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2021 PLANEACION HACENDARIA\PART TRIMESTRALES 2021\ajsute 2017\"/>
    </mc:Choice>
  </mc:AlternateContent>
  <bookViews>
    <workbookView xWindow="0" yWindow="0" windowWidth="28770" windowHeight="11760" tabRatio="914"/>
  </bookViews>
  <sheets>
    <sheet name="ajuste anual 2017" sheetId="47" r:id="rId1"/>
    <sheet name="SALDOS" sheetId="48" r:id="rId2"/>
    <sheet name="Part 2017" sheetId="41" r:id="rId3"/>
    <sheet name="Distribución" sheetId="42" r:id="rId4"/>
    <sheet name="COEF Art 14 F I" sheetId="1" r:id="rId5"/>
    <sheet name="COEF Art 14 F II" sheetId="36" r:id="rId6"/>
    <sheet name="CALCULO GARANTIA" sheetId="28" r:id="rId7"/>
    <sheet name="COEF 1ER SEM" sheetId="43" r:id="rId8"/>
    <sheet name="COEF 2DO SEM" sheetId="44" r:id="rId9"/>
    <sheet name="1ER SEMESTRE" sheetId="46" r:id="rId10"/>
    <sheet name="Distribución  1 Y 2 SEM" sheetId="45" r:id="rId11"/>
  </sheets>
  <externalReferences>
    <externalReference r:id="rId12"/>
    <externalReference r:id="rId13"/>
  </externalReferences>
  <definedNames>
    <definedName name="_xlnm._FilterDatabase" localSheetId="9" hidden="1">'1ER SEMESTRE'!#REF!</definedName>
    <definedName name="_xlnm._FilterDatabase" localSheetId="0" hidden="1">'ajuste anual 2017'!#REF!</definedName>
    <definedName name="_xlnm._FilterDatabase" localSheetId="3" hidden="1">Distribución!#REF!</definedName>
    <definedName name="_xlnm._FilterDatabase" localSheetId="10" hidden="1">'Distribución  1 Y 2 SEM'!#REF!</definedName>
    <definedName name="A_impresión_IM" localSheetId="9">#REF!</definedName>
    <definedName name="A_impresión_IM" localSheetId="0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5">#REF!</definedName>
    <definedName name="A_impresión_IM" localSheetId="3">#REF!</definedName>
    <definedName name="A_impresión_IM" localSheetId="10">#REF!</definedName>
    <definedName name="A_impresión_IM" localSheetId="2">#REF!</definedName>
    <definedName name="A_impresión_IM">#REF!</definedName>
    <definedName name="AJUSTES" localSheetId="9" hidden="1">{"'beneficiarios'!$A$1:$C$7"}</definedName>
    <definedName name="AJUSTES" localSheetId="0" hidden="1">{"'beneficiarios'!$A$1:$C$7"}</definedName>
    <definedName name="AJUSTES" localSheetId="6" hidden="1">{"'beneficiarios'!$A$1:$C$7"}</definedName>
    <definedName name="AJUSTES" localSheetId="7" hidden="1">{"'beneficiarios'!$A$1:$C$7"}</definedName>
    <definedName name="AJUSTES" localSheetId="8" hidden="1">{"'beneficiarios'!$A$1:$C$7"}</definedName>
    <definedName name="AJUSTES" localSheetId="3" hidden="1">{"'beneficiarios'!$A$1:$C$7"}</definedName>
    <definedName name="AJUSTES" localSheetId="10" hidden="1">{"'beneficiarios'!$A$1:$C$7"}</definedName>
    <definedName name="AJUSTES" localSheetId="2" hidden="1">{"'beneficiarios'!$A$1:$C$7"}</definedName>
    <definedName name="AJUSTES" hidden="1">{"'beneficiarios'!$A$1:$C$7"}</definedName>
    <definedName name="_xlnm.Print_Area" localSheetId="9">'1ER SEMESTRE'!$W$1:$AF$60</definedName>
    <definedName name="_xlnm.Print_Area" localSheetId="0">'ajuste anual 2017'!$AO$1:$AX$58</definedName>
    <definedName name="_xlnm.Print_Area" localSheetId="6">'CALCULO GARANTIA'!$A$1:$N$61</definedName>
    <definedName name="_xlnm.Print_Area" localSheetId="7">'COEF 1ER SEM'!$A$1:$N$61</definedName>
    <definedName name="_xlnm.Print_Area" localSheetId="8">'COEF 2DO SEM'!$A$1:$N$61</definedName>
    <definedName name="_xlnm.Print_Area" localSheetId="4">'COEF Art 14 F I'!$A$3:$AQ$61</definedName>
    <definedName name="_xlnm.Print_Area" localSheetId="5">'COEF Art 14 F II'!$A$3:$N$63</definedName>
    <definedName name="_xlnm.Print_Area" localSheetId="3">Distribución!$A$1:$S$61</definedName>
    <definedName name="_xlnm.Print_Area" localSheetId="10">'Distribución  1 Y 2 SEM'!$A$1:$BB$58</definedName>
    <definedName name="_xlnm.Print_Area" localSheetId="2">'Part 2017'!$A$1:$O$32</definedName>
    <definedName name="_xlnm.Database" localSheetId="9">#REF!</definedName>
    <definedName name="_xlnm.Database" localSheetId="0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5">#REF!</definedName>
    <definedName name="_xlnm.Database" localSheetId="3">#REF!</definedName>
    <definedName name="_xlnm.Database" localSheetId="10">#REF!</definedName>
    <definedName name="_xlnm.Database" localSheetId="2">#REF!</definedName>
    <definedName name="_xlnm.Database">#REF!</definedName>
    <definedName name="cierre_2001" localSheetId="9">'[1]deuda c sadm'!#REF!</definedName>
    <definedName name="cierre_2001" localSheetId="0">'[1]deuda c sadm'!#REF!</definedName>
    <definedName name="cierre_2001" localSheetId="7">'[1]deuda c sadm'!#REF!</definedName>
    <definedName name="cierre_2001" localSheetId="8">'[1]deuda c sadm'!#REF!</definedName>
    <definedName name="cierre_2001" localSheetId="5">'[1]deuda c sadm'!#REF!</definedName>
    <definedName name="cierre_2001" localSheetId="3">'[1]deuda c sadm'!#REF!</definedName>
    <definedName name="cierre_2001" localSheetId="10">'[1]deuda c sadm'!#REF!</definedName>
    <definedName name="cierre_2001" localSheetId="2">'[1]deuda c sadm'!#REF!</definedName>
    <definedName name="cierre_2001">'[1]deuda c sadm'!#REF!</definedName>
    <definedName name="deuda" localSheetId="9">'[1]deuda c sadm'!#REF!</definedName>
    <definedName name="deuda" localSheetId="0">'[1]deuda c sadm'!#REF!</definedName>
    <definedName name="deuda" localSheetId="7">'[1]deuda c sadm'!#REF!</definedName>
    <definedName name="deuda" localSheetId="8">'[1]deuda c sadm'!#REF!</definedName>
    <definedName name="deuda" localSheetId="5">'[1]deuda c sadm'!#REF!</definedName>
    <definedName name="deuda" localSheetId="3">'[1]deuda c sadm'!#REF!</definedName>
    <definedName name="deuda" localSheetId="10">'[1]deuda c sadm'!#REF!</definedName>
    <definedName name="deuda" localSheetId="2">'[1]deuda c sadm'!#REF!</definedName>
    <definedName name="deuda">'[1]deuda c sadm'!#REF!</definedName>
    <definedName name="Deuda_ingTot" localSheetId="9">'[1]deuda c sadm'!#REF!</definedName>
    <definedName name="Deuda_ingTot" localSheetId="0">'[1]deuda c sadm'!#REF!</definedName>
    <definedName name="Deuda_ingTot" localSheetId="7">'[1]deuda c sadm'!#REF!</definedName>
    <definedName name="Deuda_ingTot" localSheetId="8">'[1]deuda c sadm'!#REF!</definedName>
    <definedName name="Deuda_ingTot" localSheetId="5">'[1]deuda c sadm'!#REF!</definedName>
    <definedName name="Deuda_ingTot" localSheetId="3">'[1]deuda c sadm'!#REF!</definedName>
    <definedName name="Deuda_ingTot" localSheetId="10">'[1]deuda c sadm'!#REF!</definedName>
    <definedName name="Deuda_ingTot" localSheetId="2">'[1]deuda c sadm'!#REF!</definedName>
    <definedName name="Deuda_ingTot">'[1]deuda c sadm'!#REF!</definedName>
    <definedName name="ENERO" localSheetId="9">#REF!</definedName>
    <definedName name="ENERO" localSheetId="0">#REF!</definedName>
    <definedName name="ENERO" localSheetId="6">#REF!</definedName>
    <definedName name="ENERO" localSheetId="7">#REF!</definedName>
    <definedName name="ENERO" localSheetId="8">#REF!</definedName>
    <definedName name="ENERO" localSheetId="5">#REF!</definedName>
    <definedName name="ENERO" localSheetId="3">#REF!</definedName>
    <definedName name="ENERO" localSheetId="10">#REF!</definedName>
    <definedName name="ENERO" localSheetId="2">#REF!</definedName>
    <definedName name="ENERO">#REF!</definedName>
    <definedName name="Fto_1" localSheetId="9">#REF!</definedName>
    <definedName name="Fto_1" localSheetId="0">#REF!</definedName>
    <definedName name="Fto_1" localSheetId="6">#REF!</definedName>
    <definedName name="Fto_1" localSheetId="7">#REF!</definedName>
    <definedName name="Fto_1" localSheetId="8">#REF!</definedName>
    <definedName name="Fto_1" localSheetId="5">#REF!</definedName>
    <definedName name="Fto_1" localSheetId="3">#REF!</definedName>
    <definedName name="Fto_1" localSheetId="10">#REF!</definedName>
    <definedName name="Fto_1" localSheetId="2">#REF!</definedName>
    <definedName name="Fto_1">#REF!</definedName>
    <definedName name="HTML_CodePage" hidden="1">1252</definedName>
    <definedName name="HTML_Control" localSheetId="9" hidden="1">{"'beneficiarios'!$A$1:$C$7"}</definedName>
    <definedName name="HTML_Control" localSheetId="0" hidden="1">{"'beneficiarios'!$A$1:$C$7"}</definedName>
    <definedName name="HTML_Control" localSheetId="6" hidden="1">{"'beneficiarios'!$A$1:$C$7"}</definedName>
    <definedName name="HTML_Control" localSheetId="7" hidden="1">{"'beneficiarios'!$A$1:$C$7"}</definedName>
    <definedName name="HTML_Control" localSheetId="8" hidden="1">{"'beneficiarios'!$A$1:$C$7"}</definedName>
    <definedName name="HTML_Control" localSheetId="3" hidden="1">{"'beneficiarios'!$A$1:$C$7"}</definedName>
    <definedName name="HTML_Control" localSheetId="10" hidden="1">{"'beneficiarios'!$A$1:$C$7"}</definedName>
    <definedName name="HTML_Control" localSheetId="2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9" hidden="1">{"'beneficiarios'!$A$1:$C$7"}</definedName>
    <definedName name="INDICADORES" localSheetId="0" hidden="1">{"'beneficiarios'!$A$1:$C$7"}</definedName>
    <definedName name="INDICADORES" localSheetId="6" hidden="1">{"'beneficiarios'!$A$1:$C$7"}</definedName>
    <definedName name="INDICADORES" localSheetId="7" hidden="1">{"'beneficiarios'!$A$1:$C$7"}</definedName>
    <definedName name="INDICADORES" localSheetId="8" hidden="1">{"'beneficiarios'!$A$1:$C$7"}</definedName>
    <definedName name="INDICADORES" localSheetId="3" hidden="1">{"'beneficiarios'!$A$1:$C$7"}</definedName>
    <definedName name="INDICADORES" localSheetId="10" hidden="1">{"'beneficiarios'!$A$1:$C$7"}</definedName>
    <definedName name="INDICADORES" localSheetId="2" hidden="1">{"'beneficiarios'!$A$1:$C$7"}</definedName>
    <definedName name="INDICADORES" hidden="1">{"'beneficiarios'!$A$1:$C$7"}</definedName>
    <definedName name="ingresofederales" localSheetId="9" hidden="1">{"'beneficiarios'!$A$1:$C$7"}</definedName>
    <definedName name="ingresofederales" localSheetId="0" hidden="1">{"'beneficiarios'!$A$1:$C$7"}</definedName>
    <definedName name="ingresofederales" localSheetId="6" hidden="1">{"'beneficiarios'!$A$1:$C$7"}</definedName>
    <definedName name="ingresofederales" localSheetId="7" hidden="1">{"'beneficiarios'!$A$1:$C$7"}</definedName>
    <definedName name="ingresofederales" localSheetId="8" hidden="1">{"'beneficiarios'!$A$1:$C$7"}</definedName>
    <definedName name="ingresofederales" localSheetId="3" hidden="1">{"'beneficiarios'!$A$1:$C$7"}</definedName>
    <definedName name="ingresofederales" localSheetId="10" hidden="1">{"'beneficiarios'!$A$1:$C$7"}</definedName>
    <definedName name="ingresofederales" localSheetId="2" hidden="1">{"'beneficiarios'!$A$1:$C$7"}</definedName>
    <definedName name="ingresofederales" hidden="1">{"'beneficiarios'!$A$1:$C$7"}</definedName>
    <definedName name="Notas_Fto_1" localSheetId="9">#REF!</definedName>
    <definedName name="Notas_Fto_1" localSheetId="0">#REF!</definedName>
    <definedName name="Notas_Fto_1" localSheetId="7">#REF!</definedName>
    <definedName name="Notas_Fto_1" localSheetId="8">#REF!</definedName>
    <definedName name="Notas_Fto_1" localSheetId="5">#REF!</definedName>
    <definedName name="Notas_Fto_1" localSheetId="3">#REF!</definedName>
    <definedName name="Notas_Fto_1" localSheetId="10">#REF!</definedName>
    <definedName name="Notas_Fto_1" localSheetId="2">#REF!</definedName>
    <definedName name="Notas_Fto_1">#REF!</definedName>
    <definedName name="Partidas">[2]TECHO!$B$1:$Q$2798</definedName>
    <definedName name="SINAJUSTE" localSheetId="9" hidden="1">{"'beneficiarios'!$A$1:$C$7"}</definedName>
    <definedName name="SINAJUSTE" localSheetId="0" hidden="1">{"'beneficiarios'!$A$1:$C$7"}</definedName>
    <definedName name="SINAJUSTE" localSheetId="6" hidden="1">{"'beneficiarios'!$A$1:$C$7"}</definedName>
    <definedName name="SINAJUSTE" localSheetId="7" hidden="1">{"'beneficiarios'!$A$1:$C$7"}</definedName>
    <definedName name="SINAJUSTE" localSheetId="8" hidden="1">{"'beneficiarios'!$A$1:$C$7"}</definedName>
    <definedName name="SINAJUSTE" localSheetId="3" hidden="1">{"'beneficiarios'!$A$1:$C$7"}</definedName>
    <definedName name="SINAJUSTE" localSheetId="10" hidden="1">{"'beneficiarios'!$A$1:$C$7"}</definedName>
    <definedName name="SINAJUSTE" localSheetId="2" hidden="1">{"'beneficiarios'!$A$1:$C$7"}</definedName>
    <definedName name="SINAJUSTE" hidden="1">{"'beneficiarios'!$A$1:$C$7"}</definedName>
    <definedName name="t" localSheetId="9">#REF!</definedName>
    <definedName name="t" localSheetId="0">#REF!</definedName>
    <definedName name="t" localSheetId="7">#REF!</definedName>
    <definedName name="t" localSheetId="8">#REF!</definedName>
    <definedName name="t" localSheetId="3">#REF!</definedName>
    <definedName name="t" localSheetId="10">#REF!</definedName>
    <definedName name="t" localSheetId="2">#REF!</definedName>
    <definedName name="t">#REF!</definedName>
    <definedName name="_xlnm.Print_Titles" localSheetId="9">'1ER SEMESTRE'!$1:$4</definedName>
    <definedName name="_xlnm.Print_Titles" localSheetId="0">'ajuste anual 2017'!$1:$3</definedName>
    <definedName name="_xlnm.Print_Titles" localSheetId="4">'COEF Art 14 F I'!$A:$A,'COEF Art 14 F I'!$3:$3</definedName>
    <definedName name="_xlnm.Print_Titles" localSheetId="3">Distribución!$1:$4</definedName>
    <definedName name="_xlnm.Print_Titles" localSheetId="10">'Distribución  1 Y 2 SEM'!$1:$4</definedName>
    <definedName name="TOT" localSheetId="9">#REF!</definedName>
    <definedName name="TOT" localSheetId="0">#REF!</definedName>
    <definedName name="TOT" localSheetId="7">#REF!</definedName>
    <definedName name="TOT" localSheetId="8">#REF!</definedName>
    <definedName name="TOT" localSheetId="5">#REF!</definedName>
    <definedName name="TOT" localSheetId="3">#REF!</definedName>
    <definedName name="TOT" localSheetId="10">#REF!</definedName>
    <definedName name="TOT" localSheetId="2">#REF!</definedName>
    <definedName name="TOT">#REF!</definedName>
    <definedName name="TOTAL" localSheetId="9">#REF!</definedName>
    <definedName name="TOTAL" localSheetId="0">#REF!</definedName>
    <definedName name="TOTAL" localSheetId="7">#REF!</definedName>
    <definedName name="TOTAL" localSheetId="8">#REF!</definedName>
    <definedName name="TOTAL" localSheetId="5">#REF!</definedName>
    <definedName name="TOTAL" localSheetId="3">#REF!</definedName>
    <definedName name="TOTAL" localSheetId="10">#REF!</definedName>
    <definedName name="TOTAL" localSheetId="2">#REF!</definedName>
    <definedName name="TOTAL">#REF!</definedName>
  </definedNames>
  <calcPr calcId="162913"/>
</workbook>
</file>

<file path=xl/calcChain.xml><?xml version="1.0" encoding="utf-8"?>
<calcChain xmlns="http://schemas.openxmlformats.org/spreadsheetml/2006/main">
  <c r="D57" i="48" l="1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8" i="48"/>
  <c r="D7" i="48"/>
  <c r="C58" i="48" l="1"/>
  <c r="D58" i="48"/>
  <c r="B58" i="48"/>
  <c r="K24" i="41" l="1"/>
  <c r="L24" i="41" s="1"/>
  <c r="M11" i="41"/>
  <c r="N11" i="41" s="1"/>
  <c r="M24" i="41" l="1"/>
  <c r="O24" i="41" s="1"/>
  <c r="N5" i="41"/>
  <c r="M6" i="41"/>
  <c r="N6" i="41" s="1"/>
  <c r="M7" i="41"/>
  <c r="N7" i="41" s="1"/>
  <c r="M8" i="41"/>
  <c r="N8" i="41" s="1"/>
  <c r="M9" i="41"/>
  <c r="N9" i="41" s="1"/>
  <c r="M10" i="41"/>
  <c r="N10" i="41" s="1"/>
  <c r="M12" i="41"/>
  <c r="N12" i="41" s="1"/>
  <c r="M5" i="41"/>
  <c r="K19" i="41"/>
  <c r="L19" i="41" s="1"/>
  <c r="K20" i="41"/>
  <c r="K21" i="41"/>
  <c r="L21" i="41" s="1"/>
  <c r="K22" i="41"/>
  <c r="K23" i="41"/>
  <c r="L23" i="41" s="1"/>
  <c r="K25" i="41"/>
  <c r="K18" i="41"/>
  <c r="L18" i="41" s="1"/>
  <c r="B58" i="44"/>
  <c r="C57" i="44"/>
  <c r="C56" i="44"/>
  <c r="F56" i="44" s="1"/>
  <c r="C55" i="44"/>
  <c r="C54" i="44"/>
  <c r="F54" i="44" s="1"/>
  <c r="C53" i="44"/>
  <c r="F52" i="44"/>
  <c r="C52" i="44"/>
  <c r="C51" i="44"/>
  <c r="C50" i="44"/>
  <c r="F50" i="44" s="1"/>
  <c r="C49" i="44"/>
  <c r="C48" i="44"/>
  <c r="F48" i="44" s="1"/>
  <c r="C47" i="44"/>
  <c r="C46" i="44"/>
  <c r="F46" i="44" s="1"/>
  <c r="C45" i="44"/>
  <c r="C44" i="44"/>
  <c r="F44" i="44" s="1"/>
  <c r="C43" i="44"/>
  <c r="C42" i="44"/>
  <c r="C41" i="44"/>
  <c r="F41" i="44" s="1"/>
  <c r="C40" i="44"/>
  <c r="C39" i="44"/>
  <c r="F39" i="44" s="1"/>
  <c r="C38" i="44"/>
  <c r="C37" i="44"/>
  <c r="F37" i="44" s="1"/>
  <c r="C36" i="44"/>
  <c r="C35" i="44"/>
  <c r="F35" i="44" s="1"/>
  <c r="C34" i="44"/>
  <c r="C33" i="44"/>
  <c r="F33" i="44" s="1"/>
  <c r="G33" i="44" s="1"/>
  <c r="C32" i="44"/>
  <c r="C31" i="44"/>
  <c r="F31" i="44" s="1"/>
  <c r="G31" i="44" s="1"/>
  <c r="C30" i="44"/>
  <c r="C29" i="44"/>
  <c r="F29" i="44" s="1"/>
  <c r="G29" i="44" s="1"/>
  <c r="C28" i="44"/>
  <c r="C27" i="44"/>
  <c r="F27" i="44" s="1"/>
  <c r="G27" i="44" s="1"/>
  <c r="C26" i="44"/>
  <c r="C25" i="44"/>
  <c r="F25" i="44" s="1"/>
  <c r="G25" i="44" s="1"/>
  <c r="C24" i="44"/>
  <c r="F23" i="44"/>
  <c r="G23" i="44" s="1"/>
  <c r="C23" i="44"/>
  <c r="C22" i="44"/>
  <c r="C21" i="44"/>
  <c r="F21" i="44" s="1"/>
  <c r="G21" i="44" s="1"/>
  <c r="C20" i="44"/>
  <c r="C19" i="44"/>
  <c r="F19" i="44" s="1"/>
  <c r="G19" i="44" s="1"/>
  <c r="C18" i="44"/>
  <c r="F17" i="44"/>
  <c r="G17" i="44" s="1"/>
  <c r="C17" i="44"/>
  <c r="C16" i="44"/>
  <c r="C15" i="44"/>
  <c r="F15" i="44" s="1"/>
  <c r="G15" i="44" s="1"/>
  <c r="C14" i="44"/>
  <c r="C13" i="44"/>
  <c r="F13" i="44" s="1"/>
  <c r="G13" i="44" s="1"/>
  <c r="C12" i="44"/>
  <c r="C11" i="44"/>
  <c r="F11" i="44" s="1"/>
  <c r="G11" i="44" s="1"/>
  <c r="C10" i="44"/>
  <c r="F9" i="44"/>
  <c r="C9" i="44"/>
  <c r="C8" i="44"/>
  <c r="C7" i="44"/>
  <c r="F7" i="44" s="1"/>
  <c r="G7" i="44" s="1"/>
  <c r="M20" i="41" l="1"/>
  <c r="M25" i="41"/>
  <c r="M22" i="41"/>
  <c r="M13" i="41"/>
  <c r="C58" i="44"/>
  <c r="N13" i="41"/>
  <c r="M18" i="41"/>
  <c r="M23" i="41"/>
  <c r="M21" i="41"/>
  <c r="M19" i="41"/>
  <c r="L20" i="41"/>
  <c r="L22" i="41"/>
  <c r="L25" i="41"/>
  <c r="K26" i="41"/>
  <c r="I8" i="44"/>
  <c r="J8" i="44" s="1"/>
  <c r="E8" i="44"/>
  <c r="G9" i="44"/>
  <c r="H9" i="44"/>
  <c r="D58" i="44"/>
  <c r="I7" i="44"/>
  <c r="E7" i="44"/>
  <c r="H7" i="44"/>
  <c r="F8" i="44"/>
  <c r="I10" i="44"/>
  <c r="J10" i="44" s="1"/>
  <c r="E10" i="44"/>
  <c r="I12" i="44"/>
  <c r="J12" i="44" s="1"/>
  <c r="E12" i="44"/>
  <c r="I14" i="44"/>
  <c r="J14" i="44" s="1"/>
  <c r="E14" i="44"/>
  <c r="I16" i="44"/>
  <c r="J16" i="44" s="1"/>
  <c r="E16" i="44"/>
  <c r="I18" i="44"/>
  <c r="J18" i="44" s="1"/>
  <c r="E18" i="44"/>
  <c r="I20" i="44"/>
  <c r="J20" i="44" s="1"/>
  <c r="E20" i="44"/>
  <c r="I22" i="44"/>
  <c r="J22" i="44" s="1"/>
  <c r="E22" i="44"/>
  <c r="I24" i="44"/>
  <c r="J24" i="44" s="1"/>
  <c r="E24" i="44"/>
  <c r="I26" i="44"/>
  <c r="J26" i="44" s="1"/>
  <c r="E26" i="44"/>
  <c r="I28" i="44"/>
  <c r="J28" i="44" s="1"/>
  <c r="E28" i="44"/>
  <c r="I30" i="44"/>
  <c r="J30" i="44" s="1"/>
  <c r="E30" i="44"/>
  <c r="I32" i="44"/>
  <c r="J32" i="44" s="1"/>
  <c r="E32" i="44"/>
  <c r="I34" i="44"/>
  <c r="J34" i="44" s="1"/>
  <c r="E34" i="44"/>
  <c r="G35" i="44"/>
  <c r="H35" i="44" s="1"/>
  <c r="L35" i="44" s="1"/>
  <c r="I36" i="44"/>
  <c r="J36" i="44" s="1"/>
  <c r="E36" i="44"/>
  <c r="F36" i="44"/>
  <c r="G39" i="44"/>
  <c r="H39" i="44" s="1"/>
  <c r="L39" i="44" s="1"/>
  <c r="I40" i="44"/>
  <c r="J40" i="44" s="1"/>
  <c r="E40" i="44"/>
  <c r="F40" i="44"/>
  <c r="G44" i="44"/>
  <c r="H44" i="44" s="1"/>
  <c r="L44" i="44" s="1"/>
  <c r="G48" i="44"/>
  <c r="H48" i="44" s="1"/>
  <c r="L48" i="44" s="1"/>
  <c r="G52" i="44"/>
  <c r="H52" i="44" s="1"/>
  <c r="L52" i="44" s="1"/>
  <c r="G56" i="44"/>
  <c r="H56" i="44" s="1"/>
  <c r="L56" i="44" s="1"/>
  <c r="I9" i="44"/>
  <c r="J9" i="44" s="1"/>
  <c r="E9" i="44"/>
  <c r="F10" i="44"/>
  <c r="I11" i="44"/>
  <c r="J11" i="44" s="1"/>
  <c r="E11" i="44"/>
  <c r="H11" i="44"/>
  <c r="L11" i="44" s="1"/>
  <c r="F12" i="44"/>
  <c r="I13" i="44"/>
  <c r="J13" i="44" s="1"/>
  <c r="E13" i="44"/>
  <c r="H13" i="44"/>
  <c r="L13" i="44" s="1"/>
  <c r="F14" i="44"/>
  <c r="I15" i="44"/>
  <c r="J15" i="44" s="1"/>
  <c r="E15" i="44"/>
  <c r="H15" i="44"/>
  <c r="L15" i="44" s="1"/>
  <c r="F16" i="44"/>
  <c r="I17" i="44"/>
  <c r="J17" i="44" s="1"/>
  <c r="E17" i="44"/>
  <c r="H17" i="44"/>
  <c r="F18" i="44"/>
  <c r="I19" i="44"/>
  <c r="J19" i="44" s="1"/>
  <c r="E19" i="44"/>
  <c r="H19" i="44"/>
  <c r="L19" i="44" s="1"/>
  <c r="F20" i="44"/>
  <c r="I21" i="44"/>
  <c r="J21" i="44" s="1"/>
  <c r="E21" i="44"/>
  <c r="H21" i="44"/>
  <c r="F22" i="44"/>
  <c r="I23" i="44"/>
  <c r="J23" i="44" s="1"/>
  <c r="E23" i="44"/>
  <c r="H23" i="44"/>
  <c r="L23" i="44" s="1"/>
  <c r="F24" i="44"/>
  <c r="I25" i="44"/>
  <c r="J25" i="44" s="1"/>
  <c r="E25" i="44"/>
  <c r="H25" i="44"/>
  <c r="L25" i="44" s="1"/>
  <c r="F26" i="44"/>
  <c r="I27" i="44"/>
  <c r="J27" i="44" s="1"/>
  <c r="E27" i="44"/>
  <c r="H27" i="44"/>
  <c r="L27" i="44" s="1"/>
  <c r="F28" i="44"/>
  <c r="I29" i="44"/>
  <c r="J29" i="44" s="1"/>
  <c r="E29" i="44"/>
  <c r="H29" i="44"/>
  <c r="L29" i="44" s="1"/>
  <c r="F30" i="44"/>
  <c r="I31" i="44"/>
  <c r="J31" i="44" s="1"/>
  <c r="E31" i="44"/>
  <c r="H31" i="44"/>
  <c r="L31" i="44" s="1"/>
  <c r="F32" i="44"/>
  <c r="I33" i="44"/>
  <c r="J33" i="44" s="1"/>
  <c r="E33" i="44"/>
  <c r="H33" i="44"/>
  <c r="L33" i="44" s="1"/>
  <c r="F34" i="44"/>
  <c r="G37" i="44"/>
  <c r="H37" i="44" s="1"/>
  <c r="L37" i="44" s="1"/>
  <c r="I38" i="44"/>
  <c r="J38" i="44" s="1"/>
  <c r="E38" i="44"/>
  <c r="F38" i="44"/>
  <c r="G41" i="44"/>
  <c r="H41" i="44"/>
  <c r="I42" i="44"/>
  <c r="J42" i="44" s="1"/>
  <c r="E42" i="44"/>
  <c r="F42" i="44"/>
  <c r="I45" i="44"/>
  <c r="J45" i="44" s="1"/>
  <c r="E45" i="44"/>
  <c r="F45" i="44"/>
  <c r="I49" i="44"/>
  <c r="J49" i="44" s="1"/>
  <c r="E49" i="44"/>
  <c r="F49" i="44"/>
  <c r="I53" i="44"/>
  <c r="J53" i="44" s="1"/>
  <c r="E53" i="44"/>
  <c r="F53" i="44"/>
  <c r="I57" i="44"/>
  <c r="J57" i="44" s="1"/>
  <c r="E57" i="44"/>
  <c r="F57" i="44"/>
  <c r="I35" i="44"/>
  <c r="J35" i="44" s="1"/>
  <c r="E35" i="44"/>
  <c r="I37" i="44"/>
  <c r="J37" i="44" s="1"/>
  <c r="E37" i="44"/>
  <c r="I39" i="44"/>
  <c r="J39" i="44" s="1"/>
  <c r="E39" i="44"/>
  <c r="I41" i="44"/>
  <c r="J41" i="44" s="1"/>
  <c r="E41" i="44"/>
  <c r="I43" i="44"/>
  <c r="J43" i="44" s="1"/>
  <c r="E43" i="44"/>
  <c r="F43" i="44"/>
  <c r="G46" i="44"/>
  <c r="H46" i="44" s="1"/>
  <c r="L46" i="44" s="1"/>
  <c r="I47" i="44"/>
  <c r="J47" i="44" s="1"/>
  <c r="E47" i="44"/>
  <c r="F47" i="44"/>
  <c r="G50" i="44"/>
  <c r="H50" i="44" s="1"/>
  <c r="L50" i="44" s="1"/>
  <c r="I51" i="44"/>
  <c r="J51" i="44" s="1"/>
  <c r="E51" i="44"/>
  <c r="F51" i="44"/>
  <c r="G54" i="44"/>
  <c r="H54" i="44"/>
  <c r="I55" i="44"/>
  <c r="J55" i="44" s="1"/>
  <c r="E55" i="44"/>
  <c r="F55" i="44"/>
  <c r="I44" i="44"/>
  <c r="J44" i="44" s="1"/>
  <c r="E44" i="44"/>
  <c r="I46" i="44"/>
  <c r="J46" i="44" s="1"/>
  <c r="E46" i="44"/>
  <c r="I48" i="44"/>
  <c r="J48" i="44" s="1"/>
  <c r="E48" i="44"/>
  <c r="I50" i="44"/>
  <c r="J50" i="44" s="1"/>
  <c r="E50" i="44"/>
  <c r="I52" i="44"/>
  <c r="J52" i="44" s="1"/>
  <c r="E52" i="44"/>
  <c r="I54" i="44"/>
  <c r="J54" i="44" s="1"/>
  <c r="E54" i="44"/>
  <c r="I56" i="44"/>
  <c r="J56" i="44" s="1"/>
  <c r="E56" i="44"/>
  <c r="L26" i="41" l="1"/>
  <c r="M56" i="44"/>
  <c r="M48" i="44"/>
  <c r="M35" i="44"/>
  <c r="M46" i="44"/>
  <c r="M52" i="44"/>
  <c r="M44" i="44"/>
  <c r="G55" i="44"/>
  <c r="H55" i="44"/>
  <c r="M50" i="44"/>
  <c r="G47" i="44"/>
  <c r="H47" i="44"/>
  <c r="G57" i="44"/>
  <c r="H57" i="44" s="1"/>
  <c r="L57" i="44" s="1"/>
  <c r="G49" i="44"/>
  <c r="H49" i="44" s="1"/>
  <c r="L49" i="44" s="1"/>
  <c r="G42" i="44"/>
  <c r="H42" i="44" s="1"/>
  <c r="L42" i="44" s="1"/>
  <c r="M37" i="44"/>
  <c r="G34" i="44"/>
  <c r="H34" i="44"/>
  <c r="G32" i="44"/>
  <c r="H32" i="44" s="1"/>
  <c r="L32" i="44" s="1"/>
  <c r="G30" i="44"/>
  <c r="H30" i="44" s="1"/>
  <c r="L30" i="44" s="1"/>
  <c r="G28" i="44"/>
  <c r="H28" i="44" s="1"/>
  <c r="L28" i="44" s="1"/>
  <c r="G26" i="44"/>
  <c r="H26" i="44"/>
  <c r="G24" i="44"/>
  <c r="H24" i="44"/>
  <c r="G22" i="44"/>
  <c r="H22" i="44" s="1"/>
  <c r="L22" i="44" s="1"/>
  <c r="G20" i="44"/>
  <c r="H20" i="44"/>
  <c r="G18" i="44"/>
  <c r="H18" i="44" s="1"/>
  <c r="L18" i="44" s="1"/>
  <c r="G16" i="44"/>
  <c r="H16" i="44" s="1"/>
  <c r="L16" i="44" s="1"/>
  <c r="G14" i="44"/>
  <c r="H14" i="44" s="1"/>
  <c r="L14" i="44" s="1"/>
  <c r="G12" i="44"/>
  <c r="H12" i="44"/>
  <c r="G10" i="44"/>
  <c r="H10" i="44"/>
  <c r="M39" i="44"/>
  <c r="G36" i="44"/>
  <c r="H36" i="44" s="1"/>
  <c r="L36" i="44" s="1"/>
  <c r="L7" i="44"/>
  <c r="I58" i="44"/>
  <c r="J7" i="44"/>
  <c r="G51" i="44"/>
  <c r="H51" i="44"/>
  <c r="L51" i="44" s="1"/>
  <c r="G43" i="44"/>
  <c r="H43" i="44" s="1"/>
  <c r="L43" i="44" s="1"/>
  <c r="G53" i="44"/>
  <c r="H53" i="44"/>
  <c r="G45" i="44"/>
  <c r="H45" i="44"/>
  <c r="G38" i="44"/>
  <c r="H38" i="44" s="1"/>
  <c r="L38" i="44" s="1"/>
  <c r="M33" i="44"/>
  <c r="M31" i="44"/>
  <c r="M29" i="44"/>
  <c r="M27" i="44"/>
  <c r="M25" i="44"/>
  <c r="M23" i="44"/>
  <c r="M19" i="44"/>
  <c r="M15" i="44"/>
  <c r="M13" i="44"/>
  <c r="M11" i="44"/>
  <c r="G40" i="44"/>
  <c r="H40" i="44"/>
  <c r="G8" i="44"/>
  <c r="E58" i="44"/>
  <c r="F58" i="44"/>
  <c r="D59" i="44"/>
  <c r="G58" i="44" l="1"/>
  <c r="M43" i="44"/>
  <c r="M36" i="44"/>
  <c r="M57" i="44"/>
  <c r="M38" i="44"/>
  <c r="M42" i="44"/>
  <c r="M51" i="44"/>
  <c r="M14" i="44"/>
  <c r="M16" i="44"/>
  <c r="M18" i="44"/>
  <c r="M22" i="44"/>
  <c r="M28" i="44"/>
  <c r="M30" i="44"/>
  <c r="M32" i="44"/>
  <c r="M49" i="44"/>
  <c r="H8" i="44"/>
  <c r="J58" i="44"/>
  <c r="M7" i="44"/>
  <c r="L8" i="44" l="1"/>
  <c r="H58" i="44"/>
  <c r="K4" i="44" s="1"/>
  <c r="M8" i="44" l="1"/>
  <c r="K47" i="44"/>
  <c r="L47" i="44" s="1"/>
  <c r="K49" i="44"/>
  <c r="K9" i="44"/>
  <c r="L9" i="44" s="1"/>
  <c r="K34" i="44"/>
  <c r="L34" i="44" s="1"/>
  <c r="K30" i="44"/>
  <c r="K26" i="44"/>
  <c r="L26" i="44" s="1"/>
  <c r="K22" i="44"/>
  <c r="K18" i="44"/>
  <c r="K14" i="44"/>
  <c r="K10" i="44"/>
  <c r="L10" i="44" s="1"/>
  <c r="K56" i="44"/>
  <c r="K52" i="44"/>
  <c r="K48" i="44"/>
  <c r="K44" i="44"/>
  <c r="K51" i="44"/>
  <c r="K41" i="44"/>
  <c r="L41" i="44" s="1"/>
  <c r="K37" i="44"/>
  <c r="K53" i="44"/>
  <c r="L53" i="44" s="1"/>
  <c r="K33" i="44"/>
  <c r="K29" i="44"/>
  <c r="K25" i="44"/>
  <c r="K19" i="44"/>
  <c r="K17" i="44"/>
  <c r="L17" i="44" s="1"/>
  <c r="K13" i="44"/>
  <c r="K40" i="44"/>
  <c r="L40" i="44" s="1"/>
  <c r="K8" i="44"/>
  <c r="K55" i="44"/>
  <c r="L55" i="44" s="1"/>
  <c r="K57" i="44"/>
  <c r="K42" i="44"/>
  <c r="K36" i="44"/>
  <c r="K32" i="44"/>
  <c r="K28" i="44"/>
  <c r="K24" i="44"/>
  <c r="L24" i="44" s="1"/>
  <c r="K20" i="44"/>
  <c r="L20" i="44" s="1"/>
  <c r="K16" i="44"/>
  <c r="K12" i="44"/>
  <c r="L12" i="44" s="1"/>
  <c r="K54" i="44"/>
  <c r="L54" i="44" s="1"/>
  <c r="K50" i="44"/>
  <c r="K46" i="44"/>
  <c r="K43" i="44"/>
  <c r="K39" i="44"/>
  <c r="K35" i="44"/>
  <c r="K45" i="44"/>
  <c r="L45" i="44" s="1"/>
  <c r="K38" i="44"/>
  <c r="K31" i="44"/>
  <c r="K27" i="44"/>
  <c r="K23" i="44"/>
  <c r="K21" i="44"/>
  <c r="L21" i="44" s="1"/>
  <c r="K15" i="44"/>
  <c r="K11" i="44"/>
  <c r="K7" i="44"/>
  <c r="K58" i="44" l="1"/>
  <c r="M45" i="44"/>
  <c r="M54" i="44"/>
  <c r="M24" i="44"/>
  <c r="M55" i="44"/>
  <c r="M40" i="44"/>
  <c r="M17" i="44"/>
  <c r="M9" i="44"/>
  <c r="M47" i="44"/>
  <c r="M21" i="44"/>
  <c r="M12" i="44"/>
  <c r="M20" i="44"/>
  <c r="M53" i="44"/>
  <c r="M41" i="44"/>
  <c r="M10" i="44"/>
  <c r="M26" i="44"/>
  <c r="M34" i="44"/>
  <c r="L58" i="44"/>
  <c r="N45" i="44" s="1"/>
  <c r="S45" i="46" l="1"/>
  <c r="S45" i="45"/>
  <c r="AZ45" i="45"/>
  <c r="AI45" i="47" s="1"/>
  <c r="N17" i="44"/>
  <c r="O17" i="46" s="1"/>
  <c r="N53" i="44"/>
  <c r="N20" i="44"/>
  <c r="R20" i="45" s="1"/>
  <c r="P20" i="46"/>
  <c r="M20" i="46"/>
  <c r="T20" i="46"/>
  <c r="T20" i="45"/>
  <c r="N17" i="46"/>
  <c r="R17" i="46"/>
  <c r="P17" i="46"/>
  <c r="Q17" i="46"/>
  <c r="R17" i="45"/>
  <c r="T17" i="46"/>
  <c r="P17" i="45"/>
  <c r="T17" i="45"/>
  <c r="Q17" i="45"/>
  <c r="O17" i="45"/>
  <c r="N40" i="44"/>
  <c r="M53" i="46"/>
  <c r="M53" i="45"/>
  <c r="P53" i="46"/>
  <c r="R53" i="45"/>
  <c r="N53" i="45"/>
  <c r="Q53" i="46"/>
  <c r="O53" i="46"/>
  <c r="P53" i="45"/>
  <c r="O53" i="45"/>
  <c r="T53" i="45"/>
  <c r="P45" i="46"/>
  <c r="N45" i="46"/>
  <c r="M45" i="46"/>
  <c r="P45" i="45"/>
  <c r="O45" i="46"/>
  <c r="Q45" i="46"/>
  <c r="M45" i="45"/>
  <c r="R45" i="46"/>
  <c r="T45" i="46"/>
  <c r="N45" i="45"/>
  <c r="R45" i="45"/>
  <c r="T45" i="45"/>
  <c r="Q45" i="45"/>
  <c r="O45" i="45"/>
  <c r="N34" i="44"/>
  <c r="N12" i="44"/>
  <c r="N55" i="44"/>
  <c r="N26" i="44"/>
  <c r="N21" i="44"/>
  <c r="N24" i="44"/>
  <c r="N10" i="44"/>
  <c r="N47" i="44"/>
  <c r="N41" i="44"/>
  <c r="N9" i="44"/>
  <c r="N54" i="44"/>
  <c r="M58" i="44"/>
  <c r="N56" i="44"/>
  <c r="N48" i="44"/>
  <c r="N35" i="44"/>
  <c r="N46" i="44"/>
  <c r="N52" i="44"/>
  <c r="N44" i="44"/>
  <c r="N39" i="44"/>
  <c r="N31" i="44"/>
  <c r="N27" i="44"/>
  <c r="N23" i="44"/>
  <c r="N15" i="44"/>
  <c r="N11" i="44"/>
  <c r="N50" i="44"/>
  <c r="N37" i="44"/>
  <c r="N33" i="44"/>
  <c r="N29" i="44"/>
  <c r="N25" i="44"/>
  <c r="N19" i="44"/>
  <c r="N13" i="44"/>
  <c r="N43" i="44"/>
  <c r="N36" i="44"/>
  <c r="N57" i="44"/>
  <c r="N38" i="44"/>
  <c r="N42" i="44"/>
  <c r="N51" i="44"/>
  <c r="N14" i="44"/>
  <c r="N16" i="44"/>
  <c r="N18" i="44"/>
  <c r="N49" i="44"/>
  <c r="N7" i="44"/>
  <c r="N22" i="44"/>
  <c r="N28" i="44"/>
  <c r="N30" i="44"/>
  <c r="N32" i="44"/>
  <c r="N8" i="44"/>
  <c r="S30" i="46" l="1"/>
  <c r="S30" i="45"/>
  <c r="AZ30" i="45"/>
  <c r="AI30" i="47" s="1"/>
  <c r="S36" i="45"/>
  <c r="S36" i="46"/>
  <c r="AZ36" i="45"/>
  <c r="AI36" i="47" s="1"/>
  <c r="S27" i="46"/>
  <c r="S27" i="45"/>
  <c r="AZ27" i="45"/>
  <c r="AI27" i="47" s="1"/>
  <c r="S41" i="46"/>
  <c r="S41" i="45"/>
  <c r="AZ41" i="45"/>
  <c r="AI41" i="47" s="1"/>
  <c r="S13" i="46"/>
  <c r="S13" i="45"/>
  <c r="AZ13" i="45"/>
  <c r="AI13" i="47" s="1"/>
  <c r="S24" i="46"/>
  <c r="S24" i="45"/>
  <c r="AZ24" i="45"/>
  <c r="AI24" i="47" s="1"/>
  <c r="P20" i="45"/>
  <c r="S44" i="45"/>
  <c r="S44" i="46"/>
  <c r="AZ44" i="45"/>
  <c r="AI44" i="47" s="1"/>
  <c r="S49" i="45"/>
  <c r="S49" i="46"/>
  <c r="AZ49" i="45"/>
  <c r="AI49" i="47" s="1"/>
  <c r="S25" i="46"/>
  <c r="S25" i="45"/>
  <c r="AZ25" i="45"/>
  <c r="AI25" i="47" s="1"/>
  <c r="S52" i="45"/>
  <c r="S52" i="46"/>
  <c r="AZ52" i="45"/>
  <c r="AI52" i="47" s="1"/>
  <c r="S21" i="46"/>
  <c r="S21" i="45"/>
  <c r="AZ21" i="45"/>
  <c r="AI21" i="47" s="1"/>
  <c r="O20" i="45"/>
  <c r="N20" i="46"/>
  <c r="S40" i="46"/>
  <c r="S40" i="45"/>
  <c r="AZ40" i="45"/>
  <c r="AI40" i="47" s="1"/>
  <c r="S22" i="46"/>
  <c r="S22" i="45"/>
  <c r="AZ22" i="45"/>
  <c r="AI22" i="47" s="1"/>
  <c r="S10" i="46"/>
  <c r="S10" i="45"/>
  <c r="AZ10" i="45"/>
  <c r="AI10" i="47" s="1"/>
  <c r="S29" i="45"/>
  <c r="S29" i="46"/>
  <c r="AZ29" i="45"/>
  <c r="AI29" i="47" s="1"/>
  <c r="S26" i="46"/>
  <c r="S26" i="45"/>
  <c r="AZ26" i="45"/>
  <c r="AI26" i="47" s="1"/>
  <c r="Q20" i="45"/>
  <c r="Q20" i="46"/>
  <c r="S28" i="46"/>
  <c r="S28" i="45"/>
  <c r="AZ28" i="45"/>
  <c r="AI28" i="47" s="1"/>
  <c r="S39" i="46"/>
  <c r="S39" i="45"/>
  <c r="AZ39" i="45"/>
  <c r="AI39" i="47" s="1"/>
  <c r="S18" i="46"/>
  <c r="S18" i="45"/>
  <c r="AZ18" i="45"/>
  <c r="AI18" i="47" s="1"/>
  <c r="S35" i="46"/>
  <c r="S35" i="45"/>
  <c r="AZ35" i="45"/>
  <c r="AI35" i="47" s="1"/>
  <c r="S37" i="46"/>
  <c r="S37" i="45"/>
  <c r="AZ37" i="45"/>
  <c r="AI37" i="47" s="1"/>
  <c r="S48" i="45"/>
  <c r="S48" i="46"/>
  <c r="AZ48" i="45"/>
  <c r="AI48" i="47" s="1"/>
  <c r="S12" i="46"/>
  <c r="S12" i="45"/>
  <c r="AZ12" i="45"/>
  <c r="AI12" i="47" s="1"/>
  <c r="S53" i="46"/>
  <c r="S53" i="45"/>
  <c r="AZ53" i="45"/>
  <c r="AI53" i="47" s="1"/>
  <c r="S43" i="46"/>
  <c r="S43" i="45"/>
  <c r="AZ43" i="45"/>
  <c r="AI43" i="47" s="1"/>
  <c r="S47" i="45"/>
  <c r="S47" i="46"/>
  <c r="AZ47" i="45"/>
  <c r="AI47" i="47" s="1"/>
  <c r="S7" i="45"/>
  <c r="S7" i="46"/>
  <c r="AZ7" i="45"/>
  <c r="S16" i="46"/>
  <c r="S16" i="45"/>
  <c r="AZ16" i="45"/>
  <c r="AI16" i="47" s="1"/>
  <c r="S55" i="46"/>
  <c r="S55" i="45"/>
  <c r="AZ55" i="45"/>
  <c r="AI55" i="47" s="1"/>
  <c r="S20" i="46"/>
  <c r="S20" i="45"/>
  <c r="AZ20" i="45"/>
  <c r="AI20" i="47" s="1"/>
  <c r="S34" i="46"/>
  <c r="S34" i="45"/>
  <c r="AZ34" i="45"/>
  <c r="AI34" i="47" s="1"/>
  <c r="S17" i="45"/>
  <c r="S17" i="46"/>
  <c r="AZ17" i="45"/>
  <c r="AI17" i="47" s="1"/>
  <c r="S11" i="46"/>
  <c r="S11" i="45"/>
  <c r="AZ11" i="45"/>
  <c r="AI11" i="47" s="1"/>
  <c r="T53" i="46"/>
  <c r="M17" i="46"/>
  <c r="R20" i="46"/>
  <c r="S38" i="46"/>
  <c r="S38" i="45"/>
  <c r="AZ38" i="45"/>
  <c r="AI38" i="47" s="1"/>
  <c r="S54" i="46"/>
  <c r="S54" i="45"/>
  <c r="AZ54" i="45"/>
  <c r="AI54" i="47" s="1"/>
  <c r="R53" i="46"/>
  <c r="M17" i="45"/>
  <c r="M20" i="45"/>
  <c r="S31" i="46"/>
  <c r="S31" i="45"/>
  <c r="AZ31" i="45"/>
  <c r="AI31" i="47" s="1"/>
  <c r="S19" i="46"/>
  <c r="S19" i="45"/>
  <c r="AZ19" i="45"/>
  <c r="AI19" i="47" s="1"/>
  <c r="S46" i="46"/>
  <c r="S46" i="45"/>
  <c r="AZ46" i="45"/>
  <c r="AI46" i="47" s="1"/>
  <c r="S33" i="46"/>
  <c r="S33" i="45"/>
  <c r="AZ33" i="45"/>
  <c r="AI33" i="47" s="1"/>
  <c r="S14" i="45"/>
  <c r="S14" i="46"/>
  <c r="AZ14" i="45"/>
  <c r="AI14" i="47" s="1"/>
  <c r="S51" i="46"/>
  <c r="S51" i="45"/>
  <c r="AZ51" i="45"/>
  <c r="AI51" i="47" s="1"/>
  <c r="S50" i="46"/>
  <c r="S50" i="45"/>
  <c r="AZ50" i="45"/>
  <c r="AI50" i="47" s="1"/>
  <c r="S56" i="46"/>
  <c r="S56" i="45"/>
  <c r="AZ56" i="45"/>
  <c r="AI56" i="47" s="1"/>
  <c r="N20" i="45"/>
  <c r="U20" i="45" s="1"/>
  <c r="S42" i="46"/>
  <c r="S42" i="45"/>
  <c r="AZ42" i="45"/>
  <c r="AI42" i="47" s="1"/>
  <c r="S8" i="46"/>
  <c r="S8" i="45"/>
  <c r="AZ8" i="45"/>
  <c r="AI8" i="47" s="1"/>
  <c r="S15" i="45"/>
  <c r="S15" i="46"/>
  <c r="AZ15" i="45"/>
  <c r="AI15" i="47" s="1"/>
  <c r="S32" i="46"/>
  <c r="S32" i="45"/>
  <c r="AZ32" i="45"/>
  <c r="AI32" i="47" s="1"/>
  <c r="S57" i="46"/>
  <c r="S57" i="45"/>
  <c r="AZ57" i="45"/>
  <c r="AI57" i="47" s="1"/>
  <c r="S23" i="46"/>
  <c r="S23" i="45"/>
  <c r="AZ23" i="45"/>
  <c r="AI23" i="47" s="1"/>
  <c r="S9" i="46"/>
  <c r="S9" i="45"/>
  <c r="AZ9" i="45"/>
  <c r="AI9" i="47" s="1"/>
  <c r="Q53" i="45"/>
  <c r="U53" i="45" s="1"/>
  <c r="N53" i="46"/>
  <c r="N17" i="45"/>
  <c r="U17" i="45" s="1"/>
  <c r="O20" i="46"/>
  <c r="T35" i="46"/>
  <c r="N35" i="46"/>
  <c r="O35" i="46"/>
  <c r="R35" i="45"/>
  <c r="P35" i="46"/>
  <c r="R35" i="46"/>
  <c r="P35" i="45"/>
  <c r="N35" i="45"/>
  <c r="M35" i="46"/>
  <c r="Q35" i="46"/>
  <c r="M35" i="45"/>
  <c r="Q35" i="45"/>
  <c r="T35" i="45"/>
  <c r="O35" i="45"/>
  <c r="T50" i="46"/>
  <c r="N50" i="46"/>
  <c r="M50" i="46"/>
  <c r="P50" i="46"/>
  <c r="M50" i="45"/>
  <c r="P50" i="45"/>
  <c r="R50" i="46"/>
  <c r="Q50" i="46"/>
  <c r="R50" i="45"/>
  <c r="N50" i="45"/>
  <c r="O50" i="46"/>
  <c r="Q50" i="45"/>
  <c r="O50" i="45"/>
  <c r="T50" i="45"/>
  <c r="M38" i="46"/>
  <c r="N38" i="46"/>
  <c r="O38" i="46"/>
  <c r="R38" i="46"/>
  <c r="M38" i="45"/>
  <c r="N38" i="45"/>
  <c r="T38" i="46"/>
  <c r="P38" i="46"/>
  <c r="R38" i="45"/>
  <c r="Q38" i="46"/>
  <c r="P38" i="45"/>
  <c r="Q38" i="45"/>
  <c r="O38" i="45"/>
  <c r="T38" i="45"/>
  <c r="N57" i="46"/>
  <c r="R57" i="46"/>
  <c r="O57" i="46"/>
  <c r="P57" i="46"/>
  <c r="P57" i="45"/>
  <c r="M57" i="46"/>
  <c r="N57" i="45"/>
  <c r="Q57" i="46"/>
  <c r="T57" i="46"/>
  <c r="M57" i="45"/>
  <c r="R57" i="45"/>
  <c r="O57" i="45"/>
  <c r="T57" i="45"/>
  <c r="Q57" i="45"/>
  <c r="T34" i="46"/>
  <c r="N34" i="46"/>
  <c r="P34" i="45"/>
  <c r="N34" i="45"/>
  <c r="M34" i="46"/>
  <c r="O34" i="46"/>
  <c r="R34" i="46"/>
  <c r="Q34" i="46"/>
  <c r="P34" i="46"/>
  <c r="M34" i="45"/>
  <c r="R34" i="45"/>
  <c r="O34" i="45"/>
  <c r="T34" i="45"/>
  <c r="Q34" i="45"/>
  <c r="N54" i="46"/>
  <c r="P54" i="46"/>
  <c r="T54" i="46"/>
  <c r="O54" i="46"/>
  <c r="M54" i="46"/>
  <c r="N54" i="45"/>
  <c r="R54" i="46"/>
  <c r="Q54" i="46"/>
  <c r="M54" i="45"/>
  <c r="P54" i="45"/>
  <c r="R54" i="45"/>
  <c r="O54" i="45"/>
  <c r="T54" i="45"/>
  <c r="Q54" i="45"/>
  <c r="N37" i="46"/>
  <c r="P37" i="46"/>
  <c r="T37" i="46"/>
  <c r="R37" i="45"/>
  <c r="N37" i="45"/>
  <c r="R37" i="46"/>
  <c r="P37" i="45"/>
  <c r="O37" i="46"/>
  <c r="M37" i="46"/>
  <c r="Q37" i="46"/>
  <c r="M37" i="45"/>
  <c r="Q37" i="45"/>
  <c r="O37" i="45"/>
  <c r="T37" i="45"/>
  <c r="U17" i="46"/>
  <c r="M32" i="46"/>
  <c r="R32" i="46"/>
  <c r="T32" i="46"/>
  <c r="P32" i="46"/>
  <c r="N32" i="46"/>
  <c r="P32" i="45"/>
  <c r="O32" i="46"/>
  <c r="N32" i="45"/>
  <c r="M32" i="45"/>
  <c r="Q32" i="46"/>
  <c r="R32" i="45"/>
  <c r="T32" i="45"/>
  <c r="Q32" i="45"/>
  <c r="O32" i="45"/>
  <c r="N9" i="46"/>
  <c r="M9" i="46"/>
  <c r="R9" i="46"/>
  <c r="O9" i="46"/>
  <c r="P9" i="45"/>
  <c r="Q9" i="46"/>
  <c r="T9" i="46"/>
  <c r="N9" i="45"/>
  <c r="M9" i="45"/>
  <c r="P9" i="46"/>
  <c r="R9" i="45"/>
  <c r="O9" i="45"/>
  <c r="T9" i="45"/>
  <c r="Q9" i="45"/>
  <c r="N36" i="46"/>
  <c r="P36" i="46"/>
  <c r="T36" i="46"/>
  <c r="O36" i="46"/>
  <c r="M36" i="46"/>
  <c r="R36" i="45"/>
  <c r="N36" i="45"/>
  <c r="P36" i="45"/>
  <c r="Q36" i="46"/>
  <c r="R36" i="46"/>
  <c r="M36" i="45"/>
  <c r="O36" i="45"/>
  <c r="T36" i="45"/>
  <c r="Q36" i="45"/>
  <c r="R28" i="46"/>
  <c r="M28" i="46"/>
  <c r="N28" i="46"/>
  <c r="M28" i="45"/>
  <c r="O28" i="46"/>
  <c r="Q28" i="46"/>
  <c r="P28" i="46"/>
  <c r="R28" i="45"/>
  <c r="N28" i="45"/>
  <c r="T28" i="46"/>
  <c r="P28" i="45"/>
  <c r="T28" i="45"/>
  <c r="Q28" i="45"/>
  <c r="O28" i="45"/>
  <c r="O43" i="46"/>
  <c r="M43" i="46"/>
  <c r="T43" i="46"/>
  <c r="R43" i="46"/>
  <c r="N43" i="45"/>
  <c r="Q43" i="46"/>
  <c r="M43" i="45"/>
  <c r="P43" i="46"/>
  <c r="R43" i="45"/>
  <c r="P43" i="45"/>
  <c r="N43" i="46"/>
  <c r="T43" i="45"/>
  <c r="Q43" i="45"/>
  <c r="O43" i="45"/>
  <c r="N31" i="46"/>
  <c r="T31" i="46"/>
  <c r="R31" i="46"/>
  <c r="Q31" i="46"/>
  <c r="M31" i="45"/>
  <c r="P31" i="46"/>
  <c r="O31" i="46"/>
  <c r="N31" i="45"/>
  <c r="M31" i="46"/>
  <c r="R31" i="45"/>
  <c r="P31" i="45"/>
  <c r="Q31" i="45"/>
  <c r="T31" i="45"/>
  <c r="O31" i="45"/>
  <c r="R47" i="46"/>
  <c r="T47" i="46"/>
  <c r="O47" i="46"/>
  <c r="M47" i="46"/>
  <c r="R47" i="45"/>
  <c r="P47" i="45"/>
  <c r="N47" i="46"/>
  <c r="Q47" i="46"/>
  <c r="M47" i="45"/>
  <c r="N47" i="45"/>
  <c r="P47" i="46"/>
  <c r="Q47" i="45"/>
  <c r="T47" i="45"/>
  <c r="O47" i="45"/>
  <c r="P40" i="46"/>
  <c r="M40" i="46"/>
  <c r="O40" i="46"/>
  <c r="N40" i="46"/>
  <c r="M40" i="45"/>
  <c r="Q40" i="46"/>
  <c r="R40" i="45"/>
  <c r="R40" i="46"/>
  <c r="P40" i="45"/>
  <c r="N40" i="45"/>
  <c r="T40" i="46"/>
  <c r="T40" i="45"/>
  <c r="Q40" i="45"/>
  <c r="O40" i="45"/>
  <c r="U20" i="46"/>
  <c r="P48" i="46"/>
  <c r="R48" i="46"/>
  <c r="M48" i="46"/>
  <c r="T48" i="46"/>
  <c r="M48" i="45"/>
  <c r="P48" i="45"/>
  <c r="O48" i="46"/>
  <c r="N48" i="46"/>
  <c r="R48" i="45"/>
  <c r="N48" i="45"/>
  <c r="Q48" i="46"/>
  <c r="O48" i="45"/>
  <c r="T48" i="45"/>
  <c r="Q48" i="45"/>
  <c r="N51" i="46"/>
  <c r="M51" i="46"/>
  <c r="T51" i="46"/>
  <c r="R51" i="46"/>
  <c r="R51" i="45"/>
  <c r="P51" i="46"/>
  <c r="O51" i="46"/>
  <c r="N51" i="45"/>
  <c r="M51" i="45"/>
  <c r="P51" i="45"/>
  <c r="Q51" i="46"/>
  <c r="T51" i="45"/>
  <c r="Q51" i="45"/>
  <c r="O51" i="45"/>
  <c r="M15" i="46"/>
  <c r="O15" i="46"/>
  <c r="R15" i="46"/>
  <c r="M15" i="45"/>
  <c r="P15" i="46"/>
  <c r="N15" i="45"/>
  <c r="T15" i="46"/>
  <c r="R15" i="45"/>
  <c r="Q15" i="46"/>
  <c r="P15" i="45"/>
  <c r="N15" i="46"/>
  <c r="T15" i="45"/>
  <c r="Q15" i="45"/>
  <c r="O15" i="45"/>
  <c r="R27" i="46"/>
  <c r="M27" i="46"/>
  <c r="P27" i="46"/>
  <c r="M27" i="45"/>
  <c r="N27" i="46"/>
  <c r="O27" i="46"/>
  <c r="T27" i="46"/>
  <c r="R27" i="45"/>
  <c r="Q27" i="46"/>
  <c r="P27" i="45"/>
  <c r="N27" i="45"/>
  <c r="T27" i="45"/>
  <c r="Q27" i="45"/>
  <c r="O27" i="45"/>
  <c r="R22" i="46"/>
  <c r="N22" i="46"/>
  <c r="P22" i="46"/>
  <c r="O22" i="46"/>
  <c r="P22" i="45"/>
  <c r="Q22" i="46"/>
  <c r="M22" i="46"/>
  <c r="M22" i="45"/>
  <c r="N22" i="45"/>
  <c r="T22" i="46"/>
  <c r="R22" i="45"/>
  <c r="Q22" i="45"/>
  <c r="T22" i="45"/>
  <c r="O22" i="45"/>
  <c r="Q10" i="46"/>
  <c r="N10" i="46"/>
  <c r="T10" i="46"/>
  <c r="P10" i="46"/>
  <c r="O10" i="46"/>
  <c r="M10" i="46"/>
  <c r="P10" i="45"/>
  <c r="N10" i="45"/>
  <c r="R10" i="46"/>
  <c r="M10" i="45"/>
  <c r="R10" i="45"/>
  <c r="Q10" i="45"/>
  <c r="O10" i="45"/>
  <c r="T10" i="45"/>
  <c r="R16" i="46"/>
  <c r="T16" i="46"/>
  <c r="N16" i="46"/>
  <c r="O16" i="46"/>
  <c r="M16" i="45"/>
  <c r="Q16" i="46"/>
  <c r="P16" i="46"/>
  <c r="R16" i="45"/>
  <c r="M16" i="46"/>
  <c r="P16" i="45"/>
  <c r="N16" i="45"/>
  <c r="T16" i="45"/>
  <c r="Q16" i="45"/>
  <c r="O16" i="45"/>
  <c r="P56" i="45"/>
  <c r="P56" i="46"/>
  <c r="N56" i="46"/>
  <c r="M56" i="46"/>
  <c r="N56" i="45"/>
  <c r="T56" i="46"/>
  <c r="M56" i="45"/>
  <c r="R56" i="46"/>
  <c r="R56" i="45"/>
  <c r="Q56" i="46"/>
  <c r="O56" i="46"/>
  <c r="T56" i="45"/>
  <c r="Q56" i="45"/>
  <c r="O56" i="45"/>
  <c r="Q42" i="46"/>
  <c r="N42" i="46"/>
  <c r="P42" i="46"/>
  <c r="M42" i="46"/>
  <c r="R42" i="46"/>
  <c r="O42" i="46"/>
  <c r="M42" i="45"/>
  <c r="R42" i="45"/>
  <c r="T42" i="46"/>
  <c r="N42" i="45"/>
  <c r="P42" i="45"/>
  <c r="T42" i="45"/>
  <c r="Q42" i="45"/>
  <c r="O42" i="45"/>
  <c r="R23" i="46"/>
  <c r="N23" i="46"/>
  <c r="P23" i="46"/>
  <c r="R23" i="45"/>
  <c r="O23" i="46"/>
  <c r="P23" i="45"/>
  <c r="T23" i="46"/>
  <c r="M23" i="46"/>
  <c r="N23" i="45"/>
  <c r="Q23" i="46"/>
  <c r="M23" i="45"/>
  <c r="Q23" i="45"/>
  <c r="T23" i="45"/>
  <c r="O23" i="45"/>
  <c r="R13" i="46"/>
  <c r="P13" i="46"/>
  <c r="T13" i="46"/>
  <c r="R13" i="45"/>
  <c r="N13" i="45"/>
  <c r="P13" i="45"/>
  <c r="N13" i="46"/>
  <c r="O13" i="46"/>
  <c r="M13" i="46"/>
  <c r="M13" i="45"/>
  <c r="Q13" i="46"/>
  <c r="Q13" i="45"/>
  <c r="O13" i="45"/>
  <c r="T13" i="45"/>
  <c r="N24" i="46"/>
  <c r="R24" i="46"/>
  <c r="P24" i="46"/>
  <c r="M24" i="46"/>
  <c r="O24" i="46"/>
  <c r="R24" i="45"/>
  <c r="T24" i="46"/>
  <c r="P24" i="45"/>
  <c r="Q24" i="46"/>
  <c r="N24" i="45"/>
  <c r="M24" i="45"/>
  <c r="O24" i="45"/>
  <c r="T24" i="45"/>
  <c r="Q24" i="45"/>
  <c r="P55" i="46"/>
  <c r="O55" i="46"/>
  <c r="N55" i="46"/>
  <c r="R55" i="46"/>
  <c r="M55" i="45"/>
  <c r="N55" i="45"/>
  <c r="M55" i="46"/>
  <c r="P55" i="45"/>
  <c r="R55" i="45"/>
  <c r="Q55" i="46"/>
  <c r="T55" i="46"/>
  <c r="Q55" i="45"/>
  <c r="T55" i="45"/>
  <c r="O55" i="45"/>
  <c r="P12" i="46"/>
  <c r="M12" i="46"/>
  <c r="T12" i="46"/>
  <c r="R12" i="45"/>
  <c r="N12" i="45"/>
  <c r="O12" i="46"/>
  <c r="N12" i="46"/>
  <c r="P12" i="45"/>
  <c r="Q12" i="46"/>
  <c r="R12" i="46"/>
  <c r="M12" i="45"/>
  <c r="O12" i="45"/>
  <c r="T12" i="45"/>
  <c r="Q12" i="45"/>
  <c r="U45" i="46"/>
  <c r="R30" i="46"/>
  <c r="P30" i="46"/>
  <c r="T30" i="46"/>
  <c r="N30" i="46"/>
  <c r="M30" i="46"/>
  <c r="O30" i="46"/>
  <c r="M30" i="45"/>
  <c r="N30" i="45"/>
  <c r="Q30" i="46"/>
  <c r="R30" i="45"/>
  <c r="P30" i="45"/>
  <c r="Q30" i="45"/>
  <c r="T30" i="45"/>
  <c r="O30" i="45"/>
  <c r="O41" i="46"/>
  <c r="P41" i="46"/>
  <c r="N41" i="46"/>
  <c r="Q41" i="46"/>
  <c r="N41" i="45"/>
  <c r="M41" i="45"/>
  <c r="T41" i="46"/>
  <c r="R41" i="45"/>
  <c r="R41" i="46"/>
  <c r="M41" i="46"/>
  <c r="P41" i="45"/>
  <c r="O41" i="45"/>
  <c r="T41" i="45"/>
  <c r="Q41" i="45"/>
  <c r="U53" i="46"/>
  <c r="N39" i="46"/>
  <c r="R39" i="46"/>
  <c r="M39" i="45"/>
  <c r="N39" i="45"/>
  <c r="P39" i="46"/>
  <c r="M39" i="46"/>
  <c r="R39" i="45"/>
  <c r="P39" i="45"/>
  <c r="Q39" i="46"/>
  <c r="T39" i="46"/>
  <c r="O39" i="46"/>
  <c r="T39" i="45"/>
  <c r="Q39" i="45"/>
  <c r="O39" i="45"/>
  <c r="M7" i="46"/>
  <c r="T7" i="46"/>
  <c r="O7" i="46"/>
  <c r="R7" i="46"/>
  <c r="M7" i="45"/>
  <c r="P7" i="45"/>
  <c r="R7" i="45"/>
  <c r="N7" i="45"/>
  <c r="N7" i="46"/>
  <c r="P7" i="46"/>
  <c r="Q7" i="46"/>
  <c r="O7" i="45"/>
  <c r="Q7" i="45"/>
  <c r="T7" i="45"/>
  <c r="N19" i="46"/>
  <c r="M19" i="46"/>
  <c r="R19" i="46"/>
  <c r="P19" i="46"/>
  <c r="Q19" i="46"/>
  <c r="N19" i="45"/>
  <c r="T19" i="46"/>
  <c r="M19" i="45"/>
  <c r="O19" i="46"/>
  <c r="R19" i="45"/>
  <c r="P19" i="45"/>
  <c r="Q19" i="45"/>
  <c r="T19" i="45"/>
  <c r="O19" i="45"/>
  <c r="O44" i="46"/>
  <c r="P44" i="46"/>
  <c r="R44" i="46"/>
  <c r="T44" i="46"/>
  <c r="P44" i="45"/>
  <c r="M44" i="46"/>
  <c r="M44" i="45"/>
  <c r="N44" i="46"/>
  <c r="Q44" i="46"/>
  <c r="R44" i="45"/>
  <c r="N44" i="45"/>
  <c r="T44" i="45"/>
  <c r="Q44" i="45"/>
  <c r="O44" i="45"/>
  <c r="N25" i="46"/>
  <c r="M25" i="46"/>
  <c r="T25" i="46"/>
  <c r="R25" i="46"/>
  <c r="P25" i="46"/>
  <c r="Q25" i="46"/>
  <c r="R25" i="45"/>
  <c r="P25" i="45"/>
  <c r="O25" i="46"/>
  <c r="M25" i="45"/>
  <c r="N25" i="45"/>
  <c r="Q25" i="45"/>
  <c r="O25" i="45"/>
  <c r="T25" i="45"/>
  <c r="U45" i="45"/>
  <c r="P33" i="46"/>
  <c r="R33" i="46"/>
  <c r="P33" i="45"/>
  <c r="N33" i="46"/>
  <c r="Q33" i="46"/>
  <c r="N33" i="45"/>
  <c r="T33" i="46"/>
  <c r="M33" i="45"/>
  <c r="O33" i="46"/>
  <c r="M33" i="46"/>
  <c r="R33" i="45"/>
  <c r="O33" i="45"/>
  <c r="T33" i="45"/>
  <c r="Q33" i="45"/>
  <c r="M14" i="46"/>
  <c r="T14" i="46"/>
  <c r="R14" i="46"/>
  <c r="M14" i="45"/>
  <c r="N14" i="45"/>
  <c r="N14" i="46"/>
  <c r="P14" i="46"/>
  <c r="Q14" i="46"/>
  <c r="R14" i="45"/>
  <c r="P14" i="45"/>
  <c r="O14" i="46"/>
  <c r="Q14" i="45"/>
  <c r="O14" i="45"/>
  <c r="T14" i="45"/>
  <c r="M11" i="46"/>
  <c r="R11" i="46"/>
  <c r="R11" i="45"/>
  <c r="P11" i="45"/>
  <c r="N11" i="45"/>
  <c r="N11" i="46"/>
  <c r="P11" i="46"/>
  <c r="O11" i="46"/>
  <c r="Q11" i="46"/>
  <c r="T11" i="46"/>
  <c r="M11" i="45"/>
  <c r="T11" i="45"/>
  <c r="Q11" i="45"/>
  <c r="O11" i="45"/>
  <c r="M8" i="46"/>
  <c r="R8" i="46"/>
  <c r="T8" i="46"/>
  <c r="N8" i="46"/>
  <c r="P8" i="45"/>
  <c r="N8" i="45"/>
  <c r="P8" i="46"/>
  <c r="O8" i="46"/>
  <c r="M8" i="45"/>
  <c r="Q8" i="46"/>
  <c r="R8" i="45"/>
  <c r="T8" i="45"/>
  <c r="Q8" i="45"/>
  <c r="O8" i="45"/>
  <c r="P49" i="46"/>
  <c r="R49" i="46"/>
  <c r="Q49" i="46"/>
  <c r="R49" i="45"/>
  <c r="T49" i="46"/>
  <c r="M49" i="46"/>
  <c r="N49" i="46"/>
  <c r="O49" i="46"/>
  <c r="P49" i="45"/>
  <c r="N49" i="45"/>
  <c r="M49" i="45"/>
  <c r="Q49" i="45"/>
  <c r="O49" i="45"/>
  <c r="T49" i="45"/>
  <c r="R52" i="46"/>
  <c r="P52" i="46"/>
  <c r="N52" i="46"/>
  <c r="O52" i="46"/>
  <c r="M52" i="45"/>
  <c r="P52" i="45"/>
  <c r="N52" i="45"/>
  <c r="Q52" i="46"/>
  <c r="T52" i="46"/>
  <c r="M52" i="46"/>
  <c r="R52" i="45"/>
  <c r="T52" i="45"/>
  <c r="Q52" i="45"/>
  <c r="O52" i="45"/>
  <c r="O21" i="46"/>
  <c r="N21" i="46"/>
  <c r="M21" i="46"/>
  <c r="T21" i="46"/>
  <c r="P21" i="46"/>
  <c r="P21" i="45"/>
  <c r="Q21" i="46"/>
  <c r="M21" i="45"/>
  <c r="N21" i="45"/>
  <c r="R21" i="46"/>
  <c r="R21" i="45"/>
  <c r="O21" i="45"/>
  <c r="T21" i="45"/>
  <c r="Q21" i="45"/>
  <c r="N18" i="46"/>
  <c r="M18" i="46"/>
  <c r="T18" i="46"/>
  <c r="O18" i="46"/>
  <c r="P18" i="46"/>
  <c r="Q18" i="46"/>
  <c r="R18" i="46"/>
  <c r="M18" i="45"/>
  <c r="R18" i="45"/>
  <c r="N18" i="45"/>
  <c r="P18" i="45"/>
  <c r="T18" i="45"/>
  <c r="Q18" i="45"/>
  <c r="O18" i="45"/>
  <c r="N29" i="46"/>
  <c r="M29" i="46"/>
  <c r="O29" i="46"/>
  <c r="R29" i="46"/>
  <c r="P29" i="46"/>
  <c r="Q29" i="46"/>
  <c r="T29" i="46"/>
  <c r="M29" i="45"/>
  <c r="R29" i="45"/>
  <c r="N29" i="45"/>
  <c r="P29" i="45"/>
  <c r="T29" i="45"/>
  <c r="Q29" i="45"/>
  <c r="O29" i="45"/>
  <c r="R46" i="46"/>
  <c r="M46" i="46"/>
  <c r="T46" i="46"/>
  <c r="N46" i="46"/>
  <c r="P46" i="46"/>
  <c r="O46" i="46"/>
  <c r="P46" i="45"/>
  <c r="Q46" i="46"/>
  <c r="M46" i="45"/>
  <c r="N46" i="45"/>
  <c r="R46" i="45"/>
  <c r="O46" i="45"/>
  <c r="Q46" i="45"/>
  <c r="T46" i="45"/>
  <c r="P26" i="46"/>
  <c r="T26" i="46"/>
  <c r="N26" i="46"/>
  <c r="O26" i="46"/>
  <c r="M26" i="45"/>
  <c r="M26" i="46"/>
  <c r="R26" i="45"/>
  <c r="Q26" i="46"/>
  <c r="R26" i="46"/>
  <c r="P26" i="45"/>
  <c r="N26" i="45"/>
  <c r="Q26" i="45"/>
  <c r="O26" i="45"/>
  <c r="T26" i="45"/>
  <c r="N58" i="44"/>
  <c r="S58" i="45" l="1"/>
  <c r="AI7" i="47"/>
  <c r="AZ58" i="45"/>
  <c r="S58" i="46"/>
  <c r="U18" i="45"/>
  <c r="U26" i="45"/>
  <c r="U49" i="46"/>
  <c r="U8" i="46"/>
  <c r="U33" i="45"/>
  <c r="N58" i="46"/>
  <c r="U13" i="45"/>
  <c r="U56" i="45"/>
  <c r="U51" i="46"/>
  <c r="U36" i="45"/>
  <c r="U37" i="46"/>
  <c r="U29" i="45"/>
  <c r="N58" i="45"/>
  <c r="U32" i="46"/>
  <c r="P58" i="45"/>
  <c r="U56" i="46"/>
  <c r="U35" i="46"/>
  <c r="U11" i="46"/>
  <c r="M58" i="45"/>
  <c r="U7" i="45"/>
  <c r="U24" i="46"/>
  <c r="U27" i="45"/>
  <c r="U43" i="46"/>
  <c r="U28" i="45"/>
  <c r="U9" i="45"/>
  <c r="U54" i="45"/>
  <c r="U16" i="46"/>
  <c r="U8" i="45"/>
  <c r="U14" i="46"/>
  <c r="U25" i="45"/>
  <c r="U19" i="46"/>
  <c r="R58" i="46"/>
  <c r="U23" i="46"/>
  <c r="U16" i="45"/>
  <c r="U51" i="45"/>
  <c r="U40" i="45"/>
  <c r="U47" i="45"/>
  <c r="U34" i="45"/>
  <c r="U38" i="45"/>
  <c r="U30" i="46"/>
  <c r="U42" i="46"/>
  <c r="U12" i="45"/>
  <c r="O58" i="46"/>
  <c r="U39" i="46"/>
  <c r="U41" i="46"/>
  <c r="U10" i="45"/>
  <c r="U27" i="46"/>
  <c r="U28" i="46"/>
  <c r="U36" i="46"/>
  <c r="U32" i="45"/>
  <c r="U14" i="45"/>
  <c r="U11" i="45"/>
  <c r="U46" i="46"/>
  <c r="U21" i="45"/>
  <c r="U52" i="46"/>
  <c r="U29" i="46"/>
  <c r="U49" i="45"/>
  <c r="T58" i="45"/>
  <c r="T58" i="46"/>
  <c r="U15" i="45"/>
  <c r="U31" i="46"/>
  <c r="U57" i="46"/>
  <c r="Q58" i="45"/>
  <c r="M58" i="46"/>
  <c r="U7" i="46"/>
  <c r="U55" i="46"/>
  <c r="U40" i="46"/>
  <c r="U54" i="46"/>
  <c r="U50" i="45"/>
  <c r="U23" i="45"/>
  <c r="U18" i="46"/>
  <c r="O58" i="45"/>
  <c r="U24" i="45"/>
  <c r="U38" i="46"/>
  <c r="U13" i="46"/>
  <c r="U35" i="45"/>
  <c r="R58" i="45"/>
  <c r="U39" i="45"/>
  <c r="U46" i="45"/>
  <c r="U33" i="46"/>
  <c r="U44" i="45"/>
  <c r="Q58" i="46"/>
  <c r="U41" i="45"/>
  <c r="U55" i="45"/>
  <c r="U42" i="45"/>
  <c r="U10" i="46"/>
  <c r="U22" i="45"/>
  <c r="U15" i="46"/>
  <c r="U47" i="46"/>
  <c r="U37" i="45"/>
  <c r="U34" i="46"/>
  <c r="U57" i="45"/>
  <c r="U50" i="46"/>
  <c r="U25" i="46"/>
  <c r="U48" i="46"/>
  <c r="U26" i="46"/>
  <c r="U21" i="46"/>
  <c r="U52" i="45"/>
  <c r="U44" i="46"/>
  <c r="U19" i="45"/>
  <c r="P58" i="46"/>
  <c r="U30" i="45"/>
  <c r="U12" i="46"/>
  <c r="U22" i="46"/>
  <c r="U48" i="45"/>
  <c r="U31" i="45"/>
  <c r="U43" i="45"/>
  <c r="U9" i="46"/>
  <c r="B58" i="43"/>
  <c r="AI58" i="47" l="1"/>
  <c r="AH7" i="47" s="1"/>
  <c r="U58" i="45"/>
  <c r="U58" i="46"/>
  <c r="D58" i="43"/>
  <c r="AH53" i="47" l="1"/>
  <c r="AH45" i="47"/>
  <c r="AH10" i="47"/>
  <c r="AH28" i="47"/>
  <c r="AH54" i="47"/>
  <c r="AH30" i="47"/>
  <c r="AH41" i="47"/>
  <c r="AH21" i="47"/>
  <c r="AH17" i="47"/>
  <c r="AH51" i="47"/>
  <c r="AH32" i="47"/>
  <c r="AH44" i="47"/>
  <c r="AH16" i="47"/>
  <c r="AH19" i="47"/>
  <c r="AH57" i="47"/>
  <c r="AH14" i="47"/>
  <c r="AH27" i="47"/>
  <c r="AH52" i="47"/>
  <c r="AH22" i="47"/>
  <c r="AH35" i="47"/>
  <c r="AH31" i="47"/>
  <c r="AH9" i="47"/>
  <c r="AH48" i="47"/>
  <c r="AH15" i="47"/>
  <c r="AH20" i="47"/>
  <c r="AH24" i="47"/>
  <c r="AH38" i="47"/>
  <c r="AH49" i="47"/>
  <c r="AH42" i="47"/>
  <c r="AH43" i="47"/>
  <c r="AH56" i="47"/>
  <c r="AH36" i="47"/>
  <c r="AH34" i="47"/>
  <c r="AH47" i="47"/>
  <c r="AH33" i="47"/>
  <c r="AH25" i="47"/>
  <c r="AH11" i="47"/>
  <c r="AH50" i="47"/>
  <c r="AH23" i="47"/>
  <c r="AH39" i="47"/>
  <c r="AH26" i="47"/>
  <c r="AH55" i="47"/>
  <c r="AH46" i="47"/>
  <c r="AH8" i="47"/>
  <c r="AH40" i="47"/>
  <c r="AH12" i="47"/>
  <c r="AH18" i="47"/>
  <c r="AH29" i="47"/>
  <c r="AH37" i="47"/>
  <c r="AH13" i="47"/>
  <c r="D59" i="43"/>
  <c r="G4" i="43" s="1"/>
  <c r="B13" i="41"/>
  <c r="C13" i="41"/>
  <c r="D13" i="41"/>
  <c r="E13" i="41"/>
  <c r="F13" i="41"/>
  <c r="G13" i="41"/>
  <c r="H13" i="41"/>
  <c r="I13" i="41"/>
  <c r="J13" i="41"/>
  <c r="K13" i="41"/>
  <c r="L13" i="41"/>
  <c r="B26" i="41"/>
  <c r="C26" i="41"/>
  <c r="D26" i="41"/>
  <c r="E26" i="41"/>
  <c r="F26" i="41"/>
  <c r="G26" i="41"/>
  <c r="H26" i="41"/>
  <c r="I26" i="41"/>
  <c r="J26" i="41"/>
  <c r="AH58" i="47" l="1"/>
  <c r="C56" i="43"/>
  <c r="C54" i="43"/>
  <c r="C52" i="43"/>
  <c r="C50" i="43"/>
  <c r="C48" i="43"/>
  <c r="C46" i="43"/>
  <c r="C44" i="43"/>
  <c r="C42" i="43"/>
  <c r="C41" i="43"/>
  <c r="C40" i="43"/>
  <c r="C39" i="43"/>
  <c r="C38" i="43"/>
  <c r="C37" i="43"/>
  <c r="C36" i="43"/>
  <c r="C35" i="43"/>
  <c r="C34" i="43"/>
  <c r="C33" i="43"/>
  <c r="C32" i="43"/>
  <c r="C31" i="43"/>
  <c r="C30" i="43"/>
  <c r="C29" i="43"/>
  <c r="C28" i="43"/>
  <c r="C27" i="43"/>
  <c r="C26" i="43"/>
  <c r="C25" i="43"/>
  <c r="C24" i="43"/>
  <c r="C57" i="43"/>
  <c r="C55" i="43"/>
  <c r="C53" i="43"/>
  <c r="C51" i="43"/>
  <c r="C49" i="43"/>
  <c r="C47" i="43"/>
  <c r="C45" i="43"/>
  <c r="C43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M26" i="41"/>
  <c r="I8" i="43" l="1"/>
  <c r="J8" i="43" s="1"/>
  <c r="F8" i="43"/>
  <c r="E8" i="43"/>
  <c r="F10" i="43"/>
  <c r="I10" i="43"/>
  <c r="J10" i="43" s="1"/>
  <c r="E10" i="43"/>
  <c r="I12" i="43"/>
  <c r="J12" i="43" s="1"/>
  <c r="F12" i="43"/>
  <c r="E12" i="43"/>
  <c r="F14" i="43"/>
  <c r="I14" i="43"/>
  <c r="J14" i="43" s="1"/>
  <c r="E14" i="43"/>
  <c r="I16" i="43"/>
  <c r="J16" i="43" s="1"/>
  <c r="F16" i="43"/>
  <c r="E16" i="43"/>
  <c r="F18" i="43"/>
  <c r="I18" i="43"/>
  <c r="J18" i="43" s="1"/>
  <c r="E18" i="43"/>
  <c r="I20" i="43"/>
  <c r="J20" i="43" s="1"/>
  <c r="F20" i="43"/>
  <c r="E20" i="43"/>
  <c r="F22" i="43"/>
  <c r="I22" i="43"/>
  <c r="J22" i="43" s="1"/>
  <c r="E22" i="43"/>
  <c r="E43" i="43"/>
  <c r="I43" i="43"/>
  <c r="J43" i="43" s="1"/>
  <c r="F43" i="43"/>
  <c r="E47" i="43"/>
  <c r="I47" i="43"/>
  <c r="J47" i="43" s="1"/>
  <c r="F47" i="43"/>
  <c r="E51" i="43"/>
  <c r="I51" i="43"/>
  <c r="J51" i="43" s="1"/>
  <c r="F51" i="43"/>
  <c r="E55" i="43"/>
  <c r="I55" i="43"/>
  <c r="J55" i="43" s="1"/>
  <c r="F55" i="43"/>
  <c r="F24" i="43"/>
  <c r="E24" i="43"/>
  <c r="I24" i="43"/>
  <c r="J24" i="43" s="1"/>
  <c r="F26" i="43"/>
  <c r="E26" i="43"/>
  <c r="I26" i="43"/>
  <c r="J26" i="43" s="1"/>
  <c r="F28" i="43"/>
  <c r="E28" i="43"/>
  <c r="I28" i="43"/>
  <c r="J28" i="43" s="1"/>
  <c r="F30" i="43"/>
  <c r="E30" i="43"/>
  <c r="I30" i="43"/>
  <c r="J30" i="43" s="1"/>
  <c r="F32" i="43"/>
  <c r="E32" i="43"/>
  <c r="I32" i="43"/>
  <c r="J32" i="43" s="1"/>
  <c r="F34" i="43"/>
  <c r="E34" i="43"/>
  <c r="I34" i="43"/>
  <c r="J34" i="43" s="1"/>
  <c r="F36" i="43"/>
  <c r="E36" i="43"/>
  <c r="I36" i="43"/>
  <c r="J36" i="43" s="1"/>
  <c r="F38" i="43"/>
  <c r="E38" i="43"/>
  <c r="I38" i="43"/>
  <c r="J38" i="43" s="1"/>
  <c r="F40" i="43"/>
  <c r="E40" i="43"/>
  <c r="I40" i="43"/>
  <c r="J40" i="43" s="1"/>
  <c r="F42" i="43"/>
  <c r="E42" i="43"/>
  <c r="I42" i="43"/>
  <c r="J42" i="43" s="1"/>
  <c r="I46" i="43"/>
  <c r="J46" i="43" s="1"/>
  <c r="E46" i="43"/>
  <c r="F46" i="43"/>
  <c r="I50" i="43"/>
  <c r="J50" i="43" s="1"/>
  <c r="E50" i="43"/>
  <c r="F50" i="43"/>
  <c r="I54" i="43"/>
  <c r="J54" i="43" s="1"/>
  <c r="E54" i="43"/>
  <c r="F54" i="43"/>
  <c r="C58" i="43"/>
  <c r="F58" i="43" s="1"/>
  <c r="E7" i="43"/>
  <c r="I7" i="43"/>
  <c r="F7" i="43"/>
  <c r="I9" i="43"/>
  <c r="J9" i="43" s="1"/>
  <c r="E9" i="43"/>
  <c r="F9" i="43"/>
  <c r="E11" i="43"/>
  <c r="I11" i="43"/>
  <c r="J11" i="43" s="1"/>
  <c r="F11" i="43"/>
  <c r="I13" i="43"/>
  <c r="J13" i="43" s="1"/>
  <c r="E13" i="43"/>
  <c r="F13" i="43"/>
  <c r="E15" i="43"/>
  <c r="I15" i="43"/>
  <c r="J15" i="43" s="1"/>
  <c r="F15" i="43"/>
  <c r="I17" i="43"/>
  <c r="J17" i="43" s="1"/>
  <c r="E17" i="43"/>
  <c r="F17" i="43"/>
  <c r="E19" i="43"/>
  <c r="I19" i="43"/>
  <c r="J19" i="43" s="1"/>
  <c r="F19" i="43"/>
  <c r="I21" i="43"/>
  <c r="J21" i="43" s="1"/>
  <c r="E21" i="43"/>
  <c r="F21" i="43"/>
  <c r="E23" i="43"/>
  <c r="I23" i="43"/>
  <c r="J23" i="43" s="1"/>
  <c r="F23" i="43"/>
  <c r="E45" i="43"/>
  <c r="I45" i="43"/>
  <c r="J45" i="43" s="1"/>
  <c r="F45" i="43"/>
  <c r="E49" i="43"/>
  <c r="I49" i="43"/>
  <c r="J49" i="43" s="1"/>
  <c r="F49" i="43"/>
  <c r="E53" i="43"/>
  <c r="I53" i="43"/>
  <c r="J53" i="43" s="1"/>
  <c r="F53" i="43"/>
  <c r="E57" i="43"/>
  <c r="I57" i="43"/>
  <c r="J57" i="43" s="1"/>
  <c r="F57" i="43"/>
  <c r="F25" i="43"/>
  <c r="E25" i="43"/>
  <c r="I25" i="43"/>
  <c r="J25" i="43" s="1"/>
  <c r="F27" i="43"/>
  <c r="E27" i="43"/>
  <c r="I27" i="43"/>
  <c r="J27" i="43" s="1"/>
  <c r="F29" i="43"/>
  <c r="E29" i="43"/>
  <c r="I29" i="43"/>
  <c r="J29" i="43" s="1"/>
  <c r="F31" i="43"/>
  <c r="E31" i="43"/>
  <c r="I31" i="43"/>
  <c r="J31" i="43" s="1"/>
  <c r="F33" i="43"/>
  <c r="E33" i="43"/>
  <c r="I33" i="43"/>
  <c r="J33" i="43" s="1"/>
  <c r="F35" i="43"/>
  <c r="E35" i="43"/>
  <c r="I35" i="43"/>
  <c r="J35" i="43" s="1"/>
  <c r="F37" i="43"/>
  <c r="E37" i="43"/>
  <c r="I37" i="43"/>
  <c r="J37" i="43" s="1"/>
  <c r="F39" i="43"/>
  <c r="E39" i="43"/>
  <c r="I39" i="43"/>
  <c r="J39" i="43" s="1"/>
  <c r="F41" i="43"/>
  <c r="E41" i="43"/>
  <c r="I41" i="43"/>
  <c r="J41" i="43" s="1"/>
  <c r="I44" i="43"/>
  <c r="J44" i="43" s="1"/>
  <c r="E44" i="43"/>
  <c r="F44" i="43"/>
  <c r="I48" i="43"/>
  <c r="J48" i="43" s="1"/>
  <c r="E48" i="43"/>
  <c r="F48" i="43"/>
  <c r="I52" i="43"/>
  <c r="J52" i="43" s="1"/>
  <c r="E52" i="43"/>
  <c r="F52" i="43"/>
  <c r="I56" i="43"/>
  <c r="J56" i="43" s="1"/>
  <c r="E56" i="43"/>
  <c r="F56" i="43"/>
  <c r="O25" i="41"/>
  <c r="O23" i="41"/>
  <c r="O22" i="41"/>
  <c r="O21" i="41"/>
  <c r="O20" i="41"/>
  <c r="O19" i="41"/>
  <c r="O18" i="41"/>
  <c r="AP6" i="1" l="1"/>
  <c r="AT8" i="45"/>
  <c r="AT10" i="45"/>
  <c r="AT12" i="45"/>
  <c r="AT14" i="45"/>
  <c r="AT16" i="45"/>
  <c r="AT18" i="45"/>
  <c r="AT20" i="45"/>
  <c r="AT22" i="45"/>
  <c r="AT24" i="45"/>
  <c r="AT26" i="45"/>
  <c r="AT28" i="45"/>
  <c r="AT30" i="45"/>
  <c r="AT32" i="45"/>
  <c r="AT9" i="45"/>
  <c r="AT11" i="45"/>
  <c r="AT13" i="45"/>
  <c r="AT15" i="45"/>
  <c r="AT17" i="45"/>
  <c r="AT19" i="45"/>
  <c r="AT21" i="45"/>
  <c r="AT23" i="45"/>
  <c r="AT25" i="45"/>
  <c r="AT27" i="45"/>
  <c r="AT29" i="45"/>
  <c r="AT31" i="45"/>
  <c r="AT33" i="45"/>
  <c r="AT35" i="45"/>
  <c r="AT37" i="45"/>
  <c r="AT39" i="45"/>
  <c r="AT41" i="45"/>
  <c r="AT43" i="45"/>
  <c r="AT45" i="45"/>
  <c r="AT47" i="45"/>
  <c r="AT49" i="45"/>
  <c r="AT51" i="45"/>
  <c r="AT53" i="45"/>
  <c r="AT55" i="45"/>
  <c r="AT34" i="45"/>
  <c r="AT38" i="45"/>
  <c r="AT42" i="45"/>
  <c r="AT46" i="45"/>
  <c r="AT50" i="45"/>
  <c r="AT54" i="45"/>
  <c r="AT57" i="45"/>
  <c r="AT36" i="45"/>
  <c r="AT40" i="45"/>
  <c r="AT44" i="45"/>
  <c r="AT48" i="45"/>
  <c r="AT52" i="45"/>
  <c r="AT56" i="45"/>
  <c r="AT7" i="45"/>
  <c r="AV8" i="45"/>
  <c r="AA8" i="47" s="1"/>
  <c r="AV10" i="45"/>
  <c r="AA10" i="47" s="1"/>
  <c r="AV12" i="45"/>
  <c r="AA12" i="47" s="1"/>
  <c r="AV14" i="45"/>
  <c r="AA14" i="47" s="1"/>
  <c r="AV16" i="45"/>
  <c r="AA16" i="47" s="1"/>
  <c r="AV18" i="45"/>
  <c r="AA18" i="47" s="1"/>
  <c r="AV20" i="45"/>
  <c r="AA20" i="47" s="1"/>
  <c r="AV22" i="45"/>
  <c r="AA22" i="47" s="1"/>
  <c r="AV24" i="45"/>
  <c r="AA24" i="47" s="1"/>
  <c r="AV26" i="45"/>
  <c r="AA26" i="47" s="1"/>
  <c r="AV28" i="45"/>
  <c r="AA28" i="47" s="1"/>
  <c r="AV30" i="45"/>
  <c r="AA30" i="47" s="1"/>
  <c r="AV9" i="45"/>
  <c r="AA9" i="47" s="1"/>
  <c r="AV11" i="45"/>
  <c r="AA11" i="47" s="1"/>
  <c r="AV13" i="45"/>
  <c r="AA13" i="47" s="1"/>
  <c r="AV15" i="45"/>
  <c r="AA15" i="47" s="1"/>
  <c r="AV17" i="45"/>
  <c r="AA17" i="47" s="1"/>
  <c r="AV19" i="45"/>
  <c r="AA19" i="47" s="1"/>
  <c r="AV21" i="45"/>
  <c r="AA21" i="47" s="1"/>
  <c r="AV23" i="45"/>
  <c r="AA23" i="47" s="1"/>
  <c r="AV25" i="45"/>
  <c r="AA25" i="47" s="1"/>
  <c r="AV27" i="45"/>
  <c r="AA27" i="47" s="1"/>
  <c r="AV29" i="45"/>
  <c r="AA29" i="47" s="1"/>
  <c r="AV31" i="45"/>
  <c r="AA31" i="47" s="1"/>
  <c r="AV33" i="45"/>
  <c r="AA33" i="47" s="1"/>
  <c r="AV35" i="45"/>
  <c r="AA35" i="47" s="1"/>
  <c r="AV37" i="45"/>
  <c r="AA37" i="47" s="1"/>
  <c r="AV39" i="45"/>
  <c r="AA39" i="47" s="1"/>
  <c r="AV41" i="45"/>
  <c r="AA41" i="47" s="1"/>
  <c r="AV43" i="45"/>
  <c r="AA43" i="47" s="1"/>
  <c r="AV45" i="45"/>
  <c r="AA45" i="47" s="1"/>
  <c r="AV47" i="45"/>
  <c r="AA47" i="47" s="1"/>
  <c r="AV49" i="45"/>
  <c r="AA49" i="47" s="1"/>
  <c r="AV51" i="45"/>
  <c r="AA51" i="47" s="1"/>
  <c r="AV53" i="45"/>
  <c r="AA53" i="47" s="1"/>
  <c r="AV55" i="45"/>
  <c r="AA55" i="47" s="1"/>
  <c r="AV32" i="45"/>
  <c r="AA32" i="47" s="1"/>
  <c r="AV36" i="45"/>
  <c r="AA36" i="47" s="1"/>
  <c r="AV40" i="45"/>
  <c r="AA40" i="47" s="1"/>
  <c r="AV44" i="45"/>
  <c r="AA44" i="47" s="1"/>
  <c r="AV48" i="45"/>
  <c r="AA48" i="47" s="1"/>
  <c r="AV52" i="45"/>
  <c r="AA52" i="47" s="1"/>
  <c r="AV56" i="45"/>
  <c r="AA56" i="47" s="1"/>
  <c r="AV57" i="45"/>
  <c r="AA57" i="47" s="1"/>
  <c r="AV34" i="45"/>
  <c r="AA34" i="47" s="1"/>
  <c r="AV38" i="45"/>
  <c r="AA38" i="47" s="1"/>
  <c r="AV42" i="45"/>
  <c r="AA42" i="47" s="1"/>
  <c r="AV46" i="45"/>
  <c r="AA46" i="47" s="1"/>
  <c r="AV50" i="45"/>
  <c r="AA50" i="47" s="1"/>
  <c r="AV54" i="45"/>
  <c r="AA54" i="47" s="1"/>
  <c r="AV7" i="45"/>
  <c r="AX8" i="45"/>
  <c r="AE8" i="47" s="1"/>
  <c r="AX10" i="45"/>
  <c r="AE10" i="47" s="1"/>
  <c r="AX12" i="45"/>
  <c r="AE12" i="47" s="1"/>
  <c r="AX14" i="45"/>
  <c r="AE14" i="47" s="1"/>
  <c r="AX16" i="45"/>
  <c r="AE16" i="47" s="1"/>
  <c r="AX18" i="45"/>
  <c r="AE18" i="47" s="1"/>
  <c r="AX20" i="45"/>
  <c r="AE20" i="47" s="1"/>
  <c r="AX22" i="45"/>
  <c r="AE22" i="47" s="1"/>
  <c r="AX24" i="45"/>
  <c r="AE24" i="47" s="1"/>
  <c r="AX26" i="45"/>
  <c r="AE26" i="47" s="1"/>
  <c r="AX28" i="45"/>
  <c r="AE28" i="47" s="1"/>
  <c r="AX30" i="45"/>
  <c r="AE30" i="47" s="1"/>
  <c r="AX9" i="45"/>
  <c r="AE9" i="47" s="1"/>
  <c r="AX11" i="45"/>
  <c r="AE11" i="47" s="1"/>
  <c r="AX13" i="45"/>
  <c r="AE13" i="47" s="1"/>
  <c r="AX15" i="45"/>
  <c r="AE15" i="47" s="1"/>
  <c r="AX17" i="45"/>
  <c r="AE17" i="47" s="1"/>
  <c r="AX19" i="45"/>
  <c r="AE19" i="47" s="1"/>
  <c r="AX21" i="45"/>
  <c r="AE21" i="47" s="1"/>
  <c r="AX23" i="45"/>
  <c r="AE23" i="47" s="1"/>
  <c r="AX25" i="45"/>
  <c r="AE25" i="47" s="1"/>
  <c r="AX27" i="45"/>
  <c r="AE27" i="47" s="1"/>
  <c r="AX29" i="45"/>
  <c r="AE29" i="47" s="1"/>
  <c r="AX31" i="45"/>
  <c r="AE31" i="47" s="1"/>
  <c r="AX33" i="45"/>
  <c r="AE33" i="47" s="1"/>
  <c r="AX35" i="45"/>
  <c r="AE35" i="47" s="1"/>
  <c r="AX37" i="45"/>
  <c r="AE37" i="47" s="1"/>
  <c r="AX39" i="45"/>
  <c r="AE39" i="47" s="1"/>
  <c r="AX41" i="45"/>
  <c r="AE41" i="47" s="1"/>
  <c r="AX43" i="45"/>
  <c r="AE43" i="47" s="1"/>
  <c r="AX45" i="45"/>
  <c r="AE45" i="47" s="1"/>
  <c r="AX47" i="45"/>
  <c r="AE47" i="47" s="1"/>
  <c r="AX49" i="45"/>
  <c r="AE49" i="47" s="1"/>
  <c r="AX51" i="45"/>
  <c r="AE51" i="47" s="1"/>
  <c r="AX53" i="45"/>
  <c r="AE53" i="47" s="1"/>
  <c r="AX55" i="45"/>
  <c r="AE55" i="47" s="1"/>
  <c r="AX34" i="45"/>
  <c r="AE34" i="47" s="1"/>
  <c r="AX38" i="45"/>
  <c r="AE38" i="47" s="1"/>
  <c r="AX42" i="45"/>
  <c r="AE42" i="47" s="1"/>
  <c r="AX46" i="45"/>
  <c r="AE46" i="47" s="1"/>
  <c r="AX50" i="45"/>
  <c r="AE50" i="47" s="1"/>
  <c r="AX54" i="45"/>
  <c r="AE54" i="47" s="1"/>
  <c r="AX57" i="45"/>
  <c r="AE57" i="47" s="1"/>
  <c r="AX32" i="45"/>
  <c r="AE32" i="47" s="1"/>
  <c r="AX36" i="45"/>
  <c r="AE36" i="47" s="1"/>
  <c r="AX40" i="45"/>
  <c r="AE40" i="47" s="1"/>
  <c r="AX44" i="45"/>
  <c r="AE44" i="47" s="1"/>
  <c r="AX48" i="45"/>
  <c r="AE48" i="47" s="1"/>
  <c r="AX52" i="45"/>
  <c r="AE52" i="47" s="1"/>
  <c r="AX56" i="45"/>
  <c r="AE56" i="47" s="1"/>
  <c r="AX7" i="45"/>
  <c r="M6" i="36"/>
  <c r="BA8" i="45"/>
  <c r="AK8" i="47" s="1"/>
  <c r="BA10" i="45"/>
  <c r="AK10" i="47" s="1"/>
  <c r="BA12" i="45"/>
  <c r="AK12" i="47" s="1"/>
  <c r="BA14" i="45"/>
  <c r="AK14" i="47" s="1"/>
  <c r="BA16" i="45"/>
  <c r="AK16" i="47" s="1"/>
  <c r="BA18" i="45"/>
  <c r="AK18" i="47" s="1"/>
  <c r="BA20" i="45"/>
  <c r="AK20" i="47" s="1"/>
  <c r="BA22" i="45"/>
  <c r="AK22" i="47" s="1"/>
  <c r="BA24" i="45"/>
  <c r="AK24" i="47" s="1"/>
  <c r="BA26" i="45"/>
  <c r="AK26" i="47" s="1"/>
  <c r="BA28" i="45"/>
  <c r="AK28" i="47" s="1"/>
  <c r="BA30" i="45"/>
  <c r="AK30" i="47" s="1"/>
  <c r="BA9" i="45"/>
  <c r="AK9" i="47" s="1"/>
  <c r="BA11" i="45"/>
  <c r="AK11" i="47" s="1"/>
  <c r="BA13" i="45"/>
  <c r="AK13" i="47" s="1"/>
  <c r="BA15" i="45"/>
  <c r="AK15" i="47" s="1"/>
  <c r="BA17" i="45"/>
  <c r="AK17" i="47" s="1"/>
  <c r="BA19" i="45"/>
  <c r="AK19" i="47" s="1"/>
  <c r="BA21" i="45"/>
  <c r="AK21" i="47" s="1"/>
  <c r="BA23" i="45"/>
  <c r="AK23" i="47" s="1"/>
  <c r="BA25" i="45"/>
  <c r="AK25" i="47" s="1"/>
  <c r="BA27" i="45"/>
  <c r="AK27" i="47" s="1"/>
  <c r="BA29" i="45"/>
  <c r="AK29" i="47" s="1"/>
  <c r="BA31" i="45"/>
  <c r="AK31" i="47" s="1"/>
  <c r="BA33" i="45"/>
  <c r="AK33" i="47" s="1"/>
  <c r="BA35" i="45"/>
  <c r="AK35" i="47" s="1"/>
  <c r="BA37" i="45"/>
  <c r="AK37" i="47" s="1"/>
  <c r="BA39" i="45"/>
  <c r="AK39" i="47" s="1"/>
  <c r="BA41" i="45"/>
  <c r="AK41" i="47" s="1"/>
  <c r="BA43" i="45"/>
  <c r="AK43" i="47" s="1"/>
  <c r="BA45" i="45"/>
  <c r="AK45" i="47" s="1"/>
  <c r="BA47" i="45"/>
  <c r="AK47" i="47" s="1"/>
  <c r="BA49" i="45"/>
  <c r="AK49" i="47" s="1"/>
  <c r="BA51" i="45"/>
  <c r="AK51" i="47" s="1"/>
  <c r="BA53" i="45"/>
  <c r="AK53" i="47" s="1"/>
  <c r="BA55" i="45"/>
  <c r="AK55" i="47" s="1"/>
  <c r="BA32" i="45"/>
  <c r="AK32" i="47" s="1"/>
  <c r="BA36" i="45"/>
  <c r="AK36" i="47" s="1"/>
  <c r="BA40" i="45"/>
  <c r="AK40" i="47" s="1"/>
  <c r="BA44" i="45"/>
  <c r="AK44" i="47" s="1"/>
  <c r="BA48" i="45"/>
  <c r="AK48" i="47" s="1"/>
  <c r="BA52" i="45"/>
  <c r="AK52" i="47" s="1"/>
  <c r="BA57" i="45"/>
  <c r="AK57" i="47" s="1"/>
  <c r="BA34" i="45"/>
  <c r="AK34" i="47" s="1"/>
  <c r="BA38" i="45"/>
  <c r="AK38" i="47" s="1"/>
  <c r="BA42" i="45"/>
  <c r="AK42" i="47" s="1"/>
  <c r="BA46" i="45"/>
  <c r="AK46" i="47" s="1"/>
  <c r="BA50" i="45"/>
  <c r="AK50" i="47" s="1"/>
  <c r="BA54" i="45"/>
  <c r="AK54" i="47" s="1"/>
  <c r="BA56" i="45"/>
  <c r="AK56" i="47" s="1"/>
  <c r="BA7" i="45"/>
  <c r="AU9" i="45"/>
  <c r="Y9" i="47" s="1"/>
  <c r="AU11" i="45"/>
  <c r="Y11" i="47" s="1"/>
  <c r="AU13" i="45"/>
  <c r="Y13" i="47" s="1"/>
  <c r="AU15" i="45"/>
  <c r="Y15" i="47" s="1"/>
  <c r="AU17" i="45"/>
  <c r="Y17" i="47" s="1"/>
  <c r="AU19" i="45"/>
  <c r="Y19" i="47" s="1"/>
  <c r="AU21" i="45"/>
  <c r="Y21" i="47" s="1"/>
  <c r="AU23" i="45"/>
  <c r="Y23" i="47" s="1"/>
  <c r="AU25" i="45"/>
  <c r="Y25" i="47" s="1"/>
  <c r="AU27" i="45"/>
  <c r="Y27" i="47" s="1"/>
  <c r="AU29" i="45"/>
  <c r="Y29" i="47" s="1"/>
  <c r="AU31" i="45"/>
  <c r="Y31" i="47" s="1"/>
  <c r="AU8" i="45"/>
  <c r="Y8" i="47" s="1"/>
  <c r="AU10" i="45"/>
  <c r="Y10" i="47" s="1"/>
  <c r="AU12" i="45"/>
  <c r="Y12" i="47" s="1"/>
  <c r="AU14" i="45"/>
  <c r="Y14" i="47" s="1"/>
  <c r="AU16" i="45"/>
  <c r="Y16" i="47" s="1"/>
  <c r="AU18" i="45"/>
  <c r="Y18" i="47" s="1"/>
  <c r="AU20" i="45"/>
  <c r="Y20" i="47" s="1"/>
  <c r="AU22" i="45"/>
  <c r="Y22" i="47" s="1"/>
  <c r="AU24" i="45"/>
  <c r="Y24" i="47" s="1"/>
  <c r="AU26" i="45"/>
  <c r="Y26" i="47" s="1"/>
  <c r="AU28" i="45"/>
  <c r="Y28" i="47" s="1"/>
  <c r="AU30" i="45"/>
  <c r="Y30" i="47" s="1"/>
  <c r="AU32" i="45"/>
  <c r="Y32" i="47" s="1"/>
  <c r="AU34" i="45"/>
  <c r="Y34" i="47" s="1"/>
  <c r="AU36" i="45"/>
  <c r="Y36" i="47" s="1"/>
  <c r="AU38" i="45"/>
  <c r="Y38" i="47" s="1"/>
  <c r="AU40" i="45"/>
  <c r="Y40" i="47" s="1"/>
  <c r="AU42" i="45"/>
  <c r="Y42" i="47" s="1"/>
  <c r="AU44" i="45"/>
  <c r="Y44" i="47" s="1"/>
  <c r="AU46" i="45"/>
  <c r="Y46" i="47" s="1"/>
  <c r="AU48" i="45"/>
  <c r="Y48" i="47" s="1"/>
  <c r="AU50" i="45"/>
  <c r="Y50" i="47" s="1"/>
  <c r="AU52" i="45"/>
  <c r="Y52" i="47" s="1"/>
  <c r="AU54" i="45"/>
  <c r="Y54" i="47" s="1"/>
  <c r="AU56" i="45"/>
  <c r="Y56" i="47" s="1"/>
  <c r="AU35" i="45"/>
  <c r="Y35" i="47" s="1"/>
  <c r="AU39" i="45"/>
  <c r="Y39" i="47" s="1"/>
  <c r="AU43" i="45"/>
  <c r="Y43" i="47" s="1"/>
  <c r="AU47" i="45"/>
  <c r="Y47" i="47" s="1"/>
  <c r="AU51" i="45"/>
  <c r="Y51" i="47" s="1"/>
  <c r="AU55" i="45"/>
  <c r="Y55" i="47" s="1"/>
  <c r="AU7" i="45"/>
  <c r="AU33" i="45"/>
  <c r="Y33" i="47" s="1"/>
  <c r="AU37" i="45"/>
  <c r="Y37" i="47" s="1"/>
  <c r="AU41" i="45"/>
  <c r="Y41" i="47" s="1"/>
  <c r="AU45" i="45"/>
  <c r="Y45" i="47" s="1"/>
  <c r="AU49" i="45"/>
  <c r="Y49" i="47" s="1"/>
  <c r="AU53" i="45"/>
  <c r="Y53" i="47" s="1"/>
  <c r="AU57" i="45"/>
  <c r="Y57" i="47" s="1"/>
  <c r="AW9" i="45"/>
  <c r="AC9" i="47" s="1"/>
  <c r="AW11" i="45"/>
  <c r="AC11" i="47" s="1"/>
  <c r="AW13" i="45"/>
  <c r="AC13" i="47" s="1"/>
  <c r="AW15" i="45"/>
  <c r="AC15" i="47" s="1"/>
  <c r="AW17" i="45"/>
  <c r="AC17" i="47" s="1"/>
  <c r="AW19" i="45"/>
  <c r="AC19" i="47" s="1"/>
  <c r="AW21" i="45"/>
  <c r="AC21" i="47" s="1"/>
  <c r="AW23" i="45"/>
  <c r="AC23" i="47" s="1"/>
  <c r="AW25" i="45"/>
  <c r="AC25" i="47" s="1"/>
  <c r="AW27" i="45"/>
  <c r="AC27" i="47" s="1"/>
  <c r="AW29" i="45"/>
  <c r="AC29" i="47" s="1"/>
  <c r="AW31" i="45"/>
  <c r="AC31" i="47" s="1"/>
  <c r="AW8" i="45"/>
  <c r="AC8" i="47" s="1"/>
  <c r="AW10" i="45"/>
  <c r="AC10" i="47" s="1"/>
  <c r="AW12" i="45"/>
  <c r="AC12" i="47" s="1"/>
  <c r="AW14" i="45"/>
  <c r="AC14" i="47" s="1"/>
  <c r="AW16" i="45"/>
  <c r="AC16" i="47" s="1"/>
  <c r="AW18" i="45"/>
  <c r="AC18" i="47" s="1"/>
  <c r="AW20" i="45"/>
  <c r="AC20" i="47" s="1"/>
  <c r="AW22" i="45"/>
  <c r="AC22" i="47" s="1"/>
  <c r="AW24" i="45"/>
  <c r="AC24" i="47" s="1"/>
  <c r="AW26" i="45"/>
  <c r="AC26" i="47" s="1"/>
  <c r="AW28" i="45"/>
  <c r="AC28" i="47" s="1"/>
  <c r="AW30" i="45"/>
  <c r="AC30" i="47" s="1"/>
  <c r="AW32" i="45"/>
  <c r="AC32" i="47" s="1"/>
  <c r="AW34" i="45"/>
  <c r="AC34" i="47" s="1"/>
  <c r="AW36" i="45"/>
  <c r="AC36" i="47" s="1"/>
  <c r="AW38" i="45"/>
  <c r="AC38" i="47" s="1"/>
  <c r="AW40" i="45"/>
  <c r="AC40" i="47" s="1"/>
  <c r="AW42" i="45"/>
  <c r="AC42" i="47" s="1"/>
  <c r="AW44" i="45"/>
  <c r="AC44" i="47" s="1"/>
  <c r="AW46" i="45"/>
  <c r="AC46" i="47" s="1"/>
  <c r="AW48" i="45"/>
  <c r="AC48" i="47" s="1"/>
  <c r="AW50" i="45"/>
  <c r="AC50" i="47" s="1"/>
  <c r="AW52" i="45"/>
  <c r="AC52" i="47" s="1"/>
  <c r="AW54" i="45"/>
  <c r="AC54" i="47" s="1"/>
  <c r="AW56" i="45"/>
  <c r="AC56" i="47" s="1"/>
  <c r="AW33" i="45"/>
  <c r="AC33" i="47" s="1"/>
  <c r="AW37" i="45"/>
  <c r="AC37" i="47" s="1"/>
  <c r="AW41" i="45"/>
  <c r="AC41" i="47" s="1"/>
  <c r="AW45" i="45"/>
  <c r="AC45" i="47" s="1"/>
  <c r="AW49" i="45"/>
  <c r="AC49" i="47" s="1"/>
  <c r="AW53" i="45"/>
  <c r="AC53" i="47" s="1"/>
  <c r="AW7" i="45"/>
  <c r="AW35" i="45"/>
  <c r="AC35" i="47" s="1"/>
  <c r="AW39" i="45"/>
  <c r="AC39" i="47" s="1"/>
  <c r="AW43" i="45"/>
  <c r="AC43" i="47" s="1"/>
  <c r="AW47" i="45"/>
  <c r="AC47" i="47" s="1"/>
  <c r="AW51" i="45"/>
  <c r="AC51" i="47" s="1"/>
  <c r="AW55" i="45"/>
  <c r="AC55" i="47" s="1"/>
  <c r="AW57" i="45"/>
  <c r="AC57" i="47" s="1"/>
  <c r="AY9" i="45"/>
  <c r="AG9" i="47" s="1"/>
  <c r="AY11" i="45"/>
  <c r="AG11" i="47" s="1"/>
  <c r="AY13" i="45"/>
  <c r="AG13" i="47" s="1"/>
  <c r="AY15" i="45"/>
  <c r="AG15" i="47" s="1"/>
  <c r="AY17" i="45"/>
  <c r="AG17" i="47" s="1"/>
  <c r="AY19" i="45"/>
  <c r="AG19" i="47" s="1"/>
  <c r="AY21" i="45"/>
  <c r="AG21" i="47" s="1"/>
  <c r="AY23" i="45"/>
  <c r="AG23" i="47" s="1"/>
  <c r="AY25" i="45"/>
  <c r="AG25" i="47" s="1"/>
  <c r="AY27" i="45"/>
  <c r="AG27" i="47" s="1"/>
  <c r="AY29" i="45"/>
  <c r="AG29" i="47" s="1"/>
  <c r="AY31" i="45"/>
  <c r="AG31" i="47" s="1"/>
  <c r="AY8" i="45"/>
  <c r="AG8" i="47" s="1"/>
  <c r="AY10" i="45"/>
  <c r="AG10" i="47" s="1"/>
  <c r="AY12" i="45"/>
  <c r="AG12" i="47" s="1"/>
  <c r="AY14" i="45"/>
  <c r="AG14" i="47" s="1"/>
  <c r="AY16" i="45"/>
  <c r="AG16" i="47" s="1"/>
  <c r="AY18" i="45"/>
  <c r="AG18" i="47" s="1"/>
  <c r="AY20" i="45"/>
  <c r="AG20" i="47" s="1"/>
  <c r="AY22" i="45"/>
  <c r="AG22" i="47" s="1"/>
  <c r="AY24" i="45"/>
  <c r="AG24" i="47" s="1"/>
  <c r="AY26" i="45"/>
  <c r="AG26" i="47" s="1"/>
  <c r="AY28" i="45"/>
  <c r="AG28" i="47" s="1"/>
  <c r="AY30" i="45"/>
  <c r="AG30" i="47" s="1"/>
  <c r="AY32" i="45"/>
  <c r="AG32" i="47" s="1"/>
  <c r="AY34" i="45"/>
  <c r="AG34" i="47" s="1"/>
  <c r="AY36" i="45"/>
  <c r="AG36" i="47" s="1"/>
  <c r="AY38" i="45"/>
  <c r="AG38" i="47" s="1"/>
  <c r="AY40" i="45"/>
  <c r="AG40" i="47" s="1"/>
  <c r="AY42" i="45"/>
  <c r="AG42" i="47" s="1"/>
  <c r="AY44" i="45"/>
  <c r="AG44" i="47" s="1"/>
  <c r="AY46" i="45"/>
  <c r="AG46" i="47" s="1"/>
  <c r="AY48" i="45"/>
  <c r="AG48" i="47" s="1"/>
  <c r="AY50" i="45"/>
  <c r="AG50" i="47" s="1"/>
  <c r="AY52" i="45"/>
  <c r="AG52" i="47" s="1"/>
  <c r="AY54" i="45"/>
  <c r="AG54" i="47" s="1"/>
  <c r="AY35" i="45"/>
  <c r="AG35" i="47" s="1"/>
  <c r="AY39" i="45"/>
  <c r="AG39" i="47" s="1"/>
  <c r="AY43" i="45"/>
  <c r="AG43" i="47" s="1"/>
  <c r="AY47" i="45"/>
  <c r="AG47" i="47" s="1"/>
  <c r="AY51" i="45"/>
  <c r="AG51" i="47" s="1"/>
  <c r="AY55" i="45"/>
  <c r="AG55" i="47" s="1"/>
  <c r="AY56" i="45"/>
  <c r="AG56" i="47" s="1"/>
  <c r="AY7" i="45"/>
  <c r="AY33" i="45"/>
  <c r="AG33" i="47" s="1"/>
  <c r="AY37" i="45"/>
  <c r="AG37" i="47" s="1"/>
  <c r="AY41" i="45"/>
  <c r="AG41" i="47" s="1"/>
  <c r="AY45" i="45"/>
  <c r="AG45" i="47" s="1"/>
  <c r="AY49" i="45"/>
  <c r="AG49" i="47" s="1"/>
  <c r="AY53" i="45"/>
  <c r="AG53" i="47" s="1"/>
  <c r="AY57" i="45"/>
  <c r="AG57" i="47" s="1"/>
  <c r="G56" i="43"/>
  <c r="H56" i="43" s="1"/>
  <c r="L56" i="43" s="1"/>
  <c r="G48" i="43"/>
  <c r="H48" i="43" s="1"/>
  <c r="L48" i="43" s="1"/>
  <c r="G41" i="43"/>
  <c r="H41" i="43"/>
  <c r="G37" i="43"/>
  <c r="H37" i="43" s="1"/>
  <c r="L37" i="43" s="1"/>
  <c r="G33" i="43"/>
  <c r="H33" i="43" s="1"/>
  <c r="L33" i="43" s="1"/>
  <c r="G29" i="43"/>
  <c r="H29" i="43" s="1"/>
  <c r="L29" i="43" s="1"/>
  <c r="G25" i="43"/>
  <c r="H25" i="43" s="1"/>
  <c r="L25" i="43" s="1"/>
  <c r="H53" i="43"/>
  <c r="G53" i="43"/>
  <c r="H45" i="43"/>
  <c r="G45" i="43"/>
  <c r="G21" i="43"/>
  <c r="H21" i="43" s="1"/>
  <c r="L21" i="43" s="1"/>
  <c r="G17" i="43"/>
  <c r="H17" i="43" s="1"/>
  <c r="L17" i="43" s="1"/>
  <c r="G13" i="43"/>
  <c r="H13" i="43"/>
  <c r="L13" i="43" s="1"/>
  <c r="G9" i="43"/>
  <c r="H9" i="43" s="1"/>
  <c r="L9" i="43" s="1"/>
  <c r="I58" i="43"/>
  <c r="J7" i="43"/>
  <c r="G50" i="43"/>
  <c r="H50" i="43" s="1"/>
  <c r="L50" i="43" s="1"/>
  <c r="G42" i="43"/>
  <c r="H42" i="43" s="1"/>
  <c r="L42" i="43" s="1"/>
  <c r="G38" i="43"/>
  <c r="H38" i="43" s="1"/>
  <c r="L38" i="43" s="1"/>
  <c r="G34" i="43"/>
  <c r="H34" i="43" s="1"/>
  <c r="L34" i="43" s="1"/>
  <c r="G30" i="43"/>
  <c r="H30" i="43" s="1"/>
  <c r="L30" i="43" s="1"/>
  <c r="G26" i="43"/>
  <c r="H26" i="43" s="1"/>
  <c r="L26" i="43" s="1"/>
  <c r="H55" i="43"/>
  <c r="G55" i="43"/>
  <c r="H47" i="43"/>
  <c r="G47" i="43"/>
  <c r="G22" i="43"/>
  <c r="H22" i="43" s="1"/>
  <c r="L22" i="43" s="1"/>
  <c r="G20" i="43"/>
  <c r="H20" i="43" s="1"/>
  <c r="L20" i="43" s="1"/>
  <c r="G18" i="43"/>
  <c r="H18" i="43" s="1"/>
  <c r="L18" i="43" s="1"/>
  <c r="G16" i="43"/>
  <c r="H16" i="43" s="1"/>
  <c r="L16" i="43" s="1"/>
  <c r="G14" i="43"/>
  <c r="H14" i="43" s="1"/>
  <c r="L14" i="43" s="1"/>
  <c r="G12" i="43"/>
  <c r="H12" i="43"/>
  <c r="G10" i="43"/>
  <c r="H10" i="43"/>
  <c r="G8" i="43"/>
  <c r="H8" i="43" s="1"/>
  <c r="L8" i="43" s="1"/>
  <c r="H52" i="43"/>
  <c r="G52" i="43"/>
  <c r="G44" i="43"/>
  <c r="H44" i="43" s="1"/>
  <c r="L44" i="43" s="1"/>
  <c r="G39" i="43"/>
  <c r="H39" i="43"/>
  <c r="L39" i="43" s="1"/>
  <c r="G35" i="43"/>
  <c r="H35" i="43" s="1"/>
  <c r="L35" i="43" s="1"/>
  <c r="G31" i="43"/>
  <c r="H31" i="43" s="1"/>
  <c r="L31" i="43" s="1"/>
  <c r="G27" i="43"/>
  <c r="H27" i="43" s="1"/>
  <c r="L27" i="43" s="1"/>
  <c r="G57" i="43"/>
  <c r="H57" i="43" s="1"/>
  <c r="L57" i="43" s="1"/>
  <c r="G49" i="43"/>
  <c r="H49" i="43" s="1"/>
  <c r="L49" i="43" s="1"/>
  <c r="G23" i="43"/>
  <c r="H23" i="43" s="1"/>
  <c r="L23" i="43" s="1"/>
  <c r="G19" i="43"/>
  <c r="H19" i="43" s="1"/>
  <c r="L19" i="43" s="1"/>
  <c r="G15" i="43"/>
  <c r="H15" i="43" s="1"/>
  <c r="L15" i="43" s="1"/>
  <c r="G11" i="43"/>
  <c r="H11" i="43" s="1"/>
  <c r="L11" i="43" s="1"/>
  <c r="G7" i="43"/>
  <c r="E58" i="43"/>
  <c r="H54" i="43"/>
  <c r="G54" i="43"/>
  <c r="G46" i="43"/>
  <c r="H46" i="43" s="1"/>
  <c r="L46" i="43" s="1"/>
  <c r="G40" i="43"/>
  <c r="H40" i="43" s="1"/>
  <c r="L40" i="43" s="1"/>
  <c r="G36" i="43"/>
  <c r="H36" i="43" s="1"/>
  <c r="L36" i="43" s="1"/>
  <c r="G32" i="43"/>
  <c r="H32" i="43" s="1"/>
  <c r="L32" i="43" s="1"/>
  <c r="G28" i="43"/>
  <c r="H28" i="43"/>
  <c r="L28" i="43" s="1"/>
  <c r="G24" i="43"/>
  <c r="H24" i="43"/>
  <c r="G51" i="43"/>
  <c r="H51" i="43" s="1"/>
  <c r="L51" i="43" s="1"/>
  <c r="G43" i="43"/>
  <c r="H43" i="43" s="1"/>
  <c r="L43" i="43" s="1"/>
  <c r="C59" i="1"/>
  <c r="B59" i="1"/>
  <c r="AG7" i="47" l="1"/>
  <c r="AY58" i="45"/>
  <c r="Y7" i="47"/>
  <c r="AU58" i="45"/>
  <c r="AK7" i="47"/>
  <c r="BA58" i="45"/>
  <c r="AE7" i="47"/>
  <c r="AX58" i="45"/>
  <c r="W7" i="47"/>
  <c r="BB7" i="45"/>
  <c r="AT58" i="45"/>
  <c r="BB52" i="45"/>
  <c r="W52" i="47"/>
  <c r="BB44" i="45"/>
  <c r="W44" i="47"/>
  <c r="W36" i="47"/>
  <c r="BB36" i="45"/>
  <c r="BB54" i="45"/>
  <c r="W54" i="47"/>
  <c r="BB46" i="45"/>
  <c r="W46" i="47"/>
  <c r="BB38" i="45"/>
  <c r="W38" i="47"/>
  <c r="W55" i="47"/>
  <c r="BB55" i="45"/>
  <c r="W51" i="47"/>
  <c r="BB51" i="45"/>
  <c r="W47" i="47"/>
  <c r="BB47" i="45"/>
  <c r="W43" i="47"/>
  <c r="BB43" i="45"/>
  <c r="W39" i="47"/>
  <c r="BB39" i="45"/>
  <c r="W35" i="47"/>
  <c r="BB35" i="45"/>
  <c r="W31" i="47"/>
  <c r="BB31" i="45"/>
  <c r="W27" i="47"/>
  <c r="BB27" i="45"/>
  <c r="W23" i="47"/>
  <c r="BB23" i="45"/>
  <c r="W19" i="47"/>
  <c r="BB19" i="45"/>
  <c r="W15" i="47"/>
  <c r="BB15" i="45"/>
  <c r="W11" i="47"/>
  <c r="BB11" i="45"/>
  <c r="BB32" i="45"/>
  <c r="W32" i="47"/>
  <c r="W28" i="47"/>
  <c r="BB28" i="45"/>
  <c r="BB24" i="45"/>
  <c r="W24" i="47"/>
  <c r="W20" i="47"/>
  <c r="BB20" i="45"/>
  <c r="W16" i="47"/>
  <c r="BB16" i="45"/>
  <c r="W12" i="47"/>
  <c r="BB12" i="45"/>
  <c r="W8" i="47"/>
  <c r="BB8" i="45"/>
  <c r="AC7" i="47"/>
  <c r="AW58" i="45"/>
  <c r="AA7" i="47"/>
  <c r="AV58" i="45"/>
  <c r="BB56" i="45"/>
  <c r="W56" i="47"/>
  <c r="BB48" i="45"/>
  <c r="W48" i="47"/>
  <c r="BB40" i="45"/>
  <c r="W40" i="47"/>
  <c r="W57" i="47"/>
  <c r="BB57" i="45"/>
  <c r="BB50" i="45"/>
  <c r="W50" i="47"/>
  <c r="BB42" i="45"/>
  <c r="W42" i="47"/>
  <c r="W34" i="47"/>
  <c r="BB34" i="45"/>
  <c r="W53" i="47"/>
  <c r="BB53" i="45"/>
  <c r="W49" i="47"/>
  <c r="BB49" i="45"/>
  <c r="W45" i="47"/>
  <c r="BB45" i="45"/>
  <c r="W41" i="47"/>
  <c r="BB41" i="45"/>
  <c r="W37" i="47"/>
  <c r="BB37" i="45"/>
  <c r="W33" i="47"/>
  <c r="BB33" i="45"/>
  <c r="W29" i="47"/>
  <c r="BB29" i="45"/>
  <c r="W25" i="47"/>
  <c r="BB25" i="45"/>
  <c r="W21" i="47"/>
  <c r="BB21" i="45"/>
  <c r="W17" i="47"/>
  <c r="BB17" i="45"/>
  <c r="W13" i="47"/>
  <c r="BB13" i="45"/>
  <c r="W9" i="47"/>
  <c r="BB9" i="45"/>
  <c r="BB30" i="45"/>
  <c r="W30" i="47"/>
  <c r="BB26" i="45"/>
  <c r="W26" i="47"/>
  <c r="BB22" i="45"/>
  <c r="W22" i="47"/>
  <c r="W18" i="47"/>
  <c r="BB18" i="45"/>
  <c r="W14" i="47"/>
  <c r="BB14" i="45"/>
  <c r="W10" i="47"/>
  <c r="BB10" i="45"/>
  <c r="M32" i="43"/>
  <c r="M11" i="43"/>
  <c r="M19" i="43"/>
  <c r="M49" i="43"/>
  <c r="M35" i="43"/>
  <c r="M8" i="43"/>
  <c r="M16" i="43"/>
  <c r="M20" i="43"/>
  <c r="M26" i="43"/>
  <c r="M42" i="43"/>
  <c r="M33" i="43"/>
  <c r="M51" i="43"/>
  <c r="M40" i="43"/>
  <c r="M15" i="43"/>
  <c r="M23" i="43"/>
  <c r="M27" i="43"/>
  <c r="M44" i="43"/>
  <c r="M14" i="43"/>
  <c r="M18" i="43"/>
  <c r="M22" i="43"/>
  <c r="M34" i="43"/>
  <c r="M25" i="43"/>
  <c r="M56" i="43"/>
  <c r="M43" i="43"/>
  <c r="M28" i="43"/>
  <c r="M36" i="43"/>
  <c r="M46" i="43"/>
  <c r="G58" i="43"/>
  <c r="M57" i="43"/>
  <c r="M31" i="43"/>
  <c r="M39" i="43"/>
  <c r="M30" i="43"/>
  <c r="M38" i="43"/>
  <c r="M50" i="43"/>
  <c r="M9" i="43"/>
  <c r="M13" i="43"/>
  <c r="M17" i="43"/>
  <c r="M21" i="43"/>
  <c r="M29" i="43"/>
  <c r="M37" i="43"/>
  <c r="M48" i="43"/>
  <c r="H7" i="43"/>
  <c r="J58" i="43"/>
  <c r="O26" i="41"/>
  <c r="AM57" i="47" l="1"/>
  <c r="AM26" i="47"/>
  <c r="AM40" i="47"/>
  <c r="AM38" i="47"/>
  <c r="AG58" i="47"/>
  <c r="AF7" i="47" s="1"/>
  <c r="AM8" i="47"/>
  <c r="AM11" i="47"/>
  <c r="AM52" i="47"/>
  <c r="AM21" i="47"/>
  <c r="AM31" i="47"/>
  <c r="AM49" i="47"/>
  <c r="AM35" i="47"/>
  <c r="AM48" i="47"/>
  <c r="AM7" i="47"/>
  <c r="AM45" i="47"/>
  <c r="AM55" i="47"/>
  <c r="AM25" i="47"/>
  <c r="AM12" i="47"/>
  <c r="AM30" i="47"/>
  <c r="AM46" i="47"/>
  <c r="AM29" i="47"/>
  <c r="AM53" i="47"/>
  <c r="AM16" i="47"/>
  <c r="AM15" i="47"/>
  <c r="AM39" i="47"/>
  <c r="AM10" i="47"/>
  <c r="AM19" i="47"/>
  <c r="AM56" i="47"/>
  <c r="AM9" i="47"/>
  <c r="AM34" i="47"/>
  <c r="AM20" i="47"/>
  <c r="AM43" i="47"/>
  <c r="AM42" i="47"/>
  <c r="AM24" i="47"/>
  <c r="AK58" i="47"/>
  <c r="AJ7" i="47" s="1"/>
  <c r="AM22" i="47"/>
  <c r="AM54" i="47"/>
  <c r="AM33" i="47"/>
  <c r="AM14" i="47"/>
  <c r="AM13" i="47"/>
  <c r="AM23" i="47"/>
  <c r="AM36" i="47"/>
  <c r="AM50" i="47"/>
  <c r="AM44" i="47"/>
  <c r="Y58" i="47"/>
  <c r="X7" i="47" s="1"/>
  <c r="AM32" i="47"/>
  <c r="AE58" i="47"/>
  <c r="AD7" i="47" s="1"/>
  <c r="AM37" i="47"/>
  <c r="AA58" i="47"/>
  <c r="AM47" i="47"/>
  <c r="AM18" i="47"/>
  <c r="AM17" i="47"/>
  <c r="AM41" i="47"/>
  <c r="AC58" i="47"/>
  <c r="AB7" i="47" s="1"/>
  <c r="AM28" i="47"/>
  <c r="AM27" i="47"/>
  <c r="AM51" i="47"/>
  <c r="W58" i="47"/>
  <c r="V57" i="47" s="1"/>
  <c r="BB58" i="45"/>
  <c r="H58" i="43"/>
  <c r="K4" i="43" s="1"/>
  <c r="L7" i="43"/>
  <c r="B58" i="28"/>
  <c r="V23" i="47" l="1"/>
  <c r="V49" i="47"/>
  <c r="V25" i="47"/>
  <c r="V9" i="47"/>
  <c r="V16" i="47"/>
  <c r="V41" i="47"/>
  <c r="Z39" i="47"/>
  <c r="Z42" i="47"/>
  <c r="Z52" i="47"/>
  <c r="Z48" i="47"/>
  <c r="Z15" i="47"/>
  <c r="Z53" i="47"/>
  <c r="Z17" i="47"/>
  <c r="Z28" i="47"/>
  <c r="Z22" i="47"/>
  <c r="Z23" i="47"/>
  <c r="Z43" i="47"/>
  <c r="Z41" i="47"/>
  <c r="Z14" i="47"/>
  <c r="Z8" i="47"/>
  <c r="Z29" i="47"/>
  <c r="Z36" i="47"/>
  <c r="Z31" i="47"/>
  <c r="Z19" i="47"/>
  <c r="Z45" i="47"/>
  <c r="Z37" i="47"/>
  <c r="Z18" i="47"/>
  <c r="Z16" i="47"/>
  <c r="Z46" i="47"/>
  <c r="Z56" i="47"/>
  <c r="Z40" i="47"/>
  <c r="Z54" i="47"/>
  <c r="Z55" i="47"/>
  <c r="Z49" i="47"/>
  <c r="Z34" i="47"/>
  <c r="Z25" i="47"/>
  <c r="Z21" i="47"/>
  <c r="Z13" i="47"/>
  <c r="Z35" i="47"/>
  <c r="Z50" i="47"/>
  <c r="Z30" i="47"/>
  <c r="Z10" i="47"/>
  <c r="Z51" i="47"/>
  <c r="Z9" i="47"/>
  <c r="Z24" i="47"/>
  <c r="Z20" i="47"/>
  <c r="Z12" i="47"/>
  <c r="Z11" i="47"/>
  <c r="Z38" i="47"/>
  <c r="Z44" i="47"/>
  <c r="Z33" i="47"/>
  <c r="Z47" i="47"/>
  <c r="Z27" i="47"/>
  <c r="Z57" i="47"/>
  <c r="Z32" i="47"/>
  <c r="Z26" i="47"/>
  <c r="V37" i="47"/>
  <c r="V36" i="47"/>
  <c r="V22" i="47"/>
  <c r="V34" i="47"/>
  <c r="V15" i="47"/>
  <c r="V12" i="47"/>
  <c r="V35" i="47"/>
  <c r="V8" i="47"/>
  <c r="AF28" i="47"/>
  <c r="AF13" i="47"/>
  <c r="AF36" i="47"/>
  <c r="AF45" i="47"/>
  <c r="AF42" i="47"/>
  <c r="AF43" i="47"/>
  <c r="AF49" i="47"/>
  <c r="AF30" i="47"/>
  <c r="AF39" i="47"/>
  <c r="AF8" i="47"/>
  <c r="AF21" i="47"/>
  <c r="AF48" i="47"/>
  <c r="AF12" i="47"/>
  <c r="AF54" i="47"/>
  <c r="AF24" i="47"/>
  <c r="AF18" i="47"/>
  <c r="AF56" i="47"/>
  <c r="AF19" i="47"/>
  <c r="AF52" i="47"/>
  <c r="AF35" i="47"/>
  <c r="AF31" i="47"/>
  <c r="AF44" i="47"/>
  <c r="AF32" i="47"/>
  <c r="AF25" i="47"/>
  <c r="AF53" i="47"/>
  <c r="AF47" i="47"/>
  <c r="AF38" i="47"/>
  <c r="AF20" i="47"/>
  <c r="AF29" i="47"/>
  <c r="AF34" i="47"/>
  <c r="AF9" i="47"/>
  <c r="AF27" i="47"/>
  <c r="AF10" i="47"/>
  <c r="AF37" i="47"/>
  <c r="AF46" i="47"/>
  <c r="AF41" i="47"/>
  <c r="AF50" i="47"/>
  <c r="AF51" i="47"/>
  <c r="AF14" i="47"/>
  <c r="AF15" i="47"/>
  <c r="AF11" i="47"/>
  <c r="AF22" i="47"/>
  <c r="AF40" i="47"/>
  <c r="AF26" i="47"/>
  <c r="AF23" i="47"/>
  <c r="AF33" i="47"/>
  <c r="AF16" i="47"/>
  <c r="AF57" i="47"/>
  <c r="AF17" i="47"/>
  <c r="AF55" i="47"/>
  <c r="AB11" i="47"/>
  <c r="AB46" i="47"/>
  <c r="AB17" i="47"/>
  <c r="AB56" i="47"/>
  <c r="AB28" i="47"/>
  <c r="AB23" i="47"/>
  <c r="AB18" i="47"/>
  <c r="AB53" i="47"/>
  <c r="AB44" i="47"/>
  <c r="AB22" i="47"/>
  <c r="AB49" i="47"/>
  <c r="AB32" i="47"/>
  <c r="AB29" i="47"/>
  <c r="AB47" i="47"/>
  <c r="AB8" i="47"/>
  <c r="AB54" i="47"/>
  <c r="AB24" i="47"/>
  <c r="AB16" i="47"/>
  <c r="AB51" i="47"/>
  <c r="AB31" i="47"/>
  <c r="AB19" i="47"/>
  <c r="AB42" i="47"/>
  <c r="AB10" i="47"/>
  <c r="AB9" i="47"/>
  <c r="AB55" i="47"/>
  <c r="AB35" i="47"/>
  <c r="AB57" i="47"/>
  <c r="AB48" i="47"/>
  <c r="AB37" i="47"/>
  <c r="AB21" i="47"/>
  <c r="AB36" i="47"/>
  <c r="AB39" i="47"/>
  <c r="AB30" i="47"/>
  <c r="AB25" i="47"/>
  <c r="AB26" i="47"/>
  <c r="AB43" i="47"/>
  <c r="AB52" i="47"/>
  <c r="AB41" i="47"/>
  <c r="AB12" i="47"/>
  <c r="AB50" i="47"/>
  <c r="AB34" i="47"/>
  <c r="AB38" i="47"/>
  <c r="AB13" i="47"/>
  <c r="AB33" i="47"/>
  <c r="AB20" i="47"/>
  <c r="AB45" i="47"/>
  <c r="AB14" i="47"/>
  <c r="AB27" i="47"/>
  <c r="AB40" i="47"/>
  <c r="AB15" i="47"/>
  <c r="AJ30" i="47"/>
  <c r="AJ22" i="47"/>
  <c r="AJ37" i="47"/>
  <c r="AJ12" i="47"/>
  <c r="AJ18" i="47"/>
  <c r="AJ23" i="47"/>
  <c r="AJ38" i="47"/>
  <c r="AJ13" i="47"/>
  <c r="AJ49" i="47"/>
  <c r="AJ53" i="47"/>
  <c r="AJ27" i="47"/>
  <c r="AJ40" i="47"/>
  <c r="AJ15" i="47"/>
  <c r="AJ43" i="47"/>
  <c r="AJ42" i="47"/>
  <c r="AJ25" i="47"/>
  <c r="AJ44" i="47"/>
  <c r="AJ46" i="47"/>
  <c r="AJ51" i="47"/>
  <c r="AJ52" i="47"/>
  <c r="AJ39" i="47"/>
  <c r="AJ9" i="47"/>
  <c r="AJ24" i="47"/>
  <c r="AJ29" i="47"/>
  <c r="AJ26" i="47"/>
  <c r="AJ14" i="47"/>
  <c r="AJ41" i="47"/>
  <c r="AJ19" i="47"/>
  <c r="AJ54" i="47"/>
  <c r="AJ56" i="47"/>
  <c r="AJ28" i="47"/>
  <c r="AJ8" i="47"/>
  <c r="AJ48" i="47"/>
  <c r="AJ21" i="47"/>
  <c r="AJ32" i="47"/>
  <c r="AJ47" i="47"/>
  <c r="AJ36" i="47"/>
  <c r="AJ50" i="47"/>
  <c r="AJ33" i="47"/>
  <c r="AJ57" i="47"/>
  <c r="AJ16" i="47"/>
  <c r="AJ10" i="47"/>
  <c r="AJ35" i="47"/>
  <c r="AJ55" i="47"/>
  <c r="AJ45" i="47"/>
  <c r="AJ17" i="47"/>
  <c r="AJ11" i="47"/>
  <c r="AJ31" i="47"/>
  <c r="AJ34" i="47"/>
  <c r="AJ20" i="47"/>
  <c r="V17" i="47"/>
  <c r="V32" i="47"/>
  <c r="V13" i="47"/>
  <c r="V24" i="47"/>
  <c r="V56" i="47"/>
  <c r="V53" i="47"/>
  <c r="V55" i="47"/>
  <c r="V31" i="47"/>
  <c r="V38" i="47"/>
  <c r="AD54" i="47"/>
  <c r="AD50" i="47"/>
  <c r="AD46" i="47"/>
  <c r="AD17" i="47"/>
  <c r="AD44" i="47"/>
  <c r="AD49" i="47"/>
  <c r="AD51" i="47"/>
  <c r="AD15" i="47"/>
  <c r="AD55" i="47"/>
  <c r="AD29" i="47"/>
  <c r="AD24" i="47"/>
  <c r="AD36" i="47"/>
  <c r="AD43" i="47"/>
  <c r="AD39" i="47"/>
  <c r="AD48" i="47"/>
  <c r="AD53" i="47"/>
  <c r="AD25" i="47"/>
  <c r="AD52" i="47"/>
  <c r="AD19" i="47"/>
  <c r="AD12" i="47"/>
  <c r="AD18" i="47"/>
  <c r="AD14" i="47"/>
  <c r="AD30" i="47"/>
  <c r="AD28" i="47"/>
  <c r="AD57" i="47"/>
  <c r="AD40" i="47"/>
  <c r="AD45" i="47"/>
  <c r="AD21" i="47"/>
  <c r="AD26" i="47"/>
  <c r="AD34" i="47"/>
  <c r="AD31" i="47"/>
  <c r="AD20" i="47"/>
  <c r="AD16" i="47"/>
  <c r="AD10" i="47"/>
  <c r="AD56" i="47"/>
  <c r="AD33" i="47"/>
  <c r="AD32" i="47"/>
  <c r="AD42" i="47"/>
  <c r="AD38" i="47"/>
  <c r="AD9" i="47"/>
  <c r="AD47" i="47"/>
  <c r="AD37" i="47"/>
  <c r="AD41" i="47"/>
  <c r="AD35" i="47"/>
  <c r="AD8" i="47"/>
  <c r="AD23" i="47"/>
  <c r="AD27" i="47"/>
  <c r="AD13" i="47"/>
  <c r="AD11" i="47"/>
  <c r="AD22" i="47"/>
  <c r="V51" i="47"/>
  <c r="V42" i="47"/>
  <c r="V18" i="47"/>
  <c r="V19" i="47"/>
  <c r="X44" i="47"/>
  <c r="X19" i="47"/>
  <c r="X40" i="47"/>
  <c r="X32" i="47"/>
  <c r="X22" i="47"/>
  <c r="X53" i="47"/>
  <c r="X10" i="47"/>
  <c r="X46" i="47"/>
  <c r="X20" i="47"/>
  <c r="X8" i="47"/>
  <c r="X21" i="47"/>
  <c r="X28" i="47"/>
  <c r="X9" i="47"/>
  <c r="X41" i="47"/>
  <c r="X23" i="47"/>
  <c r="X57" i="47"/>
  <c r="X35" i="47"/>
  <c r="X13" i="47"/>
  <c r="X17" i="47"/>
  <c r="X56" i="47"/>
  <c r="X52" i="47"/>
  <c r="X33" i="47"/>
  <c r="X43" i="47"/>
  <c r="X34" i="47"/>
  <c r="X47" i="47"/>
  <c r="X48" i="47"/>
  <c r="X38" i="47"/>
  <c r="X55" i="47"/>
  <c r="X29" i="47"/>
  <c r="X24" i="47"/>
  <c r="X26" i="47"/>
  <c r="X14" i="47"/>
  <c r="X11" i="47"/>
  <c r="X45" i="47"/>
  <c r="X42" i="47"/>
  <c r="X49" i="47"/>
  <c r="X31" i="47"/>
  <c r="X25" i="47"/>
  <c r="X27" i="47"/>
  <c r="X15" i="47"/>
  <c r="X12" i="47"/>
  <c r="X54" i="47"/>
  <c r="X50" i="47"/>
  <c r="X36" i="47"/>
  <c r="X37" i="47"/>
  <c r="X51" i="47"/>
  <c r="X16" i="47"/>
  <c r="X39" i="47"/>
  <c r="X30" i="47"/>
  <c r="X18" i="47"/>
  <c r="V47" i="47"/>
  <c r="V33" i="47"/>
  <c r="V52" i="47"/>
  <c r="V14" i="47"/>
  <c r="V29" i="47"/>
  <c r="V45" i="47"/>
  <c r="V21" i="47"/>
  <c r="V40" i="47"/>
  <c r="V27" i="47"/>
  <c r="V44" i="47"/>
  <c r="V43" i="47"/>
  <c r="V10" i="47"/>
  <c r="V46" i="47"/>
  <c r="V7" i="47"/>
  <c r="V26" i="47"/>
  <c r="V28" i="47"/>
  <c r="Z7" i="47"/>
  <c r="V50" i="47"/>
  <c r="V54" i="47"/>
  <c r="V20" i="47"/>
  <c r="V39" i="47"/>
  <c r="V30" i="47"/>
  <c r="V48" i="47"/>
  <c r="V11" i="47"/>
  <c r="M7" i="43"/>
  <c r="K56" i="43"/>
  <c r="K41" i="43"/>
  <c r="L41" i="43" s="1"/>
  <c r="K33" i="43"/>
  <c r="K25" i="43"/>
  <c r="K49" i="43"/>
  <c r="K21" i="43"/>
  <c r="K17" i="43"/>
  <c r="K13" i="43"/>
  <c r="K9" i="43"/>
  <c r="K42" i="43"/>
  <c r="K34" i="43"/>
  <c r="K26" i="43"/>
  <c r="K43" i="43"/>
  <c r="K44" i="43"/>
  <c r="K35" i="43"/>
  <c r="K27" i="43"/>
  <c r="K45" i="43"/>
  <c r="L45" i="43" s="1"/>
  <c r="K54" i="43"/>
  <c r="L54" i="43" s="1"/>
  <c r="K40" i="43"/>
  <c r="K32" i="43"/>
  <c r="K24" i="43"/>
  <c r="L24" i="43" s="1"/>
  <c r="K47" i="43"/>
  <c r="L47" i="43" s="1"/>
  <c r="K20" i="43"/>
  <c r="K16" i="43"/>
  <c r="K12" i="43"/>
  <c r="L12" i="43" s="1"/>
  <c r="K8" i="43"/>
  <c r="K48" i="43"/>
  <c r="K37" i="43"/>
  <c r="K29" i="43"/>
  <c r="K57" i="43"/>
  <c r="K23" i="43"/>
  <c r="K19" i="43"/>
  <c r="K15" i="43"/>
  <c r="K11" i="43"/>
  <c r="K50" i="43"/>
  <c r="K38" i="43"/>
  <c r="K30" i="43"/>
  <c r="K51" i="43"/>
  <c r="K52" i="43"/>
  <c r="L52" i="43" s="1"/>
  <c r="K39" i="43"/>
  <c r="K31" i="43"/>
  <c r="K53" i="43"/>
  <c r="L53" i="43" s="1"/>
  <c r="K46" i="43"/>
  <c r="K36" i="43"/>
  <c r="K28" i="43"/>
  <c r="K55" i="43"/>
  <c r="L55" i="43" s="1"/>
  <c r="K22" i="43"/>
  <c r="K18" i="43"/>
  <c r="K14" i="43"/>
  <c r="K10" i="43"/>
  <c r="L10" i="43" s="1"/>
  <c r="K7" i="43"/>
  <c r="AD58" i="1"/>
  <c r="AC58" i="1"/>
  <c r="AB58" i="1"/>
  <c r="AA58" i="1"/>
  <c r="AD57" i="1"/>
  <c r="AC57" i="1"/>
  <c r="AB57" i="1"/>
  <c r="AA57" i="1"/>
  <c r="AD56" i="1"/>
  <c r="AC56" i="1"/>
  <c r="AB56" i="1"/>
  <c r="AA56" i="1"/>
  <c r="AE56" i="1" s="1"/>
  <c r="AD55" i="1"/>
  <c r="AC55" i="1"/>
  <c r="AB55" i="1"/>
  <c r="AA55" i="1"/>
  <c r="AD54" i="1"/>
  <c r="AC54" i="1"/>
  <c r="AB54" i="1"/>
  <c r="AA54" i="1"/>
  <c r="AD53" i="1"/>
  <c r="AC53" i="1"/>
  <c r="AB53" i="1"/>
  <c r="AA53" i="1"/>
  <c r="AE53" i="1" s="1"/>
  <c r="AD52" i="1"/>
  <c r="AC52" i="1"/>
  <c r="AB52" i="1"/>
  <c r="AA52" i="1"/>
  <c r="AD51" i="1"/>
  <c r="AC51" i="1"/>
  <c r="AB51" i="1"/>
  <c r="AA51" i="1"/>
  <c r="AD50" i="1"/>
  <c r="AC50" i="1"/>
  <c r="AB50" i="1"/>
  <c r="AA50" i="1"/>
  <c r="AE50" i="1" s="1"/>
  <c r="AD49" i="1"/>
  <c r="AC49" i="1"/>
  <c r="AB49" i="1"/>
  <c r="AA49" i="1"/>
  <c r="AD48" i="1"/>
  <c r="AC48" i="1"/>
  <c r="AB48" i="1"/>
  <c r="AA48" i="1"/>
  <c r="AD47" i="1"/>
  <c r="AC47" i="1"/>
  <c r="AB47" i="1"/>
  <c r="AA47" i="1"/>
  <c r="AE47" i="1" s="1"/>
  <c r="AD46" i="1"/>
  <c r="AC46" i="1"/>
  <c r="AB46" i="1"/>
  <c r="AA46" i="1"/>
  <c r="AD45" i="1"/>
  <c r="AC45" i="1"/>
  <c r="AB45" i="1"/>
  <c r="AA45" i="1"/>
  <c r="AD44" i="1"/>
  <c r="AC44" i="1"/>
  <c r="AB44" i="1"/>
  <c r="AA44" i="1"/>
  <c r="AE44" i="1" s="1"/>
  <c r="AD43" i="1"/>
  <c r="AC43" i="1"/>
  <c r="AB43" i="1"/>
  <c r="AA43" i="1"/>
  <c r="AD42" i="1"/>
  <c r="AC42" i="1"/>
  <c r="AB42" i="1"/>
  <c r="AA42" i="1"/>
  <c r="AD41" i="1"/>
  <c r="AC41" i="1"/>
  <c r="AB41" i="1"/>
  <c r="AA41" i="1"/>
  <c r="AE41" i="1" s="1"/>
  <c r="AD40" i="1"/>
  <c r="AC40" i="1"/>
  <c r="AB40" i="1"/>
  <c r="AA40" i="1"/>
  <c r="AD39" i="1"/>
  <c r="AC39" i="1"/>
  <c r="AB39" i="1"/>
  <c r="AA39" i="1"/>
  <c r="AD38" i="1"/>
  <c r="AC38" i="1"/>
  <c r="AB38" i="1"/>
  <c r="AA38" i="1"/>
  <c r="AE38" i="1" s="1"/>
  <c r="AD37" i="1"/>
  <c r="AC37" i="1"/>
  <c r="AB37" i="1"/>
  <c r="AA37" i="1"/>
  <c r="AD36" i="1"/>
  <c r="AC36" i="1"/>
  <c r="AB36" i="1"/>
  <c r="AA36" i="1"/>
  <c r="AD35" i="1"/>
  <c r="AC35" i="1"/>
  <c r="AB35" i="1"/>
  <c r="AA35" i="1"/>
  <c r="AE35" i="1" s="1"/>
  <c r="AD34" i="1"/>
  <c r="AC34" i="1"/>
  <c r="AB34" i="1"/>
  <c r="AA34" i="1"/>
  <c r="AD33" i="1"/>
  <c r="AC33" i="1"/>
  <c r="AB33" i="1"/>
  <c r="AA33" i="1"/>
  <c r="AD32" i="1"/>
  <c r="AC32" i="1"/>
  <c r="AB32" i="1"/>
  <c r="AA32" i="1"/>
  <c r="AE32" i="1" s="1"/>
  <c r="AD31" i="1"/>
  <c r="AC31" i="1"/>
  <c r="AB31" i="1"/>
  <c r="AA31" i="1"/>
  <c r="AD30" i="1"/>
  <c r="AC30" i="1"/>
  <c r="AB30" i="1"/>
  <c r="AA30" i="1"/>
  <c r="AD29" i="1"/>
  <c r="AC29" i="1"/>
  <c r="AB29" i="1"/>
  <c r="AA29" i="1"/>
  <c r="AE29" i="1" s="1"/>
  <c r="AD28" i="1"/>
  <c r="AC28" i="1"/>
  <c r="AB28" i="1"/>
  <c r="AA28" i="1"/>
  <c r="AD27" i="1"/>
  <c r="AC27" i="1"/>
  <c r="AB27" i="1"/>
  <c r="AA27" i="1"/>
  <c r="AD26" i="1"/>
  <c r="AC26" i="1"/>
  <c r="AB26" i="1"/>
  <c r="AA26" i="1"/>
  <c r="AE26" i="1" s="1"/>
  <c r="AD25" i="1"/>
  <c r="AC25" i="1"/>
  <c r="AB25" i="1"/>
  <c r="AA25" i="1"/>
  <c r="AD24" i="1"/>
  <c r="AC24" i="1"/>
  <c r="AB24" i="1"/>
  <c r="AA24" i="1"/>
  <c r="AD23" i="1"/>
  <c r="AC23" i="1"/>
  <c r="AB23" i="1"/>
  <c r="AA23" i="1"/>
  <c r="AE23" i="1" s="1"/>
  <c r="AD22" i="1"/>
  <c r="AC22" i="1"/>
  <c r="AB22" i="1"/>
  <c r="AA22" i="1"/>
  <c r="AD21" i="1"/>
  <c r="AC21" i="1"/>
  <c r="AB21" i="1"/>
  <c r="AA21" i="1"/>
  <c r="AD20" i="1"/>
  <c r="AC20" i="1"/>
  <c r="AB20" i="1"/>
  <c r="AA20" i="1"/>
  <c r="AE20" i="1" s="1"/>
  <c r="AD19" i="1"/>
  <c r="AC19" i="1"/>
  <c r="AB19" i="1"/>
  <c r="AA19" i="1"/>
  <c r="AD18" i="1"/>
  <c r="AC18" i="1"/>
  <c r="AB18" i="1"/>
  <c r="AA18" i="1"/>
  <c r="AD17" i="1"/>
  <c r="AC17" i="1"/>
  <c r="AB17" i="1"/>
  <c r="AA17" i="1"/>
  <c r="AE17" i="1" s="1"/>
  <c r="AD16" i="1"/>
  <c r="AC16" i="1"/>
  <c r="AB16" i="1"/>
  <c r="AA16" i="1"/>
  <c r="AD15" i="1"/>
  <c r="AC15" i="1"/>
  <c r="AB15" i="1"/>
  <c r="AA15" i="1"/>
  <c r="AD14" i="1"/>
  <c r="AC14" i="1"/>
  <c r="AB14" i="1"/>
  <c r="AA14" i="1"/>
  <c r="AE14" i="1" s="1"/>
  <c r="AD13" i="1"/>
  <c r="AC13" i="1"/>
  <c r="AB13" i="1"/>
  <c r="AA13" i="1"/>
  <c r="AD12" i="1"/>
  <c r="AC12" i="1"/>
  <c r="AB12" i="1"/>
  <c r="AA12" i="1"/>
  <c r="AD11" i="1"/>
  <c r="AC11" i="1"/>
  <c r="AB11" i="1"/>
  <c r="AA11" i="1"/>
  <c r="AE11" i="1" s="1"/>
  <c r="AD10" i="1"/>
  <c r="AC10" i="1"/>
  <c r="AB10" i="1"/>
  <c r="AA10" i="1"/>
  <c r="AD9" i="1"/>
  <c r="AC9" i="1"/>
  <c r="AB9" i="1"/>
  <c r="AA9" i="1"/>
  <c r="AD8" i="1"/>
  <c r="AC8" i="1"/>
  <c r="AB8" i="1"/>
  <c r="AA8" i="1"/>
  <c r="U58" i="1"/>
  <c r="T58" i="1"/>
  <c r="S58" i="1"/>
  <c r="R58" i="1"/>
  <c r="V58" i="1" s="1"/>
  <c r="U57" i="1"/>
  <c r="T57" i="1"/>
  <c r="S57" i="1"/>
  <c r="R57" i="1"/>
  <c r="U56" i="1"/>
  <c r="T56" i="1"/>
  <c r="S56" i="1"/>
  <c r="R56" i="1"/>
  <c r="V56" i="1" s="1"/>
  <c r="U55" i="1"/>
  <c r="T55" i="1"/>
  <c r="S55" i="1"/>
  <c r="R55" i="1"/>
  <c r="V55" i="1" s="1"/>
  <c r="U54" i="1"/>
  <c r="T54" i="1"/>
  <c r="S54" i="1"/>
  <c r="R54" i="1"/>
  <c r="U53" i="1"/>
  <c r="T53" i="1"/>
  <c r="S53" i="1"/>
  <c r="R53" i="1"/>
  <c r="V53" i="1" s="1"/>
  <c r="U52" i="1"/>
  <c r="T52" i="1"/>
  <c r="S52" i="1"/>
  <c r="R52" i="1"/>
  <c r="V52" i="1" s="1"/>
  <c r="U51" i="1"/>
  <c r="T51" i="1"/>
  <c r="S51" i="1"/>
  <c r="R51" i="1"/>
  <c r="U50" i="1"/>
  <c r="T50" i="1"/>
  <c r="S50" i="1"/>
  <c r="R50" i="1"/>
  <c r="V50" i="1" s="1"/>
  <c r="U49" i="1"/>
  <c r="T49" i="1"/>
  <c r="S49" i="1"/>
  <c r="R49" i="1"/>
  <c r="V49" i="1" s="1"/>
  <c r="U48" i="1"/>
  <c r="T48" i="1"/>
  <c r="S48" i="1"/>
  <c r="R48" i="1"/>
  <c r="U47" i="1"/>
  <c r="T47" i="1"/>
  <c r="S47" i="1"/>
  <c r="R47" i="1"/>
  <c r="V47" i="1" s="1"/>
  <c r="U46" i="1"/>
  <c r="T46" i="1"/>
  <c r="S46" i="1"/>
  <c r="R46" i="1"/>
  <c r="V46" i="1" s="1"/>
  <c r="U45" i="1"/>
  <c r="T45" i="1"/>
  <c r="S45" i="1"/>
  <c r="R45" i="1"/>
  <c r="U44" i="1"/>
  <c r="T44" i="1"/>
  <c r="S44" i="1"/>
  <c r="R44" i="1"/>
  <c r="V44" i="1" s="1"/>
  <c r="U43" i="1"/>
  <c r="T43" i="1"/>
  <c r="S43" i="1"/>
  <c r="R43" i="1"/>
  <c r="V43" i="1" s="1"/>
  <c r="U42" i="1"/>
  <c r="T42" i="1"/>
  <c r="S42" i="1"/>
  <c r="R42" i="1"/>
  <c r="U41" i="1"/>
  <c r="T41" i="1"/>
  <c r="S41" i="1"/>
  <c r="R41" i="1"/>
  <c r="V41" i="1" s="1"/>
  <c r="U40" i="1"/>
  <c r="T40" i="1"/>
  <c r="S40" i="1"/>
  <c r="R40" i="1"/>
  <c r="V40" i="1" s="1"/>
  <c r="U39" i="1"/>
  <c r="T39" i="1"/>
  <c r="S39" i="1"/>
  <c r="R39" i="1"/>
  <c r="U38" i="1"/>
  <c r="T38" i="1"/>
  <c r="S38" i="1"/>
  <c r="R38" i="1"/>
  <c r="V38" i="1" s="1"/>
  <c r="U37" i="1"/>
  <c r="T37" i="1"/>
  <c r="S37" i="1"/>
  <c r="R37" i="1"/>
  <c r="V37" i="1" s="1"/>
  <c r="U36" i="1"/>
  <c r="T36" i="1"/>
  <c r="S36" i="1"/>
  <c r="R36" i="1"/>
  <c r="U35" i="1"/>
  <c r="T35" i="1"/>
  <c r="S35" i="1"/>
  <c r="R35" i="1"/>
  <c r="V35" i="1" s="1"/>
  <c r="U34" i="1"/>
  <c r="T34" i="1"/>
  <c r="S34" i="1"/>
  <c r="R34" i="1"/>
  <c r="V34" i="1" s="1"/>
  <c r="U33" i="1"/>
  <c r="T33" i="1"/>
  <c r="S33" i="1"/>
  <c r="R33" i="1"/>
  <c r="U32" i="1"/>
  <c r="T32" i="1"/>
  <c r="S32" i="1"/>
  <c r="R32" i="1"/>
  <c r="V32" i="1" s="1"/>
  <c r="U31" i="1"/>
  <c r="T31" i="1"/>
  <c r="S31" i="1"/>
  <c r="R31" i="1"/>
  <c r="V31" i="1" s="1"/>
  <c r="U30" i="1"/>
  <c r="T30" i="1"/>
  <c r="S30" i="1"/>
  <c r="R30" i="1"/>
  <c r="U29" i="1"/>
  <c r="T29" i="1"/>
  <c r="S29" i="1"/>
  <c r="R29" i="1"/>
  <c r="V29" i="1" s="1"/>
  <c r="U28" i="1"/>
  <c r="T28" i="1"/>
  <c r="S28" i="1"/>
  <c r="R28" i="1"/>
  <c r="V28" i="1" s="1"/>
  <c r="U27" i="1"/>
  <c r="T27" i="1"/>
  <c r="S27" i="1"/>
  <c r="R27" i="1"/>
  <c r="U26" i="1"/>
  <c r="T26" i="1"/>
  <c r="S26" i="1"/>
  <c r="R26" i="1"/>
  <c r="V26" i="1" s="1"/>
  <c r="U25" i="1"/>
  <c r="T25" i="1"/>
  <c r="S25" i="1"/>
  <c r="R25" i="1"/>
  <c r="V25" i="1" s="1"/>
  <c r="U24" i="1"/>
  <c r="T24" i="1"/>
  <c r="S24" i="1"/>
  <c r="R24" i="1"/>
  <c r="U23" i="1"/>
  <c r="T23" i="1"/>
  <c r="S23" i="1"/>
  <c r="R23" i="1"/>
  <c r="V23" i="1" s="1"/>
  <c r="U22" i="1"/>
  <c r="T22" i="1"/>
  <c r="S22" i="1"/>
  <c r="R22" i="1"/>
  <c r="V22" i="1" s="1"/>
  <c r="U21" i="1"/>
  <c r="T21" i="1"/>
  <c r="S21" i="1"/>
  <c r="R21" i="1"/>
  <c r="U20" i="1"/>
  <c r="T20" i="1"/>
  <c r="S20" i="1"/>
  <c r="R20" i="1"/>
  <c r="U19" i="1"/>
  <c r="T19" i="1"/>
  <c r="S19" i="1"/>
  <c r="R19" i="1"/>
  <c r="V19" i="1" s="1"/>
  <c r="U18" i="1"/>
  <c r="T18" i="1"/>
  <c r="S18" i="1"/>
  <c r="R18" i="1"/>
  <c r="U17" i="1"/>
  <c r="T17" i="1"/>
  <c r="S17" i="1"/>
  <c r="R17" i="1"/>
  <c r="V17" i="1" s="1"/>
  <c r="U16" i="1"/>
  <c r="T16" i="1"/>
  <c r="S16" i="1"/>
  <c r="R16" i="1"/>
  <c r="V16" i="1" s="1"/>
  <c r="U15" i="1"/>
  <c r="T15" i="1"/>
  <c r="S15" i="1"/>
  <c r="R15" i="1"/>
  <c r="U14" i="1"/>
  <c r="T14" i="1"/>
  <c r="S14" i="1"/>
  <c r="R14" i="1"/>
  <c r="V14" i="1" s="1"/>
  <c r="U13" i="1"/>
  <c r="T13" i="1"/>
  <c r="S13" i="1"/>
  <c r="R13" i="1"/>
  <c r="V13" i="1" s="1"/>
  <c r="U12" i="1"/>
  <c r="T12" i="1"/>
  <c r="S12" i="1"/>
  <c r="R12" i="1"/>
  <c r="U11" i="1"/>
  <c r="T11" i="1"/>
  <c r="S11" i="1"/>
  <c r="R11" i="1"/>
  <c r="V11" i="1" s="1"/>
  <c r="U10" i="1"/>
  <c r="T10" i="1"/>
  <c r="S10" i="1"/>
  <c r="R10" i="1"/>
  <c r="V10" i="1" s="1"/>
  <c r="U9" i="1"/>
  <c r="T9" i="1"/>
  <c r="S9" i="1"/>
  <c r="R9" i="1"/>
  <c r="U8" i="1"/>
  <c r="T8" i="1"/>
  <c r="S8" i="1"/>
  <c r="R8" i="1"/>
  <c r="V12" i="1" l="1"/>
  <c r="V15" i="1"/>
  <c r="V24" i="1"/>
  <c r="V27" i="1"/>
  <c r="V30" i="1"/>
  <c r="V33" i="1"/>
  <c r="V36" i="1"/>
  <c r="V39" i="1"/>
  <c r="V42" i="1"/>
  <c r="V45" i="1"/>
  <c r="V48" i="1"/>
  <c r="V51" i="1"/>
  <c r="AG51" i="1" s="1"/>
  <c r="AH51" i="1" s="1"/>
  <c r="V9" i="1"/>
  <c r="V18" i="1"/>
  <c r="V21" i="1"/>
  <c r="X58" i="47"/>
  <c r="V58" i="47"/>
  <c r="AB58" i="47"/>
  <c r="AD58" i="47"/>
  <c r="AJ58" i="47"/>
  <c r="AF58" i="47"/>
  <c r="Z58" i="47"/>
  <c r="V57" i="1"/>
  <c r="AE9" i="1"/>
  <c r="AF9" i="1" s="1"/>
  <c r="AE12" i="1"/>
  <c r="AE15" i="1"/>
  <c r="AE18" i="1"/>
  <c r="AE21" i="1"/>
  <c r="AE27" i="1"/>
  <c r="AE30" i="1"/>
  <c r="AF30" i="1" s="1"/>
  <c r="AE33" i="1"/>
  <c r="AG33" i="1" s="1"/>
  <c r="AH33" i="1" s="1"/>
  <c r="AE36" i="1"/>
  <c r="AG36" i="1" s="1"/>
  <c r="AH36" i="1" s="1"/>
  <c r="AE39" i="1"/>
  <c r="AG39" i="1" s="1"/>
  <c r="AH39" i="1" s="1"/>
  <c r="AE42" i="1"/>
  <c r="AF42" i="1" s="1"/>
  <c r="AE45" i="1"/>
  <c r="AE48" i="1"/>
  <c r="AF48" i="1" s="1"/>
  <c r="AE51" i="1"/>
  <c r="AE54" i="1"/>
  <c r="AE57" i="1"/>
  <c r="AE10" i="1"/>
  <c r="AE13" i="1"/>
  <c r="AE16" i="1"/>
  <c r="AG16" i="1" s="1"/>
  <c r="AH16" i="1" s="1"/>
  <c r="AE19" i="1"/>
  <c r="AF19" i="1" s="1"/>
  <c r="AE22" i="1"/>
  <c r="AG22" i="1" s="1"/>
  <c r="AH22" i="1" s="1"/>
  <c r="AE25" i="1"/>
  <c r="AF25" i="1" s="1"/>
  <c r="AE28" i="1"/>
  <c r="AG28" i="1" s="1"/>
  <c r="AH28" i="1" s="1"/>
  <c r="AE31" i="1"/>
  <c r="AF31" i="1" s="1"/>
  <c r="AE34" i="1"/>
  <c r="AG34" i="1" s="1"/>
  <c r="AH34" i="1" s="1"/>
  <c r="AE37" i="1"/>
  <c r="AE40" i="1"/>
  <c r="AE43" i="1"/>
  <c r="AE46" i="1"/>
  <c r="AE49" i="1"/>
  <c r="AF49" i="1" s="1"/>
  <c r="AE52" i="1"/>
  <c r="AF52" i="1" s="1"/>
  <c r="AE55" i="1"/>
  <c r="AG55" i="1" s="1"/>
  <c r="AH55" i="1" s="1"/>
  <c r="AE58" i="1"/>
  <c r="AF58" i="1" s="1"/>
  <c r="K58" i="43"/>
  <c r="R59" i="1"/>
  <c r="S59" i="1"/>
  <c r="AB59" i="1"/>
  <c r="T59" i="1"/>
  <c r="AC59" i="1"/>
  <c r="U59" i="1"/>
  <c r="AD59" i="1"/>
  <c r="M52" i="43"/>
  <c r="M12" i="43"/>
  <c r="M24" i="43"/>
  <c r="M45" i="43"/>
  <c r="M10" i="43"/>
  <c r="M55" i="43"/>
  <c r="M53" i="43"/>
  <c r="M47" i="43"/>
  <c r="M54" i="43"/>
  <c r="M41" i="43"/>
  <c r="L58" i="43"/>
  <c r="N12" i="43" s="1"/>
  <c r="AE24" i="1"/>
  <c r="V54" i="1"/>
  <c r="AG54" i="1" s="1"/>
  <c r="AH54" i="1" s="1"/>
  <c r="AA59" i="1"/>
  <c r="V20" i="1"/>
  <c r="AG20" i="1" s="1"/>
  <c r="AH20" i="1" s="1"/>
  <c r="AE8" i="1"/>
  <c r="AF8" i="1" s="1"/>
  <c r="V8" i="1"/>
  <c r="AG8" i="1" s="1"/>
  <c r="AH8" i="1" s="1"/>
  <c r="K6" i="36"/>
  <c r="E59" i="36"/>
  <c r="F59" i="36" s="1"/>
  <c r="B59" i="36"/>
  <c r="C58" i="36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59" i="1"/>
  <c r="AG57" i="1"/>
  <c r="AH57" i="1" s="1"/>
  <c r="AF57" i="1"/>
  <c r="AG56" i="1"/>
  <c r="AH56" i="1" s="1"/>
  <c r="AF56" i="1"/>
  <c r="AF54" i="1"/>
  <c r="AG53" i="1"/>
  <c r="AH53" i="1" s="1"/>
  <c r="AF53" i="1"/>
  <c r="AF51" i="1"/>
  <c r="AG50" i="1"/>
  <c r="AH50" i="1" s="1"/>
  <c r="AF50" i="1"/>
  <c r="AG49" i="1"/>
  <c r="AH49" i="1" s="1"/>
  <c r="AG47" i="1"/>
  <c r="AH47" i="1" s="1"/>
  <c r="AF47" i="1"/>
  <c r="AG46" i="1"/>
  <c r="AH46" i="1" s="1"/>
  <c r="AF46" i="1"/>
  <c r="AG45" i="1"/>
  <c r="AH45" i="1" s="1"/>
  <c r="AF45" i="1"/>
  <c r="AG44" i="1"/>
  <c r="AH44" i="1" s="1"/>
  <c r="AF44" i="1"/>
  <c r="AG43" i="1"/>
  <c r="AH43" i="1" s="1"/>
  <c r="AF43" i="1"/>
  <c r="AG41" i="1"/>
  <c r="AH41" i="1" s="1"/>
  <c r="AF41" i="1"/>
  <c r="AG40" i="1"/>
  <c r="AH40" i="1" s="1"/>
  <c r="AF40" i="1"/>
  <c r="AF39" i="1"/>
  <c r="AG38" i="1"/>
  <c r="AH38" i="1" s="1"/>
  <c r="AF38" i="1"/>
  <c r="AG37" i="1"/>
  <c r="AH37" i="1" s="1"/>
  <c r="AF37" i="1"/>
  <c r="AG35" i="1"/>
  <c r="AH35" i="1" s="1"/>
  <c r="AF35" i="1"/>
  <c r="AF33" i="1"/>
  <c r="AG32" i="1"/>
  <c r="AH32" i="1" s="1"/>
  <c r="AF32" i="1"/>
  <c r="AG31" i="1"/>
  <c r="AH31" i="1" s="1"/>
  <c r="AG29" i="1"/>
  <c r="AH29" i="1" s="1"/>
  <c r="AF29" i="1"/>
  <c r="AF28" i="1"/>
  <c r="AG27" i="1"/>
  <c r="AH27" i="1" s="1"/>
  <c r="AF27" i="1"/>
  <c r="AG26" i="1"/>
  <c r="AH26" i="1" s="1"/>
  <c r="AF26" i="1"/>
  <c r="AG25" i="1"/>
  <c r="AH25" i="1" s="1"/>
  <c r="AG24" i="1"/>
  <c r="AH24" i="1" s="1"/>
  <c r="AF24" i="1"/>
  <c r="AG23" i="1"/>
  <c r="AH23" i="1" s="1"/>
  <c r="AF23" i="1"/>
  <c r="AF22" i="1"/>
  <c r="AG21" i="1"/>
  <c r="AH21" i="1" s="1"/>
  <c r="AF21" i="1"/>
  <c r="AF20" i="1"/>
  <c r="AG19" i="1"/>
  <c r="AH19" i="1" s="1"/>
  <c r="AG18" i="1"/>
  <c r="AH18" i="1" s="1"/>
  <c r="AF18" i="1"/>
  <c r="AG17" i="1"/>
  <c r="AH17" i="1" s="1"/>
  <c r="AF17" i="1"/>
  <c r="AG15" i="1"/>
  <c r="AH15" i="1" s="1"/>
  <c r="AF15" i="1"/>
  <c r="AG14" i="1"/>
  <c r="AH14" i="1" s="1"/>
  <c r="AF14" i="1"/>
  <c r="AG13" i="1"/>
  <c r="AH13" i="1" s="1"/>
  <c r="AF13" i="1"/>
  <c r="AG12" i="1"/>
  <c r="AH12" i="1" s="1"/>
  <c r="AF12" i="1"/>
  <c r="AG11" i="1"/>
  <c r="AH11" i="1" s="1"/>
  <c r="AF11" i="1"/>
  <c r="AG10" i="1"/>
  <c r="AH10" i="1" s="1"/>
  <c r="AF10" i="1"/>
  <c r="AF34" i="1" l="1"/>
  <c r="AF36" i="1"/>
  <c r="AG58" i="1"/>
  <c r="AH58" i="1" s="1"/>
  <c r="AG48" i="1"/>
  <c r="AH48" i="1" s="1"/>
  <c r="H12" i="45"/>
  <c r="H12" i="46"/>
  <c r="AD12" i="46" s="1"/>
  <c r="AD12" i="45" s="1"/>
  <c r="AG42" i="1"/>
  <c r="AH42" i="1" s="1"/>
  <c r="AG9" i="1"/>
  <c r="AH9" i="1" s="1"/>
  <c r="AH59" i="1" s="1"/>
  <c r="AI9" i="1" s="1"/>
  <c r="AJ9" i="1" s="1"/>
  <c r="AK9" i="1" s="1"/>
  <c r="AG30" i="1"/>
  <c r="AH30" i="1" s="1"/>
  <c r="AE59" i="1"/>
  <c r="C12" i="46"/>
  <c r="Y12" i="46" s="1"/>
  <c r="Y12" i="45" s="1"/>
  <c r="B12" i="46"/>
  <c r="I12" i="45"/>
  <c r="I12" i="46"/>
  <c r="AE12" i="46" s="1"/>
  <c r="AE12" i="45" s="1"/>
  <c r="E12" i="46"/>
  <c r="AA12" i="46" s="1"/>
  <c r="AA12" i="45" s="1"/>
  <c r="D12" i="46"/>
  <c r="Z12" i="46" s="1"/>
  <c r="Z12" i="45" s="1"/>
  <c r="E12" i="45"/>
  <c r="C12" i="45"/>
  <c r="F12" i="46"/>
  <c r="AB12" i="46" s="1"/>
  <c r="AB12" i="45" s="1"/>
  <c r="G12" i="45"/>
  <c r="G12" i="46"/>
  <c r="AC12" i="46" s="1"/>
  <c r="AC12" i="45" s="1"/>
  <c r="F12" i="45"/>
  <c r="D12" i="45"/>
  <c r="B12" i="45"/>
  <c r="AF16" i="1"/>
  <c r="AG52" i="1"/>
  <c r="AH52" i="1" s="1"/>
  <c r="AF55" i="1"/>
  <c r="N41" i="43"/>
  <c r="N10" i="43"/>
  <c r="N24" i="43"/>
  <c r="M58" i="43"/>
  <c r="N49" i="43"/>
  <c r="N42" i="43"/>
  <c r="N51" i="43"/>
  <c r="N44" i="43"/>
  <c r="N56" i="43"/>
  <c r="N43" i="43"/>
  <c r="N46" i="43"/>
  <c r="N31" i="43"/>
  <c r="N39" i="43"/>
  <c r="N30" i="43"/>
  <c r="N38" i="43"/>
  <c r="N9" i="43"/>
  <c r="N13" i="43"/>
  <c r="N17" i="43"/>
  <c r="N21" i="43"/>
  <c r="N48" i="43"/>
  <c r="N32" i="43"/>
  <c r="N11" i="43"/>
  <c r="N19" i="43"/>
  <c r="N35" i="43"/>
  <c r="N8" i="43"/>
  <c r="N16" i="43"/>
  <c r="N20" i="43"/>
  <c r="N26" i="43"/>
  <c r="N33" i="43"/>
  <c r="N40" i="43"/>
  <c r="N15" i="43"/>
  <c r="N23" i="43"/>
  <c r="N27" i="43"/>
  <c r="N14" i="43"/>
  <c r="N18" i="43"/>
  <c r="N22" i="43"/>
  <c r="N34" i="43"/>
  <c r="N25" i="43"/>
  <c r="N28" i="43"/>
  <c r="N36" i="43"/>
  <c r="N57" i="43"/>
  <c r="N50" i="43"/>
  <c r="N29" i="43"/>
  <c r="N37" i="43"/>
  <c r="N7" i="43"/>
  <c r="N54" i="43"/>
  <c r="N47" i="43"/>
  <c r="N53" i="43"/>
  <c r="N55" i="43"/>
  <c r="N45" i="43"/>
  <c r="N52" i="43"/>
  <c r="V59" i="1"/>
  <c r="F17" i="36"/>
  <c r="K17" i="36" s="1"/>
  <c r="C12" i="36"/>
  <c r="F8" i="36"/>
  <c r="K8" i="36" s="1"/>
  <c r="F33" i="36"/>
  <c r="K33" i="36" s="1"/>
  <c r="F12" i="36"/>
  <c r="K12" i="36" s="1"/>
  <c r="F25" i="36"/>
  <c r="F41" i="36"/>
  <c r="K41" i="36" s="1"/>
  <c r="F10" i="36"/>
  <c r="K10" i="36" s="1"/>
  <c r="F14" i="36"/>
  <c r="K14" i="36" s="1"/>
  <c r="F21" i="36"/>
  <c r="F29" i="36"/>
  <c r="K29" i="36" s="1"/>
  <c r="F37" i="36"/>
  <c r="K37" i="36" s="1"/>
  <c r="F45" i="36"/>
  <c r="K45" i="36" s="1"/>
  <c r="C23" i="36"/>
  <c r="C8" i="36"/>
  <c r="C16" i="36"/>
  <c r="C31" i="36"/>
  <c r="F9" i="36"/>
  <c r="F11" i="36"/>
  <c r="F13" i="36"/>
  <c r="F15" i="36"/>
  <c r="F19" i="36"/>
  <c r="K19" i="36" s="1"/>
  <c r="F23" i="36"/>
  <c r="K23" i="36" s="1"/>
  <c r="F27" i="36"/>
  <c r="K27" i="36" s="1"/>
  <c r="F31" i="36"/>
  <c r="K31" i="36" s="1"/>
  <c r="F35" i="36"/>
  <c r="K35" i="36" s="1"/>
  <c r="F39" i="36"/>
  <c r="K39" i="36" s="1"/>
  <c r="F43" i="36"/>
  <c r="K43" i="36" s="1"/>
  <c r="F47" i="36"/>
  <c r="K47" i="36" s="1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C33" i="36"/>
  <c r="C35" i="36"/>
  <c r="C37" i="36"/>
  <c r="C39" i="36"/>
  <c r="C43" i="36"/>
  <c r="C47" i="36"/>
  <c r="C55" i="36"/>
  <c r="F51" i="36"/>
  <c r="K51" i="36" s="1"/>
  <c r="J6" i="36"/>
  <c r="L6" i="36"/>
  <c r="C40" i="36"/>
  <c r="C42" i="36"/>
  <c r="C44" i="36"/>
  <c r="C46" i="36"/>
  <c r="C49" i="36"/>
  <c r="C53" i="36"/>
  <c r="C57" i="36"/>
  <c r="F49" i="36"/>
  <c r="K49" i="36" s="1"/>
  <c r="F53" i="36"/>
  <c r="K53" i="36" s="1"/>
  <c r="AF59" i="1"/>
  <c r="D8" i="1"/>
  <c r="E8" i="1" s="1"/>
  <c r="E59" i="1" s="1"/>
  <c r="K9" i="36"/>
  <c r="K11" i="36"/>
  <c r="K13" i="36"/>
  <c r="K15" i="36"/>
  <c r="K21" i="36"/>
  <c r="K25" i="36"/>
  <c r="C48" i="36"/>
  <c r="C50" i="36"/>
  <c r="C52" i="36"/>
  <c r="C54" i="36"/>
  <c r="C56" i="36"/>
  <c r="F55" i="36"/>
  <c r="K55" i="36" s="1"/>
  <c r="F57" i="36"/>
  <c r="K57" i="36" s="1"/>
  <c r="F16" i="36"/>
  <c r="K16" i="36" s="1"/>
  <c r="F18" i="36"/>
  <c r="K18" i="36" s="1"/>
  <c r="F20" i="36"/>
  <c r="K20" i="36" s="1"/>
  <c r="F22" i="36"/>
  <c r="K22" i="36" s="1"/>
  <c r="F24" i="36"/>
  <c r="K24" i="36" s="1"/>
  <c r="F26" i="36"/>
  <c r="K26" i="36" s="1"/>
  <c r="F28" i="36"/>
  <c r="K28" i="36" s="1"/>
  <c r="F30" i="36"/>
  <c r="K30" i="36" s="1"/>
  <c r="F32" i="36"/>
  <c r="K32" i="36" s="1"/>
  <c r="F34" i="36"/>
  <c r="K34" i="36" s="1"/>
  <c r="F36" i="36"/>
  <c r="K36" i="36" s="1"/>
  <c r="F38" i="36"/>
  <c r="K38" i="36" s="1"/>
  <c r="F40" i="36"/>
  <c r="K40" i="36" s="1"/>
  <c r="F42" i="36"/>
  <c r="K42" i="36" s="1"/>
  <c r="F44" i="36"/>
  <c r="K44" i="36" s="1"/>
  <c r="F46" i="36"/>
  <c r="K46" i="36" s="1"/>
  <c r="F48" i="36"/>
  <c r="K48" i="36" s="1"/>
  <c r="F50" i="36"/>
  <c r="K50" i="36" s="1"/>
  <c r="F52" i="36"/>
  <c r="K52" i="36" s="1"/>
  <c r="F54" i="36"/>
  <c r="K54" i="36" s="1"/>
  <c r="F56" i="36"/>
  <c r="K56" i="36" s="1"/>
  <c r="F58" i="36"/>
  <c r="K58" i="36" s="1"/>
  <c r="H7" i="46" l="1"/>
  <c r="H7" i="45"/>
  <c r="H27" i="45"/>
  <c r="H27" i="46"/>
  <c r="AD27" i="46" s="1"/>
  <c r="AD27" i="45" s="1"/>
  <c r="H32" i="45"/>
  <c r="H32" i="46"/>
  <c r="AD32" i="46" s="1"/>
  <c r="AD32" i="45" s="1"/>
  <c r="H56" i="45"/>
  <c r="H56" i="46"/>
  <c r="AD56" i="46" s="1"/>
  <c r="AD56" i="45" s="1"/>
  <c r="H29" i="45"/>
  <c r="H29" i="46"/>
  <c r="AD29" i="46" s="1"/>
  <c r="AD29" i="45" s="1"/>
  <c r="H15" i="46"/>
  <c r="AD15" i="46" s="1"/>
  <c r="AD15" i="45" s="1"/>
  <c r="H15" i="45"/>
  <c r="H21" i="46"/>
  <c r="AD21" i="46" s="1"/>
  <c r="AD21" i="45" s="1"/>
  <c r="H21" i="45"/>
  <c r="AO21" i="45" s="1"/>
  <c r="H51" i="45"/>
  <c r="H51" i="46"/>
  <c r="AD51" i="46" s="1"/>
  <c r="AD51" i="45" s="1"/>
  <c r="H50" i="45"/>
  <c r="H50" i="46"/>
  <c r="AD50" i="46" s="1"/>
  <c r="AD50" i="45" s="1"/>
  <c r="H40" i="45"/>
  <c r="H40" i="46"/>
  <c r="AD40" i="46" s="1"/>
  <c r="AD40" i="45" s="1"/>
  <c r="H17" i="45"/>
  <c r="H17" i="46"/>
  <c r="AD17" i="46" s="1"/>
  <c r="AD17" i="45" s="1"/>
  <c r="H42" i="45"/>
  <c r="AO42" i="45" s="1"/>
  <c r="H42" i="46"/>
  <c r="AD42" i="46" s="1"/>
  <c r="AD42" i="45" s="1"/>
  <c r="H57" i="45"/>
  <c r="H57" i="46"/>
  <c r="AD57" i="46" s="1"/>
  <c r="AD57" i="45" s="1"/>
  <c r="H33" i="46"/>
  <c r="AD33" i="46" s="1"/>
  <c r="AD33" i="45" s="1"/>
  <c r="H33" i="45"/>
  <c r="H13" i="45"/>
  <c r="H13" i="46"/>
  <c r="AD13" i="46" s="1"/>
  <c r="AD13" i="45" s="1"/>
  <c r="H49" i="46"/>
  <c r="AD49" i="46" s="1"/>
  <c r="AD49" i="45" s="1"/>
  <c r="H49" i="45"/>
  <c r="AO49" i="45" s="1"/>
  <c r="H36" i="46"/>
  <c r="AD36" i="46" s="1"/>
  <c r="AD36" i="45" s="1"/>
  <c r="H36" i="45"/>
  <c r="AO36" i="45" s="1"/>
  <c r="H23" i="46"/>
  <c r="AD23" i="46" s="1"/>
  <c r="AD23" i="45" s="1"/>
  <c r="H23" i="45"/>
  <c r="H9" i="45"/>
  <c r="H9" i="46"/>
  <c r="AD9" i="46" s="1"/>
  <c r="AD9" i="45" s="1"/>
  <c r="H52" i="45"/>
  <c r="AO52" i="45" s="1"/>
  <c r="H52" i="46"/>
  <c r="AD52" i="46" s="1"/>
  <c r="AD52" i="45" s="1"/>
  <c r="H28" i="45"/>
  <c r="H28" i="46"/>
  <c r="AD28" i="46" s="1"/>
  <c r="AD28" i="45" s="1"/>
  <c r="H20" i="46"/>
  <c r="AD20" i="46" s="1"/>
  <c r="AD20" i="45" s="1"/>
  <c r="H20" i="45"/>
  <c r="H38" i="46"/>
  <c r="AD38" i="46" s="1"/>
  <c r="AD38" i="45" s="1"/>
  <c r="H38" i="45"/>
  <c r="AO38" i="45" s="1"/>
  <c r="H24" i="46"/>
  <c r="AD24" i="46" s="1"/>
  <c r="AD24" i="45" s="1"/>
  <c r="H24" i="45"/>
  <c r="H44" i="45"/>
  <c r="H44" i="46"/>
  <c r="AD44" i="46" s="1"/>
  <c r="AD44" i="45" s="1"/>
  <c r="H45" i="46"/>
  <c r="AD45" i="46" s="1"/>
  <c r="AD45" i="45" s="1"/>
  <c r="H45" i="45"/>
  <c r="H25" i="46"/>
  <c r="AD25" i="46" s="1"/>
  <c r="AD25" i="45" s="1"/>
  <c r="H25" i="45"/>
  <c r="H16" i="45"/>
  <c r="H16" i="46"/>
  <c r="AD16" i="46" s="1"/>
  <c r="AD16" i="45" s="1"/>
  <c r="H30" i="45"/>
  <c r="H30" i="46"/>
  <c r="AD30" i="46" s="1"/>
  <c r="AD30" i="45" s="1"/>
  <c r="H10" i="46"/>
  <c r="AD10" i="46" s="1"/>
  <c r="AD10" i="45" s="1"/>
  <c r="H10" i="45"/>
  <c r="AO12" i="45"/>
  <c r="H37" i="46"/>
  <c r="AD37" i="46" s="1"/>
  <c r="AD37" i="45" s="1"/>
  <c r="H37" i="45"/>
  <c r="AO37" i="45" s="1"/>
  <c r="H55" i="46"/>
  <c r="AD55" i="46" s="1"/>
  <c r="AD55" i="45" s="1"/>
  <c r="H55" i="45"/>
  <c r="AO55" i="45" s="1"/>
  <c r="H34" i="46"/>
  <c r="AD34" i="46" s="1"/>
  <c r="AD34" i="45" s="1"/>
  <c r="H34" i="45"/>
  <c r="AO34" i="45" s="1"/>
  <c r="H8" i="45"/>
  <c r="H8" i="46"/>
  <c r="AD8" i="46" s="1"/>
  <c r="AD8" i="45" s="1"/>
  <c r="H39" i="45"/>
  <c r="H39" i="46"/>
  <c r="AD39" i="46" s="1"/>
  <c r="AD39" i="45" s="1"/>
  <c r="H41" i="46"/>
  <c r="AD41" i="46" s="1"/>
  <c r="AD41" i="45" s="1"/>
  <c r="H41" i="45"/>
  <c r="H22" i="46"/>
  <c r="AD22" i="46" s="1"/>
  <c r="AD22" i="45" s="1"/>
  <c r="H22" i="45"/>
  <c r="AO22" i="45" s="1"/>
  <c r="H35" i="45"/>
  <c r="H35" i="46"/>
  <c r="AD35" i="46" s="1"/>
  <c r="AD35" i="45" s="1"/>
  <c r="H31" i="45"/>
  <c r="H31" i="46"/>
  <c r="AD31" i="46" s="1"/>
  <c r="AD31" i="45" s="1"/>
  <c r="H26" i="46"/>
  <c r="AD26" i="46" s="1"/>
  <c r="AD26" i="45" s="1"/>
  <c r="H26" i="45"/>
  <c r="AO26" i="45" s="1"/>
  <c r="H47" i="46"/>
  <c r="AD47" i="46" s="1"/>
  <c r="AD47" i="45" s="1"/>
  <c r="H47" i="45"/>
  <c r="AO47" i="45" s="1"/>
  <c r="H18" i="46"/>
  <c r="AD18" i="46" s="1"/>
  <c r="AD18" i="45" s="1"/>
  <c r="H18" i="45"/>
  <c r="H19" i="45"/>
  <c r="H19" i="46"/>
  <c r="AD19" i="46" s="1"/>
  <c r="AD19" i="45" s="1"/>
  <c r="H46" i="45"/>
  <c r="H46" i="46"/>
  <c r="AD46" i="46" s="1"/>
  <c r="AD46" i="45" s="1"/>
  <c r="H48" i="46"/>
  <c r="AD48" i="46" s="1"/>
  <c r="AD48" i="45" s="1"/>
  <c r="H48" i="45"/>
  <c r="AO48" i="45" s="1"/>
  <c r="H53" i="45"/>
  <c r="H53" i="46"/>
  <c r="AD53" i="46" s="1"/>
  <c r="AD53" i="45" s="1"/>
  <c r="H54" i="45"/>
  <c r="H54" i="46"/>
  <c r="AD54" i="46" s="1"/>
  <c r="AD54" i="45" s="1"/>
  <c r="H14" i="46"/>
  <c r="AD14" i="46" s="1"/>
  <c r="AD14" i="45" s="1"/>
  <c r="H14" i="45"/>
  <c r="H11" i="45"/>
  <c r="H11" i="46"/>
  <c r="AD11" i="46" s="1"/>
  <c r="AD11" i="45" s="1"/>
  <c r="H43" i="45"/>
  <c r="H43" i="46"/>
  <c r="AD43" i="46" s="1"/>
  <c r="AD43" i="45" s="1"/>
  <c r="AM12" i="45"/>
  <c r="AP12" i="45"/>
  <c r="AL12" i="45"/>
  <c r="B50" i="45"/>
  <c r="G50" i="46"/>
  <c r="AC50" i="46" s="1"/>
  <c r="AC50" i="45" s="1"/>
  <c r="E50" i="46"/>
  <c r="AA50" i="46" s="1"/>
  <c r="AA50" i="45" s="1"/>
  <c r="D50" i="46"/>
  <c r="Z50" i="46" s="1"/>
  <c r="Z50" i="45" s="1"/>
  <c r="I50" i="45"/>
  <c r="C50" i="45"/>
  <c r="B50" i="46"/>
  <c r="E50" i="45"/>
  <c r="D50" i="45"/>
  <c r="F50" i="45"/>
  <c r="F50" i="46"/>
  <c r="AB50" i="46" s="1"/>
  <c r="AB50" i="45" s="1"/>
  <c r="C50" i="46"/>
  <c r="Y50" i="46" s="1"/>
  <c r="Y50" i="45" s="1"/>
  <c r="G50" i="45"/>
  <c r="I50" i="46"/>
  <c r="AE50" i="46" s="1"/>
  <c r="AE50" i="45" s="1"/>
  <c r="E40" i="46"/>
  <c r="AA40" i="46" s="1"/>
  <c r="AA40" i="45" s="1"/>
  <c r="C40" i="46"/>
  <c r="Y40" i="46" s="1"/>
  <c r="Y40" i="45" s="1"/>
  <c r="E40" i="45"/>
  <c r="G40" i="46"/>
  <c r="AC40" i="46" s="1"/>
  <c r="AC40" i="45" s="1"/>
  <c r="D40" i="46"/>
  <c r="Z40" i="46" s="1"/>
  <c r="Z40" i="45" s="1"/>
  <c r="G40" i="45"/>
  <c r="C40" i="45"/>
  <c r="B40" i="46"/>
  <c r="D40" i="45"/>
  <c r="F40" i="46"/>
  <c r="AB40" i="46" s="1"/>
  <c r="AB40" i="45" s="1"/>
  <c r="F40" i="45"/>
  <c r="I40" i="46"/>
  <c r="AE40" i="46" s="1"/>
  <c r="AE40" i="45" s="1"/>
  <c r="B40" i="45"/>
  <c r="I40" i="45"/>
  <c r="C17" i="45"/>
  <c r="C17" i="46"/>
  <c r="Y17" i="46" s="1"/>
  <c r="Y17" i="45" s="1"/>
  <c r="D17" i="46"/>
  <c r="Z17" i="46" s="1"/>
  <c r="Z17" i="45" s="1"/>
  <c r="G17" i="45"/>
  <c r="F17" i="46"/>
  <c r="AB17" i="46" s="1"/>
  <c r="AB17" i="45" s="1"/>
  <c r="B17" i="46"/>
  <c r="I17" i="46"/>
  <c r="AE17" i="46" s="1"/>
  <c r="AE17" i="45" s="1"/>
  <c r="I17" i="45"/>
  <c r="E17" i="46"/>
  <c r="AA17" i="46" s="1"/>
  <c r="AA17" i="45" s="1"/>
  <c r="F17" i="45"/>
  <c r="D17" i="45"/>
  <c r="G17" i="46"/>
  <c r="AC17" i="46" s="1"/>
  <c r="AC17" i="45" s="1"/>
  <c r="B17" i="45"/>
  <c r="E17" i="45"/>
  <c r="G42" i="46"/>
  <c r="AC42" i="46" s="1"/>
  <c r="AC42" i="45" s="1"/>
  <c r="I42" i="46"/>
  <c r="AE42" i="46" s="1"/>
  <c r="AE42" i="45" s="1"/>
  <c r="E42" i="45"/>
  <c r="F42" i="45"/>
  <c r="I42" i="45"/>
  <c r="D42" i="46"/>
  <c r="Z42" i="46" s="1"/>
  <c r="Z42" i="45" s="1"/>
  <c r="E42" i="46"/>
  <c r="AA42" i="46" s="1"/>
  <c r="AA42" i="45" s="1"/>
  <c r="C42" i="46"/>
  <c r="Y42" i="46" s="1"/>
  <c r="Y42" i="45" s="1"/>
  <c r="B42" i="45"/>
  <c r="C42" i="45"/>
  <c r="G42" i="45"/>
  <c r="B42" i="46"/>
  <c r="F42" i="46"/>
  <c r="AB42" i="46" s="1"/>
  <c r="AB42" i="45" s="1"/>
  <c r="D42" i="45"/>
  <c r="AN12" i="45"/>
  <c r="G36" i="45"/>
  <c r="I36" i="46"/>
  <c r="AE36" i="46" s="1"/>
  <c r="AE36" i="45" s="1"/>
  <c r="E36" i="46"/>
  <c r="AA36" i="46" s="1"/>
  <c r="AA36" i="45" s="1"/>
  <c r="G36" i="46"/>
  <c r="AC36" i="46" s="1"/>
  <c r="AC36" i="45" s="1"/>
  <c r="C36" i="45"/>
  <c r="F36" i="45"/>
  <c r="B36" i="45"/>
  <c r="D36" i="46"/>
  <c r="Z36" i="46" s="1"/>
  <c r="Z36" i="45" s="1"/>
  <c r="F36" i="46"/>
  <c r="AB36" i="46" s="1"/>
  <c r="AB36" i="45" s="1"/>
  <c r="E36" i="45"/>
  <c r="I36" i="45"/>
  <c r="C36" i="46"/>
  <c r="Y36" i="46" s="1"/>
  <c r="Y36" i="45" s="1"/>
  <c r="B36" i="46"/>
  <c r="D36" i="45"/>
  <c r="B26" i="45"/>
  <c r="I26" i="46"/>
  <c r="AE26" i="46" s="1"/>
  <c r="AE26" i="45" s="1"/>
  <c r="E26" i="45"/>
  <c r="D26" i="46"/>
  <c r="Z26" i="46" s="1"/>
  <c r="Z26" i="45" s="1"/>
  <c r="G26" i="45"/>
  <c r="C26" i="46"/>
  <c r="Y26" i="46" s="1"/>
  <c r="Y26" i="45" s="1"/>
  <c r="B26" i="46"/>
  <c r="D26" i="45"/>
  <c r="F26" i="45"/>
  <c r="I26" i="45"/>
  <c r="F26" i="46"/>
  <c r="AB26" i="46" s="1"/>
  <c r="AB26" i="45" s="1"/>
  <c r="C26" i="45"/>
  <c r="G26" i="46"/>
  <c r="AC26" i="46" s="1"/>
  <c r="AC26" i="45" s="1"/>
  <c r="E26" i="46"/>
  <c r="AA26" i="46" s="1"/>
  <c r="AA26" i="45" s="1"/>
  <c r="F9" i="46"/>
  <c r="AB9" i="46" s="1"/>
  <c r="AB9" i="45" s="1"/>
  <c r="I9" i="46"/>
  <c r="AE9" i="46" s="1"/>
  <c r="AE9" i="45" s="1"/>
  <c r="E9" i="46"/>
  <c r="AA9" i="46" s="1"/>
  <c r="AA9" i="45" s="1"/>
  <c r="D9" i="45"/>
  <c r="B9" i="46"/>
  <c r="G9" i="45"/>
  <c r="B9" i="45"/>
  <c r="C9" i="46"/>
  <c r="Y9" i="46" s="1"/>
  <c r="Y9" i="45" s="1"/>
  <c r="G9" i="46"/>
  <c r="AC9" i="46" s="1"/>
  <c r="AC9" i="45" s="1"/>
  <c r="E9" i="45"/>
  <c r="I9" i="45"/>
  <c r="C9" i="45"/>
  <c r="D9" i="46"/>
  <c r="Z9" i="46" s="1"/>
  <c r="Z9" i="45" s="1"/>
  <c r="F9" i="45"/>
  <c r="B13" i="45"/>
  <c r="B13" i="46"/>
  <c r="I13" i="46"/>
  <c r="AE13" i="46" s="1"/>
  <c r="AE13" i="45" s="1"/>
  <c r="I13" i="45"/>
  <c r="G13" i="46"/>
  <c r="AC13" i="46" s="1"/>
  <c r="AC13" i="45" s="1"/>
  <c r="E13" i="45"/>
  <c r="E13" i="46"/>
  <c r="AA13" i="46" s="1"/>
  <c r="AA13" i="45" s="1"/>
  <c r="C13" i="45"/>
  <c r="D13" i="46"/>
  <c r="Z13" i="46" s="1"/>
  <c r="Z13" i="45" s="1"/>
  <c r="D13" i="45"/>
  <c r="F13" i="46"/>
  <c r="AB13" i="46" s="1"/>
  <c r="AB13" i="45" s="1"/>
  <c r="F13" i="45"/>
  <c r="C13" i="46"/>
  <c r="Y13" i="46" s="1"/>
  <c r="Y13" i="45" s="1"/>
  <c r="G13" i="45"/>
  <c r="I45" i="45"/>
  <c r="E45" i="46"/>
  <c r="AA45" i="46" s="1"/>
  <c r="AA45" i="45" s="1"/>
  <c r="G45" i="45"/>
  <c r="C45" i="46"/>
  <c r="Y45" i="46" s="1"/>
  <c r="Y45" i="45" s="1"/>
  <c r="E45" i="45"/>
  <c r="G45" i="46"/>
  <c r="AC45" i="46" s="1"/>
  <c r="AC45" i="45" s="1"/>
  <c r="B45" i="46"/>
  <c r="F45" i="46"/>
  <c r="AB45" i="46" s="1"/>
  <c r="AB45" i="45" s="1"/>
  <c r="I45" i="46"/>
  <c r="AE45" i="46" s="1"/>
  <c r="AE45" i="45" s="1"/>
  <c r="B45" i="45"/>
  <c r="D45" i="46"/>
  <c r="Z45" i="46" s="1"/>
  <c r="Z45" i="45" s="1"/>
  <c r="D45" i="45"/>
  <c r="F45" i="45"/>
  <c r="C45" i="45"/>
  <c r="B25" i="45"/>
  <c r="C25" i="45"/>
  <c r="D25" i="46"/>
  <c r="Z25" i="46" s="1"/>
  <c r="Z25" i="45" s="1"/>
  <c r="I25" i="46"/>
  <c r="AE25" i="46" s="1"/>
  <c r="AE25" i="45" s="1"/>
  <c r="I25" i="45"/>
  <c r="E25" i="46"/>
  <c r="AA25" i="46" s="1"/>
  <c r="AA25" i="45" s="1"/>
  <c r="E25" i="45"/>
  <c r="G25" i="46"/>
  <c r="AC25" i="46" s="1"/>
  <c r="AC25" i="45" s="1"/>
  <c r="B25" i="46"/>
  <c r="D25" i="45"/>
  <c r="F25" i="45"/>
  <c r="F25" i="46"/>
  <c r="AB25" i="46" s="1"/>
  <c r="AB25" i="45" s="1"/>
  <c r="G25" i="45"/>
  <c r="C25" i="46"/>
  <c r="Y25" i="46" s="1"/>
  <c r="Y25" i="45" s="1"/>
  <c r="I16" i="46"/>
  <c r="AE16" i="46" s="1"/>
  <c r="AE16" i="45" s="1"/>
  <c r="C16" i="45"/>
  <c r="C16" i="46"/>
  <c r="Y16" i="46" s="1"/>
  <c r="Y16" i="45" s="1"/>
  <c r="G16" i="45"/>
  <c r="G16" i="46"/>
  <c r="AC16" i="46" s="1"/>
  <c r="AC16" i="45" s="1"/>
  <c r="I16" i="45"/>
  <c r="E16" i="45"/>
  <c r="D16" i="46"/>
  <c r="Z16" i="46" s="1"/>
  <c r="Z16" i="45" s="1"/>
  <c r="B16" i="46"/>
  <c r="D16" i="45"/>
  <c r="E16" i="46"/>
  <c r="AA16" i="46" s="1"/>
  <c r="AA16" i="45" s="1"/>
  <c r="F16" i="46"/>
  <c r="AB16" i="46" s="1"/>
  <c r="AB16" i="45" s="1"/>
  <c r="F16" i="45"/>
  <c r="B16" i="45"/>
  <c r="I30" i="46"/>
  <c r="AE30" i="46" s="1"/>
  <c r="AE30" i="45" s="1"/>
  <c r="I30" i="45"/>
  <c r="E30" i="45"/>
  <c r="E30" i="46"/>
  <c r="AA30" i="46" s="1"/>
  <c r="AA30" i="45" s="1"/>
  <c r="G30" i="45"/>
  <c r="C30" i="46"/>
  <c r="Y30" i="46" s="1"/>
  <c r="Y30" i="45" s="1"/>
  <c r="C30" i="45"/>
  <c r="B30" i="46"/>
  <c r="B30" i="45"/>
  <c r="G30" i="46"/>
  <c r="AC30" i="46" s="1"/>
  <c r="AC30" i="45" s="1"/>
  <c r="D30" i="46"/>
  <c r="Z30" i="46" s="1"/>
  <c r="Z30" i="45" s="1"/>
  <c r="F30" i="46"/>
  <c r="AB30" i="46" s="1"/>
  <c r="AB30" i="45" s="1"/>
  <c r="D30" i="45"/>
  <c r="F30" i="45"/>
  <c r="G10" i="45"/>
  <c r="F10" i="46"/>
  <c r="AB10" i="46" s="1"/>
  <c r="AB10" i="45" s="1"/>
  <c r="I10" i="46"/>
  <c r="AE10" i="46" s="1"/>
  <c r="AE10" i="45" s="1"/>
  <c r="C10" i="45"/>
  <c r="C10" i="46"/>
  <c r="Y10" i="46" s="1"/>
  <c r="Y10" i="45" s="1"/>
  <c r="E10" i="45"/>
  <c r="E10" i="46"/>
  <c r="AA10" i="46" s="1"/>
  <c r="AA10" i="45" s="1"/>
  <c r="D10" i="45"/>
  <c r="D10" i="46"/>
  <c r="Z10" i="46" s="1"/>
  <c r="Z10" i="45" s="1"/>
  <c r="I10" i="45"/>
  <c r="B10" i="46"/>
  <c r="F10" i="45"/>
  <c r="B10" i="45"/>
  <c r="G10" i="46"/>
  <c r="AC10" i="46" s="1"/>
  <c r="AC10" i="45" s="1"/>
  <c r="G55" i="46"/>
  <c r="AC55" i="46" s="1"/>
  <c r="AC55" i="45" s="1"/>
  <c r="I55" i="46"/>
  <c r="AE55" i="46" s="1"/>
  <c r="AE55" i="45" s="1"/>
  <c r="C55" i="45"/>
  <c r="G55" i="45"/>
  <c r="E55" i="46"/>
  <c r="AA55" i="46" s="1"/>
  <c r="AA55" i="45" s="1"/>
  <c r="AL55" i="45" s="1"/>
  <c r="I55" i="45"/>
  <c r="C55" i="46"/>
  <c r="Y55" i="46" s="1"/>
  <c r="Y55" i="45" s="1"/>
  <c r="B55" i="46"/>
  <c r="D55" i="46"/>
  <c r="Z55" i="46" s="1"/>
  <c r="Z55" i="45" s="1"/>
  <c r="D55" i="45"/>
  <c r="B55" i="45"/>
  <c r="F55" i="45"/>
  <c r="F55" i="46"/>
  <c r="AB55" i="46" s="1"/>
  <c r="AB55" i="45" s="1"/>
  <c r="E55" i="45"/>
  <c r="D34" i="46"/>
  <c r="Z34" i="46" s="1"/>
  <c r="Z34" i="45" s="1"/>
  <c r="B34" i="45"/>
  <c r="I34" i="46"/>
  <c r="AE34" i="46" s="1"/>
  <c r="AE34" i="45" s="1"/>
  <c r="I34" i="45"/>
  <c r="C34" i="46"/>
  <c r="Y34" i="46" s="1"/>
  <c r="Y34" i="45" s="1"/>
  <c r="B34" i="46"/>
  <c r="E34" i="46"/>
  <c r="AA34" i="46" s="1"/>
  <c r="AA34" i="45" s="1"/>
  <c r="F34" i="46"/>
  <c r="AB34" i="46" s="1"/>
  <c r="AB34" i="45" s="1"/>
  <c r="G34" i="45"/>
  <c r="C34" i="45"/>
  <c r="E34" i="45"/>
  <c r="D34" i="45"/>
  <c r="F34" i="45"/>
  <c r="G34" i="46"/>
  <c r="AC34" i="46" s="1"/>
  <c r="AC34" i="45" s="1"/>
  <c r="E8" i="45"/>
  <c r="I8" i="46"/>
  <c r="AE8" i="46" s="1"/>
  <c r="AE8" i="45" s="1"/>
  <c r="G8" i="45"/>
  <c r="G8" i="46"/>
  <c r="AC8" i="46" s="1"/>
  <c r="AC8" i="45" s="1"/>
  <c r="C8" i="45"/>
  <c r="I8" i="45"/>
  <c r="B8" i="46"/>
  <c r="D8" i="45"/>
  <c r="F8" i="46"/>
  <c r="AB8" i="46" s="1"/>
  <c r="AB8" i="45" s="1"/>
  <c r="F8" i="45"/>
  <c r="B8" i="45"/>
  <c r="E8" i="46"/>
  <c r="AA8" i="46" s="1"/>
  <c r="AA8" i="45" s="1"/>
  <c r="D8" i="46"/>
  <c r="Z8" i="46" s="1"/>
  <c r="Z8" i="45" s="1"/>
  <c r="C8" i="46"/>
  <c r="Y8" i="46" s="1"/>
  <c r="Y8" i="45" s="1"/>
  <c r="G39" i="46"/>
  <c r="AC39" i="46" s="1"/>
  <c r="AC39" i="45" s="1"/>
  <c r="C39" i="46"/>
  <c r="Y39" i="46" s="1"/>
  <c r="Y39" i="45" s="1"/>
  <c r="G39" i="45"/>
  <c r="I39" i="46"/>
  <c r="AE39" i="46" s="1"/>
  <c r="AE39" i="45" s="1"/>
  <c r="D39" i="46"/>
  <c r="Z39" i="46" s="1"/>
  <c r="Z39" i="45" s="1"/>
  <c r="F39" i="46"/>
  <c r="AB39" i="46" s="1"/>
  <c r="AB39" i="45" s="1"/>
  <c r="E39" i="45"/>
  <c r="I39" i="45"/>
  <c r="B39" i="46"/>
  <c r="E39" i="46"/>
  <c r="AA39" i="46" s="1"/>
  <c r="AA39" i="45" s="1"/>
  <c r="F39" i="45"/>
  <c r="C39" i="45"/>
  <c r="B39" i="45"/>
  <c r="D39" i="45"/>
  <c r="E41" i="45"/>
  <c r="D41" i="45"/>
  <c r="D41" i="46"/>
  <c r="Z41" i="46" s="1"/>
  <c r="Z41" i="45" s="1"/>
  <c r="G41" i="46"/>
  <c r="AC41" i="46" s="1"/>
  <c r="AC41" i="45" s="1"/>
  <c r="B41" i="46"/>
  <c r="I41" i="45"/>
  <c r="E41" i="46"/>
  <c r="AA41" i="46" s="1"/>
  <c r="AA41" i="45" s="1"/>
  <c r="I41" i="46"/>
  <c r="AE41" i="46" s="1"/>
  <c r="AE41" i="45" s="1"/>
  <c r="B41" i="45"/>
  <c r="G41" i="45"/>
  <c r="C41" i="46"/>
  <c r="Y41" i="46" s="1"/>
  <c r="Y41" i="45" s="1"/>
  <c r="C41" i="45"/>
  <c r="F41" i="45"/>
  <c r="F41" i="46"/>
  <c r="AB41" i="46" s="1"/>
  <c r="AB41" i="45" s="1"/>
  <c r="D53" i="46"/>
  <c r="Z53" i="46" s="1"/>
  <c r="Z53" i="45" s="1"/>
  <c r="G53" i="45"/>
  <c r="I53" i="45"/>
  <c r="E53" i="46"/>
  <c r="AA53" i="46" s="1"/>
  <c r="AA53" i="45" s="1"/>
  <c r="I53" i="46"/>
  <c r="AE53" i="46" s="1"/>
  <c r="AE53" i="45" s="1"/>
  <c r="C53" i="45"/>
  <c r="B53" i="45"/>
  <c r="F53" i="45"/>
  <c r="B53" i="46"/>
  <c r="C53" i="46"/>
  <c r="Y53" i="46" s="1"/>
  <c r="Y53" i="45" s="1"/>
  <c r="G53" i="46"/>
  <c r="AC53" i="46" s="1"/>
  <c r="AC53" i="45" s="1"/>
  <c r="E53" i="45"/>
  <c r="D53" i="45"/>
  <c r="AK53" i="45" s="1"/>
  <c r="F53" i="46"/>
  <c r="AB53" i="46" s="1"/>
  <c r="AB53" i="45" s="1"/>
  <c r="G22" i="46"/>
  <c r="AC22" i="46" s="1"/>
  <c r="AC22" i="45" s="1"/>
  <c r="C22" i="45"/>
  <c r="I22" i="45"/>
  <c r="C22" i="46"/>
  <c r="Y22" i="46" s="1"/>
  <c r="Y22" i="45" s="1"/>
  <c r="E22" i="45"/>
  <c r="B22" i="46"/>
  <c r="D22" i="46"/>
  <c r="Z22" i="46" s="1"/>
  <c r="Z22" i="45" s="1"/>
  <c r="F22" i="46"/>
  <c r="AB22" i="46" s="1"/>
  <c r="AB22" i="45" s="1"/>
  <c r="G22" i="45"/>
  <c r="E22" i="46"/>
  <c r="AA22" i="46" s="1"/>
  <c r="AA22" i="45" s="1"/>
  <c r="D22" i="45"/>
  <c r="F22" i="45"/>
  <c r="B22" i="45"/>
  <c r="I22" i="46"/>
  <c r="AE22" i="46" s="1"/>
  <c r="AE22" i="45" s="1"/>
  <c r="C35" i="45"/>
  <c r="G35" i="46"/>
  <c r="AC35" i="46" s="1"/>
  <c r="AC35" i="45" s="1"/>
  <c r="C35" i="46"/>
  <c r="Y35" i="46" s="1"/>
  <c r="Y35" i="45" s="1"/>
  <c r="E35" i="46"/>
  <c r="AA35" i="46" s="1"/>
  <c r="AA35" i="45" s="1"/>
  <c r="B35" i="46"/>
  <c r="D35" i="45"/>
  <c r="F35" i="46"/>
  <c r="AB35" i="46" s="1"/>
  <c r="AB35" i="45" s="1"/>
  <c r="I35" i="46"/>
  <c r="AE35" i="46" s="1"/>
  <c r="AE35" i="45" s="1"/>
  <c r="I35" i="45"/>
  <c r="E35" i="45"/>
  <c r="G35" i="45"/>
  <c r="D35" i="46"/>
  <c r="Z35" i="46" s="1"/>
  <c r="Z35" i="45" s="1"/>
  <c r="B35" i="45"/>
  <c r="F35" i="45"/>
  <c r="C31" i="45"/>
  <c r="G31" i="45"/>
  <c r="E31" i="46"/>
  <c r="AA31" i="46" s="1"/>
  <c r="AA31" i="45" s="1"/>
  <c r="I31" i="45"/>
  <c r="G31" i="46"/>
  <c r="AC31" i="46" s="1"/>
  <c r="AC31" i="45" s="1"/>
  <c r="I31" i="46"/>
  <c r="AE31" i="46" s="1"/>
  <c r="AE31" i="45" s="1"/>
  <c r="D31" i="46"/>
  <c r="Z31" i="46" s="1"/>
  <c r="Z31" i="45" s="1"/>
  <c r="F31" i="45"/>
  <c r="E31" i="45"/>
  <c r="D31" i="45"/>
  <c r="B31" i="46"/>
  <c r="C31" i="46"/>
  <c r="Y31" i="46" s="1"/>
  <c r="Y31" i="45" s="1"/>
  <c r="B31" i="45"/>
  <c r="F31" i="46"/>
  <c r="AB31" i="46" s="1"/>
  <c r="AB31" i="45" s="1"/>
  <c r="G20" i="45"/>
  <c r="C20" i="45"/>
  <c r="C20" i="46"/>
  <c r="Y20" i="46" s="1"/>
  <c r="Y20" i="45" s="1"/>
  <c r="I20" i="45"/>
  <c r="E20" i="45"/>
  <c r="F20" i="46"/>
  <c r="AB20" i="46" s="1"/>
  <c r="AB20" i="45" s="1"/>
  <c r="D20" i="46"/>
  <c r="Z20" i="46" s="1"/>
  <c r="Z20" i="45" s="1"/>
  <c r="I20" i="46"/>
  <c r="AE20" i="46" s="1"/>
  <c r="AE20" i="45" s="1"/>
  <c r="F20" i="45"/>
  <c r="G20" i="46"/>
  <c r="AC20" i="46" s="1"/>
  <c r="AC20" i="45" s="1"/>
  <c r="B20" i="45"/>
  <c r="E20" i="46"/>
  <c r="AA20" i="46" s="1"/>
  <c r="AA20" i="45" s="1"/>
  <c r="B20" i="46"/>
  <c r="D20" i="45"/>
  <c r="G47" i="46"/>
  <c r="AC47" i="46" s="1"/>
  <c r="AC47" i="45" s="1"/>
  <c r="D47" i="46"/>
  <c r="Z47" i="46" s="1"/>
  <c r="Z47" i="45" s="1"/>
  <c r="E47" i="46"/>
  <c r="AA47" i="46" s="1"/>
  <c r="AA47" i="45" s="1"/>
  <c r="I47" i="46"/>
  <c r="AE47" i="46" s="1"/>
  <c r="AE47" i="45" s="1"/>
  <c r="E47" i="45"/>
  <c r="D47" i="45"/>
  <c r="F47" i="46"/>
  <c r="AB47" i="46" s="1"/>
  <c r="AB47" i="45" s="1"/>
  <c r="G47" i="45"/>
  <c r="C47" i="45"/>
  <c r="I47" i="45"/>
  <c r="B47" i="46"/>
  <c r="C47" i="46"/>
  <c r="Y47" i="46" s="1"/>
  <c r="Y47" i="45" s="1"/>
  <c r="B47" i="45"/>
  <c r="F47" i="45"/>
  <c r="G18" i="46"/>
  <c r="AC18" i="46" s="1"/>
  <c r="AC18" i="45" s="1"/>
  <c r="E18" i="46"/>
  <c r="AA18" i="46" s="1"/>
  <c r="AA18" i="45" s="1"/>
  <c r="B18" i="46"/>
  <c r="G18" i="45"/>
  <c r="B18" i="45"/>
  <c r="I18" i="46"/>
  <c r="AE18" i="46" s="1"/>
  <c r="AE18" i="45" s="1"/>
  <c r="I18" i="45"/>
  <c r="C18" i="46"/>
  <c r="Y18" i="46" s="1"/>
  <c r="Y18" i="45" s="1"/>
  <c r="D18" i="46"/>
  <c r="Z18" i="46" s="1"/>
  <c r="Z18" i="45" s="1"/>
  <c r="C18" i="45"/>
  <c r="F18" i="46"/>
  <c r="AB18" i="46" s="1"/>
  <c r="AB18" i="45" s="1"/>
  <c r="D18" i="45"/>
  <c r="E18" i="45"/>
  <c r="F18" i="45"/>
  <c r="C19" i="46"/>
  <c r="Y19" i="46" s="1"/>
  <c r="Y19" i="45" s="1"/>
  <c r="B19" i="46"/>
  <c r="D19" i="46"/>
  <c r="Z19" i="46" s="1"/>
  <c r="Z19" i="45" s="1"/>
  <c r="B19" i="45"/>
  <c r="G19" i="46"/>
  <c r="AC19" i="46" s="1"/>
  <c r="AC19" i="45" s="1"/>
  <c r="I19" i="46"/>
  <c r="AE19" i="46" s="1"/>
  <c r="AE19" i="45" s="1"/>
  <c r="G19" i="45"/>
  <c r="C19" i="45"/>
  <c r="E19" i="46"/>
  <c r="AA19" i="46" s="1"/>
  <c r="AA19" i="45" s="1"/>
  <c r="I19" i="45"/>
  <c r="D19" i="45"/>
  <c r="E19" i="45"/>
  <c r="F19" i="46"/>
  <c r="AB19" i="46" s="1"/>
  <c r="AB19" i="45" s="1"/>
  <c r="F19" i="45"/>
  <c r="I46" i="46"/>
  <c r="AE46" i="46" s="1"/>
  <c r="AE46" i="45" s="1"/>
  <c r="C46" i="45"/>
  <c r="E46" i="45"/>
  <c r="E46" i="46"/>
  <c r="AA46" i="46" s="1"/>
  <c r="AA46" i="45" s="1"/>
  <c r="G46" i="45"/>
  <c r="D46" i="46"/>
  <c r="Z46" i="46" s="1"/>
  <c r="Z46" i="45" s="1"/>
  <c r="F46" i="46"/>
  <c r="AB46" i="46" s="1"/>
  <c r="AB46" i="45" s="1"/>
  <c r="C46" i="46"/>
  <c r="Y46" i="46" s="1"/>
  <c r="Y46" i="45" s="1"/>
  <c r="F46" i="45"/>
  <c r="I46" i="45"/>
  <c r="G46" i="46"/>
  <c r="AC46" i="46" s="1"/>
  <c r="AC46" i="45" s="1"/>
  <c r="D46" i="45"/>
  <c r="B46" i="45"/>
  <c r="B46" i="46"/>
  <c r="G57" i="46"/>
  <c r="AC57" i="46" s="1"/>
  <c r="AC57" i="45" s="1"/>
  <c r="E57" i="45"/>
  <c r="I57" i="46"/>
  <c r="AE57" i="46" s="1"/>
  <c r="AE57" i="45" s="1"/>
  <c r="C57" i="46"/>
  <c r="Y57" i="46" s="1"/>
  <c r="D57" i="46"/>
  <c r="Z57" i="46" s="1"/>
  <c r="Z57" i="45" s="1"/>
  <c r="F57" i="46"/>
  <c r="AB57" i="46" s="1"/>
  <c r="AB57" i="45" s="1"/>
  <c r="D57" i="45"/>
  <c r="B57" i="45"/>
  <c r="G57" i="45"/>
  <c r="F57" i="45"/>
  <c r="B57" i="46"/>
  <c r="E57" i="46"/>
  <c r="AA57" i="46" s="1"/>
  <c r="AA57" i="45" s="1"/>
  <c r="C57" i="45"/>
  <c r="I57" i="45"/>
  <c r="G28" i="46"/>
  <c r="AC28" i="46" s="1"/>
  <c r="AC28" i="45" s="1"/>
  <c r="C28" i="45"/>
  <c r="G28" i="45"/>
  <c r="D28" i="46"/>
  <c r="Z28" i="46" s="1"/>
  <c r="Z28" i="45" s="1"/>
  <c r="E28" i="46"/>
  <c r="AA28" i="46" s="1"/>
  <c r="AA28" i="45" s="1"/>
  <c r="I28" i="46"/>
  <c r="AE28" i="46" s="1"/>
  <c r="AE28" i="45" s="1"/>
  <c r="I28" i="45"/>
  <c r="C28" i="46"/>
  <c r="Y28" i="46" s="1"/>
  <c r="Y28" i="45" s="1"/>
  <c r="D28" i="45"/>
  <c r="B28" i="46"/>
  <c r="E28" i="45"/>
  <c r="F28" i="46"/>
  <c r="AB28" i="46" s="1"/>
  <c r="AB28" i="45" s="1"/>
  <c r="F28" i="45"/>
  <c r="B28" i="45"/>
  <c r="E54" i="46"/>
  <c r="AA54" i="46" s="1"/>
  <c r="AA54" i="45" s="1"/>
  <c r="G54" i="45"/>
  <c r="D54" i="45"/>
  <c r="C54" i="46"/>
  <c r="Y54" i="46" s="1"/>
  <c r="Y54" i="45" s="1"/>
  <c r="C54" i="45"/>
  <c r="B54" i="46"/>
  <c r="I54" i="46"/>
  <c r="AE54" i="46" s="1"/>
  <c r="AE54" i="45" s="1"/>
  <c r="D54" i="46"/>
  <c r="Z54" i="46" s="1"/>
  <c r="Z54" i="45" s="1"/>
  <c r="B54" i="45"/>
  <c r="G54" i="46"/>
  <c r="AC54" i="46" s="1"/>
  <c r="AC54" i="45" s="1"/>
  <c r="I54" i="45"/>
  <c r="E54" i="45"/>
  <c r="F54" i="45"/>
  <c r="F54" i="46"/>
  <c r="AB54" i="46" s="1"/>
  <c r="AB54" i="45" s="1"/>
  <c r="B14" i="45"/>
  <c r="E14" i="46"/>
  <c r="AA14" i="46" s="1"/>
  <c r="AA14" i="45" s="1"/>
  <c r="B14" i="46"/>
  <c r="G14" i="46"/>
  <c r="AC14" i="46" s="1"/>
  <c r="AC14" i="45" s="1"/>
  <c r="I14" i="45"/>
  <c r="C14" i="46"/>
  <c r="Y14" i="46" s="1"/>
  <c r="Y14" i="45" s="1"/>
  <c r="G14" i="45"/>
  <c r="C14" i="45"/>
  <c r="D14" i="45"/>
  <c r="F14" i="45"/>
  <c r="F14" i="46"/>
  <c r="AB14" i="46" s="1"/>
  <c r="AB14" i="45" s="1"/>
  <c r="E14" i="45"/>
  <c r="I14" i="46"/>
  <c r="AE14" i="46" s="1"/>
  <c r="AE14" i="45" s="1"/>
  <c r="D14" i="46"/>
  <c r="Z14" i="46" s="1"/>
  <c r="Z14" i="45" s="1"/>
  <c r="G11" i="45"/>
  <c r="D11" i="45"/>
  <c r="I11" i="45"/>
  <c r="B11" i="46"/>
  <c r="E11" i="46"/>
  <c r="AA11" i="46" s="1"/>
  <c r="AA11" i="45" s="1"/>
  <c r="I11" i="46"/>
  <c r="AE11" i="46" s="1"/>
  <c r="AE11" i="45" s="1"/>
  <c r="C11" i="45"/>
  <c r="B11" i="45"/>
  <c r="G11" i="46"/>
  <c r="AC11" i="46" s="1"/>
  <c r="AC11" i="45" s="1"/>
  <c r="E11" i="45"/>
  <c r="D11" i="46"/>
  <c r="Z11" i="46" s="1"/>
  <c r="Z11" i="45" s="1"/>
  <c r="F11" i="46"/>
  <c r="AB11" i="46" s="1"/>
  <c r="AB11" i="45" s="1"/>
  <c r="C11" i="46"/>
  <c r="Y11" i="46" s="1"/>
  <c r="Y11" i="45" s="1"/>
  <c r="F11" i="45"/>
  <c r="G43" i="46"/>
  <c r="AC43" i="46" s="1"/>
  <c r="AC43" i="45" s="1"/>
  <c r="I43" i="46"/>
  <c r="AE43" i="46" s="1"/>
  <c r="AE43" i="45" s="1"/>
  <c r="B43" i="45"/>
  <c r="C43" i="45"/>
  <c r="E43" i="45"/>
  <c r="D43" i="45"/>
  <c r="E43" i="46"/>
  <c r="AA43" i="46" s="1"/>
  <c r="AA43" i="45" s="1"/>
  <c r="B43" i="46"/>
  <c r="C43" i="46"/>
  <c r="Y43" i="46" s="1"/>
  <c r="Y43" i="45" s="1"/>
  <c r="F43" i="45"/>
  <c r="I43" i="45"/>
  <c r="D43" i="46"/>
  <c r="Z43" i="46" s="1"/>
  <c r="Z43" i="45" s="1"/>
  <c r="G43" i="45"/>
  <c r="F43" i="46"/>
  <c r="AB43" i="46" s="1"/>
  <c r="AB43" i="45" s="1"/>
  <c r="I49" i="46"/>
  <c r="AE49" i="46" s="1"/>
  <c r="AE49" i="45" s="1"/>
  <c r="I49" i="45"/>
  <c r="G49" i="46"/>
  <c r="AC49" i="46" s="1"/>
  <c r="AC49" i="45" s="1"/>
  <c r="E49" i="45"/>
  <c r="B49" i="46"/>
  <c r="D49" i="46"/>
  <c r="Z49" i="46" s="1"/>
  <c r="Z49" i="45" s="1"/>
  <c r="E49" i="46"/>
  <c r="AA49" i="46" s="1"/>
  <c r="AA49" i="45" s="1"/>
  <c r="C49" i="46"/>
  <c r="Y49" i="46" s="1"/>
  <c r="Y49" i="45" s="1"/>
  <c r="F49" i="45"/>
  <c r="D49" i="45"/>
  <c r="F49" i="46"/>
  <c r="AB49" i="46" s="1"/>
  <c r="AB49" i="45" s="1"/>
  <c r="G49" i="45"/>
  <c r="C49" i="45"/>
  <c r="B49" i="45"/>
  <c r="I24" i="45"/>
  <c r="F24" i="46"/>
  <c r="AB24" i="46" s="1"/>
  <c r="AB24" i="45" s="1"/>
  <c r="G24" i="45"/>
  <c r="E24" i="45"/>
  <c r="D24" i="45"/>
  <c r="C24" i="46"/>
  <c r="Y24" i="46" s="1"/>
  <c r="Y24" i="45" s="1"/>
  <c r="B24" i="46"/>
  <c r="G24" i="46"/>
  <c r="AC24" i="46" s="1"/>
  <c r="AC24" i="45" s="1"/>
  <c r="D24" i="46"/>
  <c r="Z24" i="46" s="1"/>
  <c r="Z24" i="45" s="1"/>
  <c r="I24" i="46"/>
  <c r="AE24" i="46" s="1"/>
  <c r="AE24" i="45" s="1"/>
  <c r="C24" i="45"/>
  <c r="E24" i="46"/>
  <c r="AA24" i="46" s="1"/>
  <c r="AA24" i="45" s="1"/>
  <c r="F24" i="45"/>
  <c r="B24" i="45"/>
  <c r="C7" i="45"/>
  <c r="B7" i="45"/>
  <c r="C7" i="46"/>
  <c r="B7" i="46"/>
  <c r="D7" i="46"/>
  <c r="G7" i="46"/>
  <c r="I7" i="46"/>
  <c r="E7" i="45"/>
  <c r="I7" i="45"/>
  <c r="E7" i="46"/>
  <c r="D7" i="45"/>
  <c r="F7" i="45"/>
  <c r="G7" i="45"/>
  <c r="F7" i="46"/>
  <c r="I27" i="45"/>
  <c r="C27" i="46"/>
  <c r="Y27" i="46" s="1"/>
  <c r="Y27" i="45" s="1"/>
  <c r="E27" i="45"/>
  <c r="E27" i="46"/>
  <c r="AA27" i="46" s="1"/>
  <c r="AA27" i="45" s="1"/>
  <c r="B27" i="46"/>
  <c r="G27" i="45"/>
  <c r="C27" i="45"/>
  <c r="I27" i="46"/>
  <c r="AE27" i="46" s="1"/>
  <c r="AE27" i="45" s="1"/>
  <c r="F27" i="46"/>
  <c r="AB27" i="46" s="1"/>
  <c r="AB27" i="45" s="1"/>
  <c r="D27" i="45"/>
  <c r="D27" i="46"/>
  <c r="Z27" i="46" s="1"/>
  <c r="Z27" i="45" s="1"/>
  <c r="G27" i="46"/>
  <c r="AC27" i="46" s="1"/>
  <c r="AC27" i="45" s="1"/>
  <c r="F27" i="45"/>
  <c r="B27" i="45"/>
  <c r="F32" i="46"/>
  <c r="AB32" i="46" s="1"/>
  <c r="AB32" i="45" s="1"/>
  <c r="I32" i="46"/>
  <c r="AE32" i="46" s="1"/>
  <c r="AE32" i="45" s="1"/>
  <c r="E32" i="46"/>
  <c r="AA32" i="46" s="1"/>
  <c r="AA32" i="45" s="1"/>
  <c r="G32" i="46"/>
  <c r="AC32" i="46" s="1"/>
  <c r="AC32" i="45" s="1"/>
  <c r="C32" i="46"/>
  <c r="Y32" i="46" s="1"/>
  <c r="Y32" i="45" s="1"/>
  <c r="I32" i="45"/>
  <c r="B32" i="46"/>
  <c r="E32" i="45"/>
  <c r="F32" i="45"/>
  <c r="D32" i="46"/>
  <c r="Z32" i="46" s="1"/>
  <c r="Z32" i="45" s="1"/>
  <c r="B32" i="45"/>
  <c r="G32" i="45"/>
  <c r="C32" i="45"/>
  <c r="D32" i="45"/>
  <c r="G56" i="45"/>
  <c r="E56" i="46"/>
  <c r="AA56" i="46" s="1"/>
  <c r="AA56" i="45" s="1"/>
  <c r="C56" i="45"/>
  <c r="C56" i="46"/>
  <c r="Y56" i="46" s="1"/>
  <c r="Y56" i="45" s="1"/>
  <c r="B56" i="46"/>
  <c r="I56" i="45"/>
  <c r="F56" i="45"/>
  <c r="I56" i="46"/>
  <c r="AE56" i="46" s="1"/>
  <c r="AE56" i="45" s="1"/>
  <c r="D56" i="46"/>
  <c r="Z56" i="46" s="1"/>
  <c r="Z56" i="45" s="1"/>
  <c r="G56" i="46"/>
  <c r="AC56" i="46" s="1"/>
  <c r="AC56" i="45" s="1"/>
  <c r="D56" i="45"/>
  <c r="E56" i="45"/>
  <c r="F56" i="46"/>
  <c r="AB56" i="46" s="1"/>
  <c r="AB56" i="45" s="1"/>
  <c r="B56" i="45"/>
  <c r="J12" i="45"/>
  <c r="J12" i="46"/>
  <c r="X12" i="46"/>
  <c r="C33" i="45"/>
  <c r="G33" i="46"/>
  <c r="AC33" i="46" s="1"/>
  <c r="AC33" i="45" s="1"/>
  <c r="G33" i="45"/>
  <c r="E33" i="45"/>
  <c r="E33" i="46"/>
  <c r="AA33" i="46" s="1"/>
  <c r="AA33" i="45" s="1"/>
  <c r="B33" i="46"/>
  <c r="I33" i="45"/>
  <c r="I33" i="46"/>
  <c r="AE33" i="46" s="1"/>
  <c r="AE33" i="45" s="1"/>
  <c r="C33" i="46"/>
  <c r="Y33" i="46" s="1"/>
  <c r="Y33" i="45" s="1"/>
  <c r="B33" i="45"/>
  <c r="F33" i="46"/>
  <c r="AB33" i="46" s="1"/>
  <c r="AB33" i="45" s="1"/>
  <c r="D33" i="45"/>
  <c r="D33" i="46"/>
  <c r="Z33" i="46" s="1"/>
  <c r="Z33" i="45" s="1"/>
  <c r="F33" i="45"/>
  <c r="B38" i="45"/>
  <c r="I38" i="46"/>
  <c r="AE38" i="46" s="1"/>
  <c r="AE38" i="45" s="1"/>
  <c r="E38" i="45"/>
  <c r="G38" i="46"/>
  <c r="AC38" i="46" s="1"/>
  <c r="AC38" i="45" s="1"/>
  <c r="I38" i="45"/>
  <c r="D38" i="45"/>
  <c r="C38" i="45"/>
  <c r="G38" i="45"/>
  <c r="F38" i="45"/>
  <c r="E38" i="46"/>
  <c r="AA38" i="46" s="1"/>
  <c r="AA38" i="45" s="1"/>
  <c r="F38" i="46"/>
  <c r="AB38" i="46" s="1"/>
  <c r="AB38" i="45" s="1"/>
  <c r="C38" i="46"/>
  <c r="Y38" i="46" s="1"/>
  <c r="Y38" i="45" s="1"/>
  <c r="D38" i="46"/>
  <c r="Z38" i="46" s="1"/>
  <c r="Z38" i="45" s="1"/>
  <c r="B38" i="46"/>
  <c r="C37" i="45"/>
  <c r="D37" i="46"/>
  <c r="Z37" i="46" s="1"/>
  <c r="Z37" i="45" s="1"/>
  <c r="D37" i="45"/>
  <c r="G37" i="46"/>
  <c r="AC37" i="46" s="1"/>
  <c r="AC37" i="45" s="1"/>
  <c r="E37" i="46"/>
  <c r="AA37" i="46" s="1"/>
  <c r="AA37" i="45" s="1"/>
  <c r="G37" i="45"/>
  <c r="C37" i="46"/>
  <c r="Y37" i="46" s="1"/>
  <c r="Y37" i="45" s="1"/>
  <c r="B37" i="46"/>
  <c r="F37" i="45"/>
  <c r="F37" i="46"/>
  <c r="AB37" i="46" s="1"/>
  <c r="AB37" i="45" s="1"/>
  <c r="I37" i="46"/>
  <c r="AE37" i="46" s="1"/>
  <c r="AE37" i="45" s="1"/>
  <c r="I37" i="45"/>
  <c r="E37" i="45"/>
  <c r="B37" i="45"/>
  <c r="I23" i="45"/>
  <c r="F23" i="45"/>
  <c r="D23" i="46"/>
  <c r="Z23" i="46" s="1"/>
  <c r="Z23" i="45" s="1"/>
  <c r="C23" i="45"/>
  <c r="G23" i="45"/>
  <c r="E23" i="46"/>
  <c r="AA23" i="46" s="1"/>
  <c r="AA23" i="45" s="1"/>
  <c r="F23" i="46"/>
  <c r="AB23" i="46" s="1"/>
  <c r="AB23" i="45" s="1"/>
  <c r="I23" i="46"/>
  <c r="AE23" i="46" s="1"/>
  <c r="AE23" i="45" s="1"/>
  <c r="E23" i="45"/>
  <c r="G23" i="46"/>
  <c r="AC23" i="46" s="1"/>
  <c r="AC23" i="45" s="1"/>
  <c r="B23" i="46"/>
  <c r="D23" i="45"/>
  <c r="B23" i="45"/>
  <c r="C23" i="46"/>
  <c r="Y23" i="46" s="1"/>
  <c r="Y23" i="45" s="1"/>
  <c r="I48" i="46"/>
  <c r="AE48" i="46" s="1"/>
  <c r="AE48" i="45" s="1"/>
  <c r="C48" i="45"/>
  <c r="D48" i="46"/>
  <c r="Z48" i="46" s="1"/>
  <c r="Z48" i="45" s="1"/>
  <c r="E48" i="46"/>
  <c r="AA48" i="46" s="1"/>
  <c r="AA48" i="45" s="1"/>
  <c r="G48" i="46"/>
  <c r="AC48" i="46" s="1"/>
  <c r="AC48" i="45" s="1"/>
  <c r="C48" i="46"/>
  <c r="Y48" i="46" s="1"/>
  <c r="Y48" i="45" s="1"/>
  <c r="B48" i="46"/>
  <c r="F48" i="46"/>
  <c r="AB48" i="46" s="1"/>
  <c r="AB48" i="45" s="1"/>
  <c r="B48" i="45"/>
  <c r="D48" i="45"/>
  <c r="I48" i="45"/>
  <c r="G48" i="45"/>
  <c r="E48" i="45"/>
  <c r="F48" i="45"/>
  <c r="I44" i="46"/>
  <c r="AE44" i="46" s="1"/>
  <c r="AE44" i="45" s="1"/>
  <c r="D44" i="46"/>
  <c r="Z44" i="46" s="1"/>
  <c r="Z44" i="45" s="1"/>
  <c r="G44" i="45"/>
  <c r="G44" i="46"/>
  <c r="AC44" i="46" s="1"/>
  <c r="AC44" i="45" s="1"/>
  <c r="E44" i="46"/>
  <c r="AA44" i="46" s="1"/>
  <c r="AA44" i="45" s="1"/>
  <c r="C44" i="45"/>
  <c r="I44" i="45"/>
  <c r="E44" i="45"/>
  <c r="F44" i="46"/>
  <c r="AB44" i="46" s="1"/>
  <c r="AB44" i="45" s="1"/>
  <c r="D44" i="45"/>
  <c r="F44" i="45"/>
  <c r="C44" i="46"/>
  <c r="Y44" i="46" s="1"/>
  <c r="Y44" i="45" s="1"/>
  <c r="B44" i="45"/>
  <c r="B44" i="46"/>
  <c r="AK12" i="45"/>
  <c r="AJ12" i="45"/>
  <c r="I52" i="46"/>
  <c r="AE52" i="46" s="1"/>
  <c r="AE52" i="45" s="1"/>
  <c r="I52" i="45"/>
  <c r="G52" i="45"/>
  <c r="D52" i="46"/>
  <c r="Z52" i="46" s="1"/>
  <c r="Z52" i="45" s="1"/>
  <c r="E52" i="45"/>
  <c r="B52" i="46"/>
  <c r="G52" i="46"/>
  <c r="AC52" i="46" s="1"/>
  <c r="AC52" i="45" s="1"/>
  <c r="B52" i="45"/>
  <c r="C52" i="45"/>
  <c r="D52" i="45"/>
  <c r="F52" i="46"/>
  <c r="AB52" i="46" s="1"/>
  <c r="AB52" i="45" s="1"/>
  <c r="F52" i="45"/>
  <c r="E52" i="46"/>
  <c r="AA52" i="46" s="1"/>
  <c r="AA52" i="45" s="1"/>
  <c r="C52" i="46"/>
  <c r="Y52" i="46" s="1"/>
  <c r="Y52" i="45" s="1"/>
  <c r="AI11" i="1"/>
  <c r="AJ11" i="1" s="1"/>
  <c r="AK11" i="1" s="1"/>
  <c r="C29" i="46"/>
  <c r="Y29" i="46" s="1"/>
  <c r="Y29" i="45" s="1"/>
  <c r="E29" i="45"/>
  <c r="G29" i="45"/>
  <c r="G29" i="46"/>
  <c r="AC29" i="46" s="1"/>
  <c r="AC29" i="45" s="1"/>
  <c r="B29" i="46"/>
  <c r="D29" i="45"/>
  <c r="F29" i="45"/>
  <c r="I29" i="45"/>
  <c r="C29" i="45"/>
  <c r="D29" i="46"/>
  <c r="Z29" i="46" s="1"/>
  <c r="Z29" i="45" s="1"/>
  <c r="B29" i="45"/>
  <c r="I29" i="46"/>
  <c r="AE29" i="46" s="1"/>
  <c r="AE29" i="45" s="1"/>
  <c r="F29" i="46"/>
  <c r="AB29" i="46" s="1"/>
  <c r="AB29" i="45" s="1"/>
  <c r="E29" i="46"/>
  <c r="AA29" i="46" s="1"/>
  <c r="AA29" i="45" s="1"/>
  <c r="F15" i="46"/>
  <c r="AB15" i="46" s="1"/>
  <c r="AB15" i="45" s="1"/>
  <c r="I15" i="45"/>
  <c r="E15" i="45"/>
  <c r="G15" i="46"/>
  <c r="AC15" i="46" s="1"/>
  <c r="AC15" i="45" s="1"/>
  <c r="E15" i="46"/>
  <c r="AA15" i="46" s="1"/>
  <c r="AA15" i="45" s="1"/>
  <c r="C15" i="45"/>
  <c r="G15" i="45"/>
  <c r="D15" i="45"/>
  <c r="D15" i="46"/>
  <c r="Z15" i="46" s="1"/>
  <c r="Z15" i="45" s="1"/>
  <c r="I15" i="46"/>
  <c r="AE15" i="46" s="1"/>
  <c r="AE15" i="45" s="1"/>
  <c r="F15" i="45"/>
  <c r="C15" i="46"/>
  <c r="Y15" i="46" s="1"/>
  <c r="B15" i="45"/>
  <c r="B15" i="46"/>
  <c r="F21" i="45"/>
  <c r="G21" i="46"/>
  <c r="AC21" i="46" s="1"/>
  <c r="AC21" i="45" s="1"/>
  <c r="I21" i="45"/>
  <c r="G21" i="45"/>
  <c r="D21" i="46"/>
  <c r="Z21" i="46" s="1"/>
  <c r="Z21" i="45" s="1"/>
  <c r="C21" i="46"/>
  <c r="Y21" i="46" s="1"/>
  <c r="Y21" i="45" s="1"/>
  <c r="E21" i="45"/>
  <c r="B21" i="45"/>
  <c r="I21" i="46"/>
  <c r="AE21" i="46" s="1"/>
  <c r="AE21" i="45" s="1"/>
  <c r="F21" i="46"/>
  <c r="AB21" i="46" s="1"/>
  <c r="AB21" i="45" s="1"/>
  <c r="C21" i="45"/>
  <c r="D21" i="45"/>
  <c r="E21" i="46"/>
  <c r="AA21" i="46" s="1"/>
  <c r="AA21" i="45" s="1"/>
  <c r="B21" i="46"/>
  <c r="D51" i="45"/>
  <c r="E51" i="45"/>
  <c r="G51" i="46"/>
  <c r="AC51" i="46" s="1"/>
  <c r="AC51" i="45" s="1"/>
  <c r="E51" i="46"/>
  <c r="AA51" i="46" s="1"/>
  <c r="AA51" i="45" s="1"/>
  <c r="C51" i="45"/>
  <c r="C51" i="46"/>
  <c r="Y51" i="46" s="1"/>
  <c r="Y51" i="45" s="1"/>
  <c r="G51" i="45"/>
  <c r="I51" i="46"/>
  <c r="AE51" i="46" s="1"/>
  <c r="AE51" i="45" s="1"/>
  <c r="B51" i="45"/>
  <c r="I51" i="45"/>
  <c r="B51" i="46"/>
  <c r="F51" i="46"/>
  <c r="AB51" i="46" s="1"/>
  <c r="AB51" i="45" s="1"/>
  <c r="F51" i="45"/>
  <c r="D51" i="46"/>
  <c r="Z51" i="46" s="1"/>
  <c r="Z51" i="45" s="1"/>
  <c r="N58" i="43"/>
  <c r="AI30" i="1"/>
  <c r="AJ30" i="1" s="1"/>
  <c r="AK30" i="1" s="1"/>
  <c r="AI8" i="1"/>
  <c r="AJ8" i="1" s="1"/>
  <c r="AI18" i="1"/>
  <c r="AJ18" i="1" s="1"/>
  <c r="AK18" i="1" s="1"/>
  <c r="AI39" i="1"/>
  <c r="AJ39" i="1" s="1"/>
  <c r="AK39" i="1" s="1"/>
  <c r="AI50" i="1"/>
  <c r="AJ50" i="1" s="1"/>
  <c r="AK50" i="1" s="1"/>
  <c r="AI55" i="1"/>
  <c r="AJ55" i="1" s="1"/>
  <c r="AK55" i="1" s="1"/>
  <c r="AI46" i="1"/>
  <c r="AJ46" i="1" s="1"/>
  <c r="AK46" i="1" s="1"/>
  <c r="AI14" i="1"/>
  <c r="AJ14" i="1" s="1"/>
  <c r="AK14" i="1" s="1"/>
  <c r="AI43" i="1"/>
  <c r="AJ43" i="1" s="1"/>
  <c r="AK43" i="1" s="1"/>
  <c r="AI34" i="1"/>
  <c r="AJ34" i="1" s="1"/>
  <c r="AK34" i="1" s="1"/>
  <c r="AI51" i="1"/>
  <c r="AJ51" i="1" s="1"/>
  <c r="AK51" i="1" s="1"/>
  <c r="AI58" i="1"/>
  <c r="AJ58" i="1" s="1"/>
  <c r="AK58" i="1" s="1"/>
  <c r="AI42" i="1"/>
  <c r="AJ42" i="1" s="1"/>
  <c r="AK42" i="1" s="1"/>
  <c r="AI26" i="1"/>
  <c r="AJ26" i="1" s="1"/>
  <c r="AK26" i="1" s="1"/>
  <c r="AI10" i="1"/>
  <c r="AJ10" i="1" s="1"/>
  <c r="AK10" i="1" s="1"/>
  <c r="AI47" i="1"/>
  <c r="AJ47" i="1" s="1"/>
  <c r="AK47" i="1" s="1"/>
  <c r="AI54" i="1"/>
  <c r="AJ54" i="1" s="1"/>
  <c r="AK54" i="1" s="1"/>
  <c r="AI38" i="1"/>
  <c r="AJ38" i="1" s="1"/>
  <c r="AK38" i="1" s="1"/>
  <c r="AI22" i="1"/>
  <c r="AJ22" i="1" s="1"/>
  <c r="AK22" i="1" s="1"/>
  <c r="C59" i="36"/>
  <c r="AI27" i="1"/>
  <c r="AJ27" i="1" s="1"/>
  <c r="AK27" i="1" s="1"/>
  <c r="AI29" i="1"/>
  <c r="AJ29" i="1" s="1"/>
  <c r="AK29" i="1" s="1"/>
  <c r="AI19" i="1"/>
  <c r="AJ19" i="1" s="1"/>
  <c r="AK19" i="1" s="1"/>
  <c r="AI33" i="1"/>
  <c r="AJ33" i="1" s="1"/>
  <c r="AK33" i="1" s="1"/>
  <c r="AI23" i="1"/>
  <c r="AJ23" i="1" s="1"/>
  <c r="AK23" i="1" s="1"/>
  <c r="AI13" i="1"/>
  <c r="AJ13" i="1" s="1"/>
  <c r="AK13" i="1" s="1"/>
  <c r="F8" i="1"/>
  <c r="F17" i="1"/>
  <c r="F25" i="1"/>
  <c r="F32" i="1"/>
  <c r="F38" i="1"/>
  <c r="F41" i="1"/>
  <c r="F45" i="1"/>
  <c r="F49" i="1"/>
  <c r="F54" i="1"/>
  <c r="F9" i="1"/>
  <c r="F13" i="1"/>
  <c r="F18" i="1"/>
  <c r="F22" i="1"/>
  <c r="F26" i="1"/>
  <c r="F31" i="1"/>
  <c r="F35" i="1"/>
  <c r="F39" i="1"/>
  <c r="F44" i="1"/>
  <c r="F48" i="1"/>
  <c r="F52" i="1"/>
  <c r="F55" i="1"/>
  <c r="F58" i="1"/>
  <c r="F21" i="1"/>
  <c r="F29" i="1"/>
  <c r="F43" i="1"/>
  <c r="F51" i="1"/>
  <c r="F57" i="1"/>
  <c r="F16" i="1"/>
  <c r="F24" i="1"/>
  <c r="F33" i="1"/>
  <c r="F42" i="1"/>
  <c r="F50" i="1"/>
  <c r="F56" i="1"/>
  <c r="F14" i="1"/>
  <c r="F36" i="1"/>
  <c r="F40" i="1"/>
  <c r="F47" i="1"/>
  <c r="F11" i="1"/>
  <c r="F20" i="1"/>
  <c r="F28" i="1"/>
  <c r="F37" i="1"/>
  <c r="F46" i="1"/>
  <c r="F53" i="1"/>
  <c r="AI57" i="1"/>
  <c r="AJ57" i="1" s="1"/>
  <c r="AK57" i="1" s="1"/>
  <c r="AI53" i="1"/>
  <c r="AJ53" i="1" s="1"/>
  <c r="AK53" i="1" s="1"/>
  <c r="AI49" i="1"/>
  <c r="AJ49" i="1" s="1"/>
  <c r="AK49" i="1" s="1"/>
  <c r="AI45" i="1"/>
  <c r="AJ45" i="1" s="1"/>
  <c r="AK45" i="1" s="1"/>
  <c r="AI41" i="1"/>
  <c r="AJ41" i="1" s="1"/>
  <c r="AK41" i="1" s="1"/>
  <c r="AI37" i="1"/>
  <c r="AJ37" i="1" s="1"/>
  <c r="AK37" i="1" s="1"/>
  <c r="AI56" i="1"/>
  <c r="AJ56" i="1" s="1"/>
  <c r="AK56" i="1" s="1"/>
  <c r="AI52" i="1"/>
  <c r="AJ52" i="1" s="1"/>
  <c r="AK52" i="1" s="1"/>
  <c r="AI48" i="1"/>
  <c r="AJ48" i="1" s="1"/>
  <c r="AK48" i="1" s="1"/>
  <c r="AI44" i="1"/>
  <c r="AJ44" i="1" s="1"/>
  <c r="AK44" i="1" s="1"/>
  <c r="AI40" i="1"/>
  <c r="AJ40" i="1" s="1"/>
  <c r="AK40" i="1" s="1"/>
  <c r="AI36" i="1"/>
  <c r="AJ36" i="1" s="1"/>
  <c r="AK36" i="1" s="1"/>
  <c r="AI32" i="1"/>
  <c r="AJ32" i="1" s="1"/>
  <c r="AK32" i="1" s="1"/>
  <c r="AI28" i="1"/>
  <c r="AJ28" i="1" s="1"/>
  <c r="AK28" i="1" s="1"/>
  <c r="AI24" i="1"/>
  <c r="AJ24" i="1" s="1"/>
  <c r="AK24" i="1" s="1"/>
  <c r="AI20" i="1"/>
  <c r="AJ20" i="1" s="1"/>
  <c r="AK20" i="1" s="1"/>
  <c r="AI16" i="1"/>
  <c r="AJ16" i="1" s="1"/>
  <c r="AK16" i="1" s="1"/>
  <c r="AI12" i="1"/>
  <c r="AJ12" i="1" s="1"/>
  <c r="AK12" i="1" s="1"/>
  <c r="AI21" i="1"/>
  <c r="AJ21" i="1" s="1"/>
  <c r="AK21" i="1" s="1"/>
  <c r="AI15" i="1"/>
  <c r="AJ15" i="1" s="1"/>
  <c r="AK15" i="1" s="1"/>
  <c r="AI35" i="1"/>
  <c r="AJ35" i="1" s="1"/>
  <c r="AK35" i="1" s="1"/>
  <c r="AI31" i="1"/>
  <c r="AJ31" i="1" s="1"/>
  <c r="AK31" i="1" s="1"/>
  <c r="AI25" i="1"/>
  <c r="AJ25" i="1" s="1"/>
  <c r="AK25" i="1" s="1"/>
  <c r="AI17" i="1"/>
  <c r="AJ17" i="1" s="1"/>
  <c r="AK17" i="1" s="1"/>
  <c r="F34" i="1"/>
  <c r="F30" i="1"/>
  <c r="F27" i="1"/>
  <c r="F23" i="1"/>
  <c r="F19" i="1"/>
  <c r="F15" i="1"/>
  <c r="F10" i="1"/>
  <c r="F12" i="1"/>
  <c r="J58" i="36"/>
  <c r="J56" i="36"/>
  <c r="J54" i="36"/>
  <c r="J52" i="36"/>
  <c r="J50" i="36"/>
  <c r="J48" i="36"/>
  <c r="J46" i="36"/>
  <c r="J44" i="36"/>
  <c r="J42" i="36"/>
  <c r="J40" i="36"/>
  <c r="J38" i="36"/>
  <c r="J36" i="36"/>
  <c r="J34" i="36"/>
  <c r="J32" i="36"/>
  <c r="J30" i="36"/>
  <c r="J28" i="36"/>
  <c r="J26" i="36"/>
  <c r="J24" i="36"/>
  <c r="J22" i="36"/>
  <c r="J20" i="36"/>
  <c r="J18" i="36"/>
  <c r="J16" i="36"/>
  <c r="J14" i="36"/>
  <c r="J12" i="36"/>
  <c r="J10" i="36"/>
  <c r="J8" i="36"/>
  <c r="J57" i="36"/>
  <c r="J55" i="36"/>
  <c r="J53" i="36"/>
  <c r="J51" i="36"/>
  <c r="J49" i="36"/>
  <c r="J47" i="36"/>
  <c r="J45" i="36"/>
  <c r="J43" i="36"/>
  <c r="J41" i="36"/>
  <c r="J39" i="36"/>
  <c r="J37" i="36"/>
  <c r="J35" i="36"/>
  <c r="J33" i="36"/>
  <c r="J31" i="36"/>
  <c r="J29" i="36"/>
  <c r="J27" i="36"/>
  <c r="J25" i="36"/>
  <c r="J23" i="36"/>
  <c r="J21" i="36"/>
  <c r="J19" i="36"/>
  <c r="J17" i="36"/>
  <c r="J15" i="36"/>
  <c r="J13" i="36"/>
  <c r="J11" i="36"/>
  <c r="J9" i="36"/>
  <c r="AO10" i="45" l="1"/>
  <c r="AO24" i="45"/>
  <c r="AO23" i="45"/>
  <c r="AO15" i="45"/>
  <c r="AO54" i="45"/>
  <c r="AO39" i="45"/>
  <c r="AO30" i="45"/>
  <c r="AO17" i="45"/>
  <c r="AO29" i="45"/>
  <c r="AO53" i="45"/>
  <c r="AO8" i="45"/>
  <c r="AO20" i="45"/>
  <c r="AO16" i="45"/>
  <c r="AO40" i="45"/>
  <c r="AO56" i="45"/>
  <c r="AO31" i="45"/>
  <c r="AO25" i="45"/>
  <c r="AP19" i="45"/>
  <c r="AO28" i="45"/>
  <c r="AO13" i="45"/>
  <c r="AO50" i="45"/>
  <c r="AO32" i="45"/>
  <c r="AL21" i="45"/>
  <c r="AO43" i="45"/>
  <c r="AO46" i="45"/>
  <c r="AO35" i="45"/>
  <c r="AO45" i="45"/>
  <c r="AO33" i="45"/>
  <c r="AO51" i="45"/>
  <c r="AO27" i="45"/>
  <c r="AO11" i="45"/>
  <c r="AO19" i="45"/>
  <c r="H58" i="45"/>
  <c r="AO14" i="45"/>
  <c r="AO18" i="45"/>
  <c r="AO41" i="45"/>
  <c r="AO44" i="45"/>
  <c r="AO9" i="45"/>
  <c r="AO57" i="45"/>
  <c r="H58" i="46"/>
  <c r="AD7" i="46"/>
  <c r="AP48" i="45"/>
  <c r="AJ22" i="45"/>
  <c r="AP41" i="45"/>
  <c r="AN42" i="45"/>
  <c r="AL23" i="45"/>
  <c r="AL31" i="45"/>
  <c r="AP16" i="45"/>
  <c r="AM52" i="45"/>
  <c r="AJ13" i="45"/>
  <c r="AL15" i="45"/>
  <c r="AL48" i="45"/>
  <c r="AP25" i="45"/>
  <c r="AP17" i="45"/>
  <c r="AM33" i="45"/>
  <c r="AN31" i="45"/>
  <c r="AJ8" i="45"/>
  <c r="AK21" i="45"/>
  <c r="AL29" i="45"/>
  <c r="AP14" i="45"/>
  <c r="AP45" i="45"/>
  <c r="AL52" i="45"/>
  <c r="AM38" i="45"/>
  <c r="AM24" i="45"/>
  <c r="J11" i="45"/>
  <c r="AM22" i="45"/>
  <c r="AN8" i="45"/>
  <c r="AM30" i="45"/>
  <c r="AP36" i="45"/>
  <c r="AK40" i="45"/>
  <c r="AM50" i="45"/>
  <c r="AM10" i="45"/>
  <c r="AJ19" i="45"/>
  <c r="AK20" i="45"/>
  <c r="AK19" i="45"/>
  <c r="AN21" i="45"/>
  <c r="AL32" i="45"/>
  <c r="AK27" i="45"/>
  <c r="AL49" i="45"/>
  <c r="AK43" i="45"/>
  <c r="AL54" i="45"/>
  <c r="AK35" i="45"/>
  <c r="AJ41" i="45"/>
  <c r="AK39" i="45"/>
  <c r="AJ26" i="45"/>
  <c r="AK36" i="45"/>
  <c r="AN47" i="45"/>
  <c r="AK42" i="45"/>
  <c r="AP28" i="45"/>
  <c r="AK15" i="45"/>
  <c r="AP37" i="45"/>
  <c r="AN22" i="45"/>
  <c r="AN26" i="45"/>
  <c r="AJ50" i="45"/>
  <c r="AJ11" i="45"/>
  <c r="AJ56" i="45"/>
  <c r="AP27" i="45"/>
  <c r="AJ43" i="45"/>
  <c r="AP11" i="45"/>
  <c r="AN30" i="45"/>
  <c r="AJ36" i="45"/>
  <c r="AM17" i="45"/>
  <c r="AK50" i="45"/>
  <c r="AJ44" i="45"/>
  <c r="AJ23" i="45"/>
  <c r="AN57" i="45"/>
  <c r="AN17" i="45"/>
  <c r="AK52" i="45"/>
  <c r="AN37" i="45"/>
  <c r="AJ32" i="45"/>
  <c r="AN27" i="45"/>
  <c r="AP43" i="45"/>
  <c r="AJ46" i="45"/>
  <c r="AL39" i="45"/>
  <c r="AM25" i="45"/>
  <c r="AN43" i="45"/>
  <c r="AK37" i="45"/>
  <c r="AL27" i="45"/>
  <c r="AJ30" i="45"/>
  <c r="AK45" i="45"/>
  <c r="AP40" i="45"/>
  <c r="AP52" i="45"/>
  <c r="AL43" i="45"/>
  <c r="AL19" i="45"/>
  <c r="AM18" i="45"/>
  <c r="AN39" i="45"/>
  <c r="AK30" i="45"/>
  <c r="AP30" i="45"/>
  <c r="AM40" i="45"/>
  <c r="AK33" i="45"/>
  <c r="AP44" i="45"/>
  <c r="AM28" i="45"/>
  <c r="AM31" i="45"/>
  <c r="AL35" i="45"/>
  <c r="AN41" i="45"/>
  <c r="AJ39" i="45"/>
  <c r="AP8" i="45"/>
  <c r="AK10" i="45"/>
  <c r="AM16" i="45"/>
  <c r="AL42" i="45"/>
  <c r="AJ27" i="45"/>
  <c r="AJ49" i="45"/>
  <c r="AL11" i="45"/>
  <c r="AJ31" i="45"/>
  <c r="AL22" i="45"/>
  <c r="AL8" i="45"/>
  <c r="AN25" i="45"/>
  <c r="AL50" i="45"/>
  <c r="AP24" i="45"/>
  <c r="AN9" i="45"/>
  <c r="AK26" i="45"/>
  <c r="AM42" i="45"/>
  <c r="AL37" i="45"/>
  <c r="AN32" i="45"/>
  <c r="AM15" i="45"/>
  <c r="AP33" i="45"/>
  <c r="AN56" i="45"/>
  <c r="AM49" i="45"/>
  <c r="AP54" i="45"/>
  <c r="AK28" i="45"/>
  <c r="AP46" i="45"/>
  <c r="AM47" i="45"/>
  <c r="AP53" i="45"/>
  <c r="AJ55" i="45"/>
  <c r="AM36" i="45"/>
  <c r="AN52" i="45"/>
  <c r="AK49" i="45"/>
  <c r="AK47" i="45"/>
  <c r="AP20" i="45"/>
  <c r="AK25" i="45"/>
  <c r="AL40" i="45"/>
  <c r="AK51" i="45"/>
  <c r="AM43" i="45"/>
  <c r="AN51" i="45"/>
  <c r="AJ51" i="45"/>
  <c r="AJ52" i="45"/>
  <c r="AK54" i="45"/>
  <c r="AK57" i="45"/>
  <c r="AL18" i="45"/>
  <c r="AN18" i="45"/>
  <c r="AK22" i="45"/>
  <c r="AL30" i="45"/>
  <c r="AN16" i="45"/>
  <c r="AM13" i="45"/>
  <c r="AM9" i="45"/>
  <c r="AL26" i="45"/>
  <c r="AP50" i="45"/>
  <c r="AN33" i="45"/>
  <c r="J49" i="45"/>
  <c r="AL51" i="45"/>
  <c r="AN48" i="45"/>
  <c r="AM23" i="45"/>
  <c r="AJ33" i="45"/>
  <c r="C58" i="45"/>
  <c r="J49" i="46"/>
  <c r="X49" i="46"/>
  <c r="AM14" i="45"/>
  <c r="AM46" i="45"/>
  <c r="J47" i="45"/>
  <c r="AJ20" i="45"/>
  <c r="AM35" i="45"/>
  <c r="J10" i="46"/>
  <c r="X10" i="46"/>
  <c r="AJ16" i="45"/>
  <c r="J45" i="46"/>
  <c r="X45" i="46"/>
  <c r="J26" i="45"/>
  <c r="J28" i="45"/>
  <c r="Y57" i="45"/>
  <c r="AJ57" i="45" s="1"/>
  <c r="J18" i="45"/>
  <c r="AJ18" i="45"/>
  <c r="J34" i="46"/>
  <c r="X34" i="46"/>
  <c r="J55" i="46"/>
  <c r="X55" i="46"/>
  <c r="J16" i="45"/>
  <c r="AM51" i="45"/>
  <c r="J21" i="46"/>
  <c r="X21" i="46"/>
  <c r="AK29" i="45"/>
  <c r="J52" i="45"/>
  <c r="J44" i="45"/>
  <c r="AK48" i="45"/>
  <c r="AN23" i="45"/>
  <c r="J56" i="46"/>
  <c r="X56" i="46"/>
  <c r="J32" i="46"/>
  <c r="X32" i="46"/>
  <c r="AM27" i="45"/>
  <c r="D58" i="45"/>
  <c r="AN49" i="45"/>
  <c r="AK14" i="45"/>
  <c r="AN28" i="45"/>
  <c r="AP57" i="45"/>
  <c r="AN19" i="45"/>
  <c r="J47" i="46"/>
  <c r="X47" i="46"/>
  <c r="J20" i="46"/>
  <c r="X20" i="46"/>
  <c r="AN20" i="45"/>
  <c r="J35" i="46"/>
  <c r="X35" i="46"/>
  <c r="J53" i="46"/>
  <c r="X53" i="46"/>
  <c r="J39" i="45"/>
  <c r="G58" i="45"/>
  <c r="AL45" i="45"/>
  <c r="AL13" i="45"/>
  <c r="AM26" i="45"/>
  <c r="J36" i="46"/>
  <c r="X36" i="46"/>
  <c r="J17" i="46"/>
  <c r="X17" i="46"/>
  <c r="J40" i="46"/>
  <c r="X40" i="46"/>
  <c r="F58" i="45"/>
  <c r="J29" i="46"/>
  <c r="X29" i="46"/>
  <c r="J22" i="46"/>
  <c r="X22" i="46"/>
  <c r="J56" i="45"/>
  <c r="I58" i="45"/>
  <c r="AP49" i="45"/>
  <c r="J43" i="45"/>
  <c r="J54" i="45"/>
  <c r="AL28" i="45"/>
  <c r="AL46" i="45"/>
  <c r="AJ47" i="45"/>
  <c r="J20" i="45"/>
  <c r="J31" i="45"/>
  <c r="J53" i="45"/>
  <c r="J41" i="45"/>
  <c r="AP34" i="45"/>
  <c r="J30" i="45"/>
  <c r="J25" i="45"/>
  <c r="AN45" i="45"/>
  <c r="J9" i="45"/>
  <c r="AP42" i="45"/>
  <c r="AN29" i="45"/>
  <c r="AK38" i="45"/>
  <c r="E58" i="45"/>
  <c r="J11" i="46"/>
  <c r="X11" i="46"/>
  <c r="AJ14" i="45"/>
  <c r="J28" i="46"/>
  <c r="X28" i="46"/>
  <c r="AL57" i="45"/>
  <c r="J46" i="46"/>
  <c r="X46" i="46"/>
  <c r="J19" i="45"/>
  <c r="AP18" i="45"/>
  <c r="AJ53" i="45"/>
  <c r="AN34" i="45"/>
  <c r="AL10" i="45"/>
  <c r="J30" i="46"/>
  <c r="X30" i="46"/>
  <c r="AJ45" i="45"/>
  <c r="AL36" i="45"/>
  <c r="J50" i="46"/>
  <c r="X50" i="46"/>
  <c r="J37" i="46"/>
  <c r="X37" i="46"/>
  <c r="J51" i="45"/>
  <c r="AM21" i="45"/>
  <c r="AM44" i="45"/>
  <c r="J23" i="45"/>
  <c r="AM56" i="45"/>
  <c r="J27" i="46"/>
  <c r="X27" i="46"/>
  <c r="I58" i="46"/>
  <c r="AE7" i="46"/>
  <c r="AK24" i="45"/>
  <c r="J57" i="46"/>
  <c r="X57" i="46"/>
  <c r="X57" i="45" s="1"/>
  <c r="J46" i="45"/>
  <c r="J31" i="46"/>
  <c r="X31" i="46"/>
  <c r="J35" i="45"/>
  <c r="AJ35" i="45"/>
  <c r="AL41" i="45"/>
  <c r="J39" i="46"/>
  <c r="X39" i="46"/>
  <c r="J8" i="45"/>
  <c r="AJ10" i="45"/>
  <c r="J16" i="46"/>
  <c r="X16" i="46"/>
  <c r="AP13" i="45"/>
  <c r="J9" i="46"/>
  <c r="X9" i="46"/>
  <c r="J26" i="46"/>
  <c r="X26" i="46"/>
  <c r="J42" i="46"/>
  <c r="X42" i="46"/>
  <c r="AN40" i="45"/>
  <c r="J44" i="46"/>
  <c r="X44" i="46"/>
  <c r="AF12" i="46"/>
  <c r="X12" i="45"/>
  <c r="J51" i="46"/>
  <c r="X51" i="46"/>
  <c r="AJ21" i="45"/>
  <c r="AK44" i="45"/>
  <c r="AP51" i="45"/>
  <c r="AP21" i="45"/>
  <c r="AL44" i="45"/>
  <c r="AK23" i="45"/>
  <c r="J37" i="45"/>
  <c r="AN38" i="45"/>
  <c r="J33" i="46"/>
  <c r="X33" i="46"/>
  <c r="AL56" i="45"/>
  <c r="AP32" i="45"/>
  <c r="G58" i="46"/>
  <c r="AC7" i="46"/>
  <c r="AN24" i="45"/>
  <c r="AK11" i="45"/>
  <c r="AN14" i="45"/>
  <c r="J54" i="46"/>
  <c r="X54" i="46"/>
  <c r="AJ28" i="45"/>
  <c r="AK46" i="45"/>
  <c r="J19" i="46"/>
  <c r="X19" i="46"/>
  <c r="AK31" i="45"/>
  <c r="AP22" i="45"/>
  <c r="AK34" i="45"/>
  <c r="AP55" i="45"/>
  <c r="AK16" i="45"/>
  <c r="AN13" i="45"/>
  <c r="J13" i="46"/>
  <c r="X13" i="46"/>
  <c r="AK9" i="45"/>
  <c r="J17" i="45"/>
  <c r="AJ17" i="45"/>
  <c r="J15" i="46"/>
  <c r="X15" i="46"/>
  <c r="X15" i="45" s="1"/>
  <c r="AI15" i="45" s="1"/>
  <c r="Y15" i="45"/>
  <c r="AJ15" i="45" s="1"/>
  <c r="J21" i="45"/>
  <c r="AP15" i="45"/>
  <c r="AP29" i="45"/>
  <c r="J48" i="45"/>
  <c r="J23" i="46"/>
  <c r="X23" i="46"/>
  <c r="AJ37" i="45"/>
  <c r="AL38" i="45"/>
  <c r="AL33" i="45"/>
  <c r="AK56" i="45"/>
  <c r="AM32" i="45"/>
  <c r="D58" i="46"/>
  <c r="Z7" i="46"/>
  <c r="J24" i="46"/>
  <c r="X24" i="46"/>
  <c r="AN11" i="45"/>
  <c r="J14" i="46"/>
  <c r="X14" i="46"/>
  <c r="AJ54" i="45"/>
  <c r="AN46" i="45"/>
  <c r="AM19" i="45"/>
  <c r="J18" i="46"/>
  <c r="X18" i="46"/>
  <c r="AL47" i="45"/>
  <c r="AN35" i="45"/>
  <c r="J22" i="45"/>
  <c r="J41" i="46"/>
  <c r="X41" i="46"/>
  <c r="AM8" i="45"/>
  <c r="AL34" i="45"/>
  <c r="AM55" i="45"/>
  <c r="AN55" i="45"/>
  <c r="AP10" i="45"/>
  <c r="AL16" i="45"/>
  <c r="J25" i="46"/>
  <c r="X25" i="46"/>
  <c r="J13" i="45"/>
  <c r="AL9" i="45"/>
  <c r="J36" i="45"/>
  <c r="J42" i="45"/>
  <c r="AJ42" i="45"/>
  <c r="AJ40" i="45"/>
  <c r="J33" i="45"/>
  <c r="J15" i="45"/>
  <c r="J52" i="46"/>
  <c r="X52" i="46"/>
  <c r="AM29" i="45"/>
  <c r="J29" i="45"/>
  <c r="AM48" i="45"/>
  <c r="J38" i="46"/>
  <c r="X38" i="46"/>
  <c r="AP38" i="45"/>
  <c r="J27" i="45"/>
  <c r="J7" i="46"/>
  <c r="B58" i="46"/>
  <c r="X7" i="46"/>
  <c r="AJ24" i="45"/>
  <c r="AM11" i="45"/>
  <c r="J57" i="45"/>
  <c r="AP47" i="45"/>
  <c r="AM20" i="45"/>
  <c r="AM53" i="45"/>
  <c r="AN53" i="45"/>
  <c r="AM39" i="45"/>
  <c r="AK8" i="45"/>
  <c r="J34" i="45"/>
  <c r="AJ34" i="45"/>
  <c r="AN10" i="45"/>
  <c r="J45" i="45"/>
  <c r="AP9" i="45"/>
  <c r="AK17" i="45"/>
  <c r="J40" i="45"/>
  <c r="J24" i="45"/>
  <c r="E58" i="46"/>
  <c r="AA7" i="46"/>
  <c r="J48" i="46"/>
  <c r="X48" i="46"/>
  <c r="J32" i="45"/>
  <c r="AL20" i="45"/>
  <c r="J8" i="46"/>
  <c r="X8" i="46"/>
  <c r="J55" i="45"/>
  <c r="J10" i="45"/>
  <c r="AJ25" i="45"/>
  <c r="J38" i="45"/>
  <c r="C58" i="46"/>
  <c r="Y7" i="46"/>
  <c r="J14" i="45"/>
  <c r="AN15" i="45"/>
  <c r="AJ29" i="45"/>
  <c r="AN44" i="45"/>
  <c r="AJ48" i="45"/>
  <c r="AP23" i="45"/>
  <c r="AM37" i="45"/>
  <c r="AJ38" i="45"/>
  <c r="AP56" i="45"/>
  <c r="AK32" i="45"/>
  <c r="F58" i="46"/>
  <c r="AB7" i="46"/>
  <c r="J7" i="45"/>
  <c r="B58" i="45"/>
  <c r="AL24" i="45"/>
  <c r="J43" i="46"/>
  <c r="X43" i="46"/>
  <c r="AL14" i="45"/>
  <c r="AM54" i="45"/>
  <c r="AN54" i="45"/>
  <c r="AM57" i="45"/>
  <c r="AK18" i="45"/>
  <c r="AP31" i="45"/>
  <c r="AP35" i="45"/>
  <c r="AL53" i="45"/>
  <c r="AM41" i="45"/>
  <c r="AK41" i="45"/>
  <c r="AP39" i="45"/>
  <c r="AM34" i="45"/>
  <c r="AK55" i="45"/>
  <c r="AL25" i="45"/>
  <c r="AM45" i="45"/>
  <c r="AK13" i="45"/>
  <c r="AJ9" i="45"/>
  <c r="AP26" i="45"/>
  <c r="AN36" i="45"/>
  <c r="AL17" i="45"/>
  <c r="AN50" i="45"/>
  <c r="J50" i="45"/>
  <c r="F59" i="1"/>
  <c r="AI59" i="1"/>
  <c r="J59" i="36"/>
  <c r="AJ59" i="1"/>
  <c r="AK8" i="1"/>
  <c r="AD58" i="46" l="1"/>
  <c r="AD7" i="45"/>
  <c r="AO7" i="45" s="1"/>
  <c r="AQ15" i="45"/>
  <c r="AF45" i="46"/>
  <c r="X45" i="45"/>
  <c r="AF25" i="46"/>
  <c r="X25" i="45"/>
  <c r="Z58" i="46"/>
  <c r="Z7" i="45"/>
  <c r="AF13" i="46"/>
  <c r="X13" i="45"/>
  <c r="AF51" i="46"/>
  <c r="X51" i="45"/>
  <c r="AF9" i="46"/>
  <c r="X9" i="45"/>
  <c r="AF50" i="46"/>
  <c r="X50" i="45"/>
  <c r="AF17" i="46"/>
  <c r="X17" i="45"/>
  <c r="AF21" i="46"/>
  <c r="X21" i="45"/>
  <c r="AF49" i="46"/>
  <c r="X49" i="45"/>
  <c r="AF33" i="46"/>
  <c r="X33" i="45"/>
  <c r="AF46" i="46"/>
  <c r="X46" i="45"/>
  <c r="AF18" i="46"/>
  <c r="X18" i="45"/>
  <c r="AF12" i="45"/>
  <c r="AI12" i="45"/>
  <c r="AQ12" i="45" s="1"/>
  <c r="AF31" i="46"/>
  <c r="X31" i="45"/>
  <c r="AF36" i="46"/>
  <c r="X36" i="45"/>
  <c r="AF20" i="46"/>
  <c r="X20" i="45"/>
  <c r="AF32" i="46"/>
  <c r="X32" i="45"/>
  <c r="J58" i="46"/>
  <c r="AF54" i="46"/>
  <c r="X54" i="45"/>
  <c r="AF15" i="46"/>
  <c r="AF44" i="46"/>
  <c r="X44" i="45"/>
  <c r="AF28" i="46"/>
  <c r="X28" i="45"/>
  <c r="AF22" i="46"/>
  <c r="X22" i="45"/>
  <c r="AF47" i="46"/>
  <c r="X47" i="45"/>
  <c r="AF56" i="46"/>
  <c r="X56" i="45"/>
  <c r="AF15" i="45"/>
  <c r="AF30" i="46"/>
  <c r="X30" i="45"/>
  <c r="AF57" i="46"/>
  <c r="AF10" i="46"/>
  <c r="X10" i="45"/>
  <c r="AF7" i="46"/>
  <c r="X58" i="46"/>
  <c r="X7" i="45"/>
  <c r="AF38" i="46"/>
  <c r="X38" i="45"/>
  <c r="AF29" i="46"/>
  <c r="X29" i="45"/>
  <c r="AF27" i="46"/>
  <c r="X27" i="45"/>
  <c r="J58" i="45"/>
  <c r="AF8" i="46"/>
  <c r="X8" i="45"/>
  <c r="AF14" i="46"/>
  <c r="X14" i="45"/>
  <c r="AF23" i="46"/>
  <c r="X23" i="45"/>
  <c r="AI57" i="45"/>
  <c r="AQ57" i="45" s="1"/>
  <c r="AF57" i="45"/>
  <c r="AF11" i="46"/>
  <c r="X11" i="45"/>
  <c r="AF55" i="46"/>
  <c r="X55" i="45"/>
  <c r="AF16" i="46"/>
  <c r="X16" i="45"/>
  <c r="Y58" i="46"/>
  <c r="Y7" i="45"/>
  <c r="AF41" i="46"/>
  <c r="X41" i="45"/>
  <c r="AF42" i="46"/>
  <c r="X42" i="45"/>
  <c r="AF39" i="46"/>
  <c r="X39" i="45"/>
  <c r="AF48" i="46"/>
  <c r="X48" i="45"/>
  <c r="AA58" i="46"/>
  <c r="AA7" i="45"/>
  <c r="AC58" i="46"/>
  <c r="AC7" i="45"/>
  <c r="AF53" i="46"/>
  <c r="X53" i="45"/>
  <c r="AF34" i="46"/>
  <c r="X34" i="45"/>
  <c r="AF24" i="46"/>
  <c r="X24" i="45"/>
  <c r="AF26" i="46"/>
  <c r="X26" i="45"/>
  <c r="AF37" i="46"/>
  <c r="X37" i="45"/>
  <c r="AF40" i="46"/>
  <c r="X40" i="45"/>
  <c r="AB58" i="46"/>
  <c r="AB7" i="45"/>
  <c r="AF43" i="46"/>
  <c r="X43" i="45"/>
  <c r="AF52" i="46"/>
  <c r="X52" i="45"/>
  <c r="AF19" i="46"/>
  <c r="X19" i="45"/>
  <c r="AE58" i="46"/>
  <c r="AE7" i="45"/>
  <c r="AF35" i="46"/>
  <c r="X35" i="45"/>
  <c r="AK59" i="1"/>
  <c r="AF28" i="45" l="1"/>
  <c r="AI28" i="45"/>
  <c r="AQ28" i="45" s="1"/>
  <c r="AI41" i="45"/>
  <c r="AQ41" i="45" s="1"/>
  <c r="AF41" i="45"/>
  <c r="AI31" i="45"/>
  <c r="AQ31" i="45" s="1"/>
  <c r="AF31" i="45"/>
  <c r="AF21" i="45"/>
  <c r="AI21" i="45"/>
  <c r="AQ21" i="45" s="1"/>
  <c r="Z58" i="45"/>
  <c r="AK7" i="45"/>
  <c r="AK58" i="45" s="1"/>
  <c r="AF13" i="45"/>
  <c r="AI13" i="45"/>
  <c r="AQ13" i="45" s="1"/>
  <c r="AF36" i="45"/>
  <c r="AI36" i="45"/>
  <c r="AQ36" i="45" s="1"/>
  <c r="AF23" i="45"/>
  <c r="AI23" i="45"/>
  <c r="AQ23" i="45" s="1"/>
  <c r="AI17" i="45"/>
  <c r="AQ17" i="45" s="1"/>
  <c r="AF17" i="45"/>
  <c r="AI25" i="45"/>
  <c r="AQ25" i="45" s="1"/>
  <c r="AF25" i="45"/>
  <c r="AF40" i="45"/>
  <c r="AI40" i="45"/>
  <c r="AQ40" i="45" s="1"/>
  <c r="AF42" i="45"/>
  <c r="AI42" i="45"/>
  <c r="AQ42" i="45" s="1"/>
  <c r="AI19" i="45"/>
  <c r="AQ19" i="45" s="1"/>
  <c r="AF19" i="45"/>
  <c r="AF54" i="45"/>
  <c r="AI54" i="45"/>
  <c r="AQ54" i="45" s="1"/>
  <c r="AI53" i="45"/>
  <c r="AQ53" i="45" s="1"/>
  <c r="AF53" i="45"/>
  <c r="AF44" i="45"/>
  <c r="AI44" i="45"/>
  <c r="AQ44" i="45" s="1"/>
  <c r="AI29" i="45"/>
  <c r="AQ29" i="45" s="1"/>
  <c r="AF29" i="45"/>
  <c r="AI52" i="45"/>
  <c r="AQ52" i="45" s="1"/>
  <c r="AF52" i="45"/>
  <c r="Y58" i="45"/>
  <c r="AJ7" i="45"/>
  <c r="AJ58" i="45" s="1"/>
  <c r="AF43" i="45"/>
  <c r="AI43" i="45"/>
  <c r="AQ43" i="45" s="1"/>
  <c r="AA58" i="45"/>
  <c r="AL7" i="45"/>
  <c r="AL58" i="45" s="1"/>
  <c r="AF16" i="45"/>
  <c r="AI16" i="45"/>
  <c r="AQ16" i="45" s="1"/>
  <c r="AF14" i="45"/>
  <c r="AI14" i="45"/>
  <c r="AQ14" i="45" s="1"/>
  <c r="AF18" i="45"/>
  <c r="AI18" i="45"/>
  <c r="AQ18" i="45" s="1"/>
  <c r="AF50" i="45"/>
  <c r="AI50" i="45"/>
  <c r="AQ50" i="45" s="1"/>
  <c r="AI45" i="45"/>
  <c r="AQ45" i="45" s="1"/>
  <c r="AF45" i="45"/>
  <c r="AI27" i="45"/>
  <c r="AQ27" i="45" s="1"/>
  <c r="AF27" i="45"/>
  <c r="AF30" i="45"/>
  <c r="AI30" i="45"/>
  <c r="AQ30" i="45" s="1"/>
  <c r="AI47" i="45"/>
  <c r="AQ47" i="45" s="1"/>
  <c r="AF47" i="45"/>
  <c r="AE58" i="45"/>
  <c r="AP7" i="45"/>
  <c r="AP58" i="45" s="1"/>
  <c r="AI11" i="45"/>
  <c r="AQ11" i="45" s="1"/>
  <c r="AF11" i="45"/>
  <c r="AI37" i="45"/>
  <c r="AQ37" i="45" s="1"/>
  <c r="AF37" i="45"/>
  <c r="X58" i="45"/>
  <c r="AF7" i="45"/>
  <c r="AI7" i="45"/>
  <c r="AF35" i="45"/>
  <c r="AI35" i="45"/>
  <c r="AQ35" i="45" s="1"/>
  <c r="AF48" i="45"/>
  <c r="AI48" i="45"/>
  <c r="AQ48" i="45" s="1"/>
  <c r="AF32" i="45"/>
  <c r="AI32" i="45"/>
  <c r="AQ32" i="45" s="1"/>
  <c r="AF46" i="45"/>
  <c r="AI46" i="45"/>
  <c r="AQ46" i="45" s="1"/>
  <c r="AI9" i="45"/>
  <c r="AQ9" i="45" s="1"/>
  <c r="AF9" i="45"/>
  <c r="AF26" i="45"/>
  <c r="AI26" i="45"/>
  <c r="AQ26" i="45" s="1"/>
  <c r="AF24" i="45"/>
  <c r="AI24" i="45"/>
  <c r="AQ24" i="45" s="1"/>
  <c r="AF38" i="45"/>
  <c r="AI38" i="45"/>
  <c r="AQ38" i="45" s="1"/>
  <c r="AB58" i="45"/>
  <c r="AM7" i="45"/>
  <c r="AM58" i="45" s="1"/>
  <c r="AF34" i="45"/>
  <c r="AI34" i="45"/>
  <c r="AQ34" i="45" s="1"/>
  <c r="AI55" i="45"/>
  <c r="AQ55" i="45" s="1"/>
  <c r="AF55" i="45"/>
  <c r="AF8" i="45"/>
  <c r="AI8" i="45"/>
  <c r="AQ8" i="45" s="1"/>
  <c r="AF58" i="46"/>
  <c r="AF22" i="45"/>
  <c r="AI22" i="45"/>
  <c r="AQ22" i="45" s="1"/>
  <c r="AI49" i="45"/>
  <c r="AQ49" i="45" s="1"/>
  <c r="AF49" i="45"/>
  <c r="AC58" i="45"/>
  <c r="AN7" i="45"/>
  <c r="AN58" i="45" s="1"/>
  <c r="AI56" i="45"/>
  <c r="AQ56" i="45" s="1"/>
  <c r="AF56" i="45"/>
  <c r="AI39" i="45"/>
  <c r="AQ39" i="45" s="1"/>
  <c r="AF39" i="45"/>
  <c r="AF10" i="45"/>
  <c r="AI10" i="45"/>
  <c r="AQ10" i="45" s="1"/>
  <c r="AF20" i="45"/>
  <c r="AI20" i="45"/>
  <c r="AQ20" i="45" s="1"/>
  <c r="AI33" i="45"/>
  <c r="AQ33" i="45" s="1"/>
  <c r="AF33" i="45"/>
  <c r="AI51" i="45"/>
  <c r="AQ51" i="45" s="1"/>
  <c r="AF51" i="45"/>
  <c r="K59" i="36"/>
  <c r="AI58" i="45" l="1"/>
  <c r="AQ7" i="45"/>
  <c r="AQ58" i="45" s="1"/>
  <c r="AF58" i="45"/>
  <c r="J59" i="1"/>
  <c r="K19" i="1" s="1"/>
  <c r="L19" i="1" s="1"/>
  <c r="G59" i="1"/>
  <c r="H11" i="1" s="1"/>
  <c r="H47" i="1" l="1"/>
  <c r="I47" i="1" s="1"/>
  <c r="H25" i="1"/>
  <c r="I25" i="1" s="1"/>
  <c r="H55" i="1"/>
  <c r="I55" i="1" s="1"/>
  <c r="H39" i="1"/>
  <c r="I39" i="1" s="1"/>
  <c r="H10" i="1"/>
  <c r="H53" i="1"/>
  <c r="I53" i="1" s="1"/>
  <c r="H43" i="1"/>
  <c r="I43" i="1" s="1"/>
  <c r="H33" i="1"/>
  <c r="I33" i="1" s="1"/>
  <c r="H18" i="1"/>
  <c r="I18" i="1" s="1"/>
  <c r="H56" i="1"/>
  <c r="I56" i="1" s="1"/>
  <c r="K59" i="1"/>
  <c r="K27" i="1"/>
  <c r="L27" i="1" s="1"/>
  <c r="K43" i="1"/>
  <c r="L43" i="1" s="1"/>
  <c r="K11" i="1"/>
  <c r="L11" i="1" s="1"/>
  <c r="H34" i="1"/>
  <c r="I34" i="1" s="1"/>
  <c r="H48" i="1"/>
  <c r="I48" i="1" s="1"/>
  <c r="H17" i="1"/>
  <c r="I17" i="1" s="1"/>
  <c r="H57" i="1"/>
  <c r="I57" i="1" s="1"/>
  <c r="H49" i="1"/>
  <c r="I49" i="1" s="1"/>
  <c r="H45" i="1"/>
  <c r="I45" i="1" s="1"/>
  <c r="H41" i="1"/>
  <c r="I41" i="1" s="1"/>
  <c r="H37" i="1"/>
  <c r="I37" i="1" s="1"/>
  <c r="H29" i="1"/>
  <c r="I29" i="1" s="1"/>
  <c r="H21" i="1"/>
  <c r="I21" i="1" s="1"/>
  <c r="H14" i="1"/>
  <c r="I14" i="1" s="1"/>
  <c r="H51" i="1"/>
  <c r="I51" i="1" s="1"/>
  <c r="H52" i="1"/>
  <c r="I52" i="1" s="1"/>
  <c r="H42" i="1"/>
  <c r="I42" i="1" s="1"/>
  <c r="H26" i="1"/>
  <c r="I26" i="1" s="1"/>
  <c r="H9" i="1"/>
  <c r="I9" i="1" s="1"/>
  <c r="K51" i="1"/>
  <c r="L51" i="1" s="1"/>
  <c r="K35" i="1"/>
  <c r="L35" i="1" s="1"/>
  <c r="H35" i="1"/>
  <c r="I35" i="1" s="1"/>
  <c r="H31" i="1"/>
  <c r="I31" i="1" s="1"/>
  <c r="H27" i="1"/>
  <c r="I27" i="1" s="1"/>
  <c r="H23" i="1"/>
  <c r="I23" i="1" s="1"/>
  <c r="H19" i="1"/>
  <c r="H16" i="1"/>
  <c r="I16" i="1" s="1"/>
  <c r="H12" i="1"/>
  <c r="I12" i="1" s="1"/>
  <c r="H8" i="1"/>
  <c r="I8" i="1" s="1"/>
  <c r="H58" i="1"/>
  <c r="I58" i="1" s="1"/>
  <c r="H54" i="1"/>
  <c r="I54" i="1" s="1"/>
  <c r="H50" i="1"/>
  <c r="I50" i="1" s="1"/>
  <c r="H46" i="1"/>
  <c r="I46" i="1" s="1"/>
  <c r="H38" i="1"/>
  <c r="I38" i="1" s="1"/>
  <c r="H30" i="1"/>
  <c r="I30" i="1" s="1"/>
  <c r="H22" i="1"/>
  <c r="I22" i="1" s="1"/>
  <c r="H13" i="1"/>
  <c r="I13" i="1" s="1"/>
  <c r="H44" i="1"/>
  <c r="I44" i="1" s="1"/>
  <c r="H40" i="1"/>
  <c r="I40" i="1" s="1"/>
  <c r="H36" i="1"/>
  <c r="I36" i="1" s="1"/>
  <c r="H32" i="1"/>
  <c r="I32" i="1" s="1"/>
  <c r="H28" i="1"/>
  <c r="I28" i="1" s="1"/>
  <c r="H24" i="1"/>
  <c r="I24" i="1" s="1"/>
  <c r="H20" i="1"/>
  <c r="I20" i="1" s="1"/>
  <c r="H15" i="1"/>
  <c r="I15" i="1" s="1"/>
  <c r="K8" i="1"/>
  <c r="L8" i="1" s="1"/>
  <c r="K55" i="1"/>
  <c r="L55" i="1" s="1"/>
  <c r="M55" i="1" s="1"/>
  <c r="K47" i="1"/>
  <c r="L47" i="1" s="1"/>
  <c r="M47" i="1" s="1"/>
  <c r="K39" i="1"/>
  <c r="L39" i="1" s="1"/>
  <c r="K31" i="1"/>
  <c r="L31" i="1" s="1"/>
  <c r="K23" i="1"/>
  <c r="L23" i="1" s="1"/>
  <c r="K15" i="1"/>
  <c r="L15" i="1" s="1"/>
  <c r="K57" i="1"/>
  <c r="L57" i="1" s="1"/>
  <c r="K53" i="1"/>
  <c r="L53" i="1" s="1"/>
  <c r="K49" i="1"/>
  <c r="L49" i="1" s="1"/>
  <c r="K45" i="1"/>
  <c r="L45" i="1" s="1"/>
  <c r="K41" i="1"/>
  <c r="L41" i="1" s="1"/>
  <c r="K37" i="1"/>
  <c r="L37" i="1" s="1"/>
  <c r="K33" i="1"/>
  <c r="L33" i="1" s="1"/>
  <c r="K29" i="1"/>
  <c r="L29" i="1" s="1"/>
  <c r="K25" i="1"/>
  <c r="L25" i="1" s="1"/>
  <c r="K21" i="1"/>
  <c r="L21" i="1" s="1"/>
  <c r="K17" i="1"/>
  <c r="L17" i="1" s="1"/>
  <c r="K13" i="1"/>
  <c r="L13" i="1" s="1"/>
  <c r="K9" i="1"/>
  <c r="L9" i="1" s="1"/>
  <c r="M53" i="1"/>
  <c r="I10" i="1"/>
  <c r="I11" i="1"/>
  <c r="I19" i="1"/>
  <c r="M19" i="1" s="1"/>
  <c r="K58" i="1"/>
  <c r="L58" i="1" s="1"/>
  <c r="K56" i="1"/>
  <c r="L56" i="1" s="1"/>
  <c r="K54" i="1"/>
  <c r="L54" i="1" s="1"/>
  <c r="K52" i="1"/>
  <c r="L52" i="1" s="1"/>
  <c r="K50" i="1"/>
  <c r="L50" i="1" s="1"/>
  <c r="K48" i="1"/>
  <c r="L48" i="1" s="1"/>
  <c r="K46" i="1"/>
  <c r="L46" i="1" s="1"/>
  <c r="K44" i="1"/>
  <c r="L44" i="1" s="1"/>
  <c r="K42" i="1"/>
  <c r="L42" i="1" s="1"/>
  <c r="K40" i="1"/>
  <c r="L40" i="1" s="1"/>
  <c r="K38" i="1"/>
  <c r="L38" i="1" s="1"/>
  <c r="K36" i="1"/>
  <c r="L36" i="1" s="1"/>
  <c r="K34" i="1"/>
  <c r="L34" i="1" s="1"/>
  <c r="K32" i="1"/>
  <c r="L32" i="1" s="1"/>
  <c r="K30" i="1"/>
  <c r="L30" i="1" s="1"/>
  <c r="K28" i="1"/>
  <c r="L28" i="1" s="1"/>
  <c r="K26" i="1"/>
  <c r="L26" i="1" s="1"/>
  <c r="K24" i="1"/>
  <c r="L24" i="1" s="1"/>
  <c r="K22" i="1"/>
  <c r="L22" i="1" s="1"/>
  <c r="K20" i="1"/>
  <c r="L20" i="1" s="1"/>
  <c r="K18" i="1"/>
  <c r="L18" i="1" s="1"/>
  <c r="K16" i="1"/>
  <c r="L16" i="1" s="1"/>
  <c r="K14" i="1"/>
  <c r="L14" i="1" s="1"/>
  <c r="K12" i="1"/>
  <c r="L12" i="1" s="1"/>
  <c r="K10" i="1"/>
  <c r="L10" i="1" s="1"/>
  <c r="M41" i="1" l="1"/>
  <c r="M49" i="1"/>
  <c r="M37" i="1"/>
  <c r="M45" i="1"/>
  <c r="M35" i="1"/>
  <c r="M43" i="1"/>
  <c r="M15" i="1"/>
  <c r="M8" i="1"/>
  <c r="M28" i="1"/>
  <c r="M44" i="1"/>
  <c r="M31" i="1"/>
  <c r="M14" i="1"/>
  <c r="M46" i="1"/>
  <c r="M12" i="1"/>
  <c r="M22" i="1"/>
  <c r="M38" i="1"/>
  <c r="M54" i="1"/>
  <c r="M23" i="1"/>
  <c r="M18" i="1"/>
  <c r="M20" i="1"/>
  <c r="M36" i="1"/>
  <c r="M52" i="1"/>
  <c r="M30" i="1"/>
  <c r="M39" i="1"/>
  <c r="M51" i="1"/>
  <c r="M13" i="1"/>
  <c r="M27" i="1"/>
  <c r="M11" i="1"/>
  <c r="M33" i="1"/>
  <c r="M57" i="1"/>
  <c r="H59" i="1"/>
  <c r="M21" i="1"/>
  <c r="M29" i="1"/>
  <c r="M26" i="1"/>
  <c r="M34" i="1"/>
  <c r="M42" i="1"/>
  <c r="M50" i="1"/>
  <c r="M58" i="1"/>
  <c r="M25" i="1"/>
  <c r="M16" i="1"/>
  <c r="M24" i="1"/>
  <c r="M32" i="1"/>
  <c r="M40" i="1"/>
  <c r="M48" i="1"/>
  <c r="M56" i="1"/>
  <c r="M9" i="1"/>
  <c r="M17" i="1"/>
  <c r="L59" i="1"/>
  <c r="M10" i="1"/>
  <c r="I59" i="1"/>
  <c r="M59" i="1" l="1"/>
  <c r="AO6" i="1" l="1"/>
  <c r="AN6" i="1"/>
  <c r="AM6" i="1"/>
  <c r="AN53" i="1" l="1"/>
  <c r="AN37" i="1"/>
  <c r="AN58" i="1"/>
  <c r="AN52" i="1"/>
  <c r="AN43" i="1"/>
  <c r="AN34" i="1"/>
  <c r="AN54" i="1"/>
  <c r="AN48" i="1"/>
  <c r="AN11" i="1"/>
  <c r="AN14" i="1"/>
  <c r="AN50" i="1"/>
  <c r="AN18" i="1"/>
  <c r="AN49" i="1"/>
  <c r="AN32" i="1"/>
  <c r="AN44" i="1"/>
  <c r="AN36" i="1"/>
  <c r="AN21" i="1"/>
  <c r="AN24" i="1"/>
  <c r="AN15" i="1"/>
  <c r="AN26" i="1"/>
  <c r="AN46" i="1"/>
  <c r="AN29" i="1"/>
  <c r="AN16" i="1"/>
  <c r="AN47" i="1"/>
  <c r="AN10" i="1"/>
  <c r="AN8" i="1"/>
  <c r="AN19" i="1"/>
  <c r="AN9" i="1"/>
  <c r="AN12" i="1"/>
  <c r="AN51" i="1"/>
  <c r="AN42" i="1"/>
  <c r="AN56" i="1"/>
  <c r="AN31" i="1"/>
  <c r="AN13" i="1"/>
  <c r="AN35" i="1"/>
  <c r="AN30" i="1"/>
  <c r="AN17" i="1"/>
  <c r="AN23" i="1"/>
  <c r="AN33" i="1"/>
  <c r="AN57" i="1"/>
  <c r="AN28" i="1"/>
  <c r="AN27" i="1"/>
  <c r="AN25" i="1"/>
  <c r="AN45" i="1"/>
  <c r="AN22" i="1"/>
  <c r="AN41" i="1"/>
  <c r="AN20" i="1"/>
  <c r="AN38" i="1"/>
  <c r="AN40" i="1"/>
  <c r="AN55" i="1"/>
  <c r="AN39" i="1"/>
  <c r="AM17" i="1"/>
  <c r="AM14" i="1"/>
  <c r="AM10" i="1"/>
  <c r="AM42" i="1"/>
  <c r="AM46" i="1"/>
  <c r="AM51" i="1"/>
  <c r="AM29" i="1"/>
  <c r="AM16" i="1"/>
  <c r="AM47" i="1"/>
  <c r="AM54" i="1"/>
  <c r="AM52" i="1"/>
  <c r="AM41" i="1"/>
  <c r="AM30" i="1"/>
  <c r="AM13" i="1"/>
  <c r="AM33" i="1"/>
  <c r="AM21" i="1"/>
  <c r="AM56" i="1"/>
  <c r="AM44" i="1"/>
  <c r="AM26" i="1"/>
  <c r="AM34" i="1"/>
  <c r="AM32" i="1"/>
  <c r="AM58" i="1"/>
  <c r="AM49" i="1"/>
  <c r="AM9" i="1"/>
  <c r="AM35" i="1"/>
  <c r="AM18" i="1"/>
  <c r="AM38" i="1"/>
  <c r="AM45" i="1"/>
  <c r="AM22" i="1"/>
  <c r="AM11" i="1"/>
  <c r="AM12" i="1"/>
  <c r="AM19" i="1"/>
  <c r="AM37" i="1"/>
  <c r="AM53" i="1"/>
  <c r="AM43" i="1"/>
  <c r="AM23" i="1"/>
  <c r="AM25" i="1"/>
  <c r="AM48" i="1"/>
  <c r="AM57" i="1"/>
  <c r="AM24" i="1"/>
  <c r="AM50" i="1"/>
  <c r="AM8" i="1"/>
  <c r="AM39" i="1"/>
  <c r="AM31" i="1"/>
  <c r="AM20" i="1"/>
  <c r="AM55" i="1"/>
  <c r="AM28" i="1"/>
  <c r="AM40" i="1"/>
  <c r="AM36" i="1"/>
  <c r="AM27" i="1"/>
  <c r="AM15" i="1"/>
  <c r="AO56" i="1"/>
  <c r="AO40" i="1"/>
  <c r="AO24" i="1"/>
  <c r="AO13" i="1"/>
  <c r="AO45" i="1"/>
  <c r="AO29" i="1"/>
  <c r="AO11" i="1"/>
  <c r="AO46" i="1"/>
  <c r="AO30" i="1"/>
  <c r="AO55" i="1"/>
  <c r="AO23" i="1"/>
  <c r="AO9" i="1"/>
  <c r="AO27" i="1"/>
  <c r="AO28" i="1"/>
  <c r="AO49" i="1"/>
  <c r="AO17" i="1"/>
  <c r="AO34" i="1"/>
  <c r="AO31" i="1"/>
  <c r="AO35" i="1"/>
  <c r="AO20" i="1"/>
  <c r="AO58" i="1"/>
  <c r="AO15" i="1"/>
  <c r="AO36" i="1"/>
  <c r="AO47" i="1"/>
  <c r="AO42" i="1"/>
  <c r="AO48" i="1"/>
  <c r="AO16" i="1"/>
  <c r="AO37" i="1"/>
  <c r="AO54" i="1"/>
  <c r="AO18" i="1"/>
  <c r="AO22" i="1"/>
  <c r="AO44" i="1"/>
  <c r="AO33" i="1"/>
  <c r="AO10" i="1"/>
  <c r="AO52" i="1"/>
  <c r="AO26" i="1"/>
  <c r="AO25" i="1"/>
  <c r="AO51" i="1"/>
  <c r="AO32" i="1"/>
  <c r="AO21" i="1"/>
  <c r="AO39" i="1"/>
  <c r="AO12" i="1"/>
  <c r="AO14" i="1"/>
  <c r="AO19" i="1"/>
  <c r="AO8" i="1"/>
  <c r="AO53" i="1"/>
  <c r="AO43" i="1"/>
  <c r="AO41" i="1"/>
  <c r="AO38" i="1"/>
  <c r="AO50" i="1"/>
  <c r="AO57" i="1"/>
  <c r="AP15" i="1" l="1"/>
  <c r="AP36" i="1"/>
  <c r="AP28" i="1"/>
  <c r="AP20" i="1"/>
  <c r="AP39" i="1"/>
  <c r="AP50" i="1"/>
  <c r="AP57" i="1"/>
  <c r="AP25" i="1"/>
  <c r="AP43" i="1"/>
  <c r="AP37" i="1"/>
  <c r="AP12" i="1"/>
  <c r="AP22" i="1"/>
  <c r="AP38" i="1"/>
  <c r="AP35" i="1"/>
  <c r="AP49" i="1"/>
  <c r="AP32" i="1"/>
  <c r="AP26" i="1"/>
  <c r="AP56" i="1"/>
  <c r="AP33" i="1"/>
  <c r="AP30" i="1"/>
  <c r="AP52" i="1"/>
  <c r="AP47" i="1"/>
  <c r="AP29" i="1"/>
  <c r="AP46" i="1"/>
  <c r="AP10" i="1"/>
  <c r="AP17" i="1"/>
  <c r="AN59" i="1"/>
  <c r="AO59" i="1"/>
  <c r="AP27" i="1"/>
  <c r="AP40" i="1"/>
  <c r="AP55" i="1"/>
  <c r="AP31" i="1"/>
  <c r="AM59" i="1"/>
  <c r="AP8" i="1"/>
  <c r="AP24" i="1"/>
  <c r="AP48" i="1"/>
  <c r="AP23" i="1"/>
  <c r="AP53" i="1"/>
  <c r="AP19" i="1"/>
  <c r="AP11" i="1"/>
  <c r="AP45" i="1"/>
  <c r="AP18" i="1"/>
  <c r="AP9" i="1"/>
  <c r="AP58" i="1"/>
  <c r="AP34" i="1"/>
  <c r="AP44" i="1"/>
  <c r="AP21" i="1"/>
  <c r="AP13" i="1"/>
  <c r="AP41" i="1"/>
  <c r="AP54" i="1"/>
  <c r="AP16" i="1"/>
  <c r="AP51" i="1"/>
  <c r="AP42" i="1"/>
  <c r="AP14" i="1"/>
  <c r="AP59" i="1" l="1"/>
  <c r="AQ16" i="1" s="1"/>
  <c r="H16" i="36" s="1"/>
  <c r="L16" i="36" s="1"/>
  <c r="M16" i="36" s="1"/>
  <c r="AQ12" i="1" l="1"/>
  <c r="H12" i="36" s="1"/>
  <c r="L12" i="36" s="1"/>
  <c r="M12" i="36" s="1"/>
  <c r="D11" i="28" s="1"/>
  <c r="AQ19" i="1"/>
  <c r="H19" i="36" s="1"/>
  <c r="L19" i="36" s="1"/>
  <c r="M19" i="36" s="1"/>
  <c r="D18" i="28" s="1"/>
  <c r="AQ28" i="1"/>
  <c r="H28" i="36" s="1"/>
  <c r="L28" i="36" s="1"/>
  <c r="M28" i="36" s="1"/>
  <c r="D27" i="28" s="1"/>
  <c r="AQ33" i="1"/>
  <c r="H33" i="36" s="1"/>
  <c r="L33" i="36" s="1"/>
  <c r="M33" i="36" s="1"/>
  <c r="AQ20" i="1"/>
  <c r="H20" i="36" s="1"/>
  <c r="L20" i="36" s="1"/>
  <c r="M20" i="36" s="1"/>
  <c r="D19" i="28" s="1"/>
  <c r="AQ27" i="1"/>
  <c r="H27" i="36" s="1"/>
  <c r="L27" i="36" s="1"/>
  <c r="M27" i="36" s="1"/>
  <c r="D26" i="28" s="1"/>
  <c r="AQ21" i="1"/>
  <c r="H21" i="36" s="1"/>
  <c r="L21" i="36" s="1"/>
  <c r="M21" i="36" s="1"/>
  <c r="D20" i="28" s="1"/>
  <c r="AQ22" i="1"/>
  <c r="H22" i="36" s="1"/>
  <c r="L22" i="36" s="1"/>
  <c r="M22" i="36" s="1"/>
  <c r="D21" i="28" s="1"/>
  <c r="AQ57" i="1"/>
  <c r="H57" i="36" s="1"/>
  <c r="L57" i="36" s="1"/>
  <c r="M57" i="36" s="1"/>
  <c r="D56" i="28" s="1"/>
  <c r="AQ49" i="1"/>
  <c r="H49" i="36" s="1"/>
  <c r="L49" i="36" s="1"/>
  <c r="M49" i="36" s="1"/>
  <c r="D48" i="28" s="1"/>
  <c r="AQ29" i="1"/>
  <c r="H29" i="36" s="1"/>
  <c r="L29" i="36" s="1"/>
  <c r="M29" i="36" s="1"/>
  <c r="D28" i="28" s="1"/>
  <c r="AQ24" i="1"/>
  <c r="H24" i="36" s="1"/>
  <c r="L24" i="36" s="1"/>
  <c r="M24" i="36" s="1"/>
  <c r="D23" i="28" s="1"/>
  <c r="AQ9" i="1"/>
  <c r="H9" i="36" s="1"/>
  <c r="L9" i="36" s="1"/>
  <c r="M9" i="36" s="1"/>
  <c r="D8" i="28" s="1"/>
  <c r="AQ42" i="1"/>
  <c r="H42" i="36" s="1"/>
  <c r="L42" i="36" s="1"/>
  <c r="M42" i="36" s="1"/>
  <c r="D41" i="28" s="1"/>
  <c r="AQ25" i="1"/>
  <c r="H25" i="36" s="1"/>
  <c r="L25" i="36" s="1"/>
  <c r="M25" i="36" s="1"/>
  <c r="D24" i="28" s="1"/>
  <c r="AQ32" i="1"/>
  <c r="H32" i="36" s="1"/>
  <c r="L32" i="36" s="1"/>
  <c r="M32" i="36" s="1"/>
  <c r="D31" i="28" s="1"/>
  <c r="AQ30" i="1"/>
  <c r="H30" i="36" s="1"/>
  <c r="L30" i="36" s="1"/>
  <c r="M30" i="36" s="1"/>
  <c r="D29" i="28" s="1"/>
  <c r="AQ15" i="1"/>
  <c r="H15" i="36" s="1"/>
  <c r="L15" i="36" s="1"/>
  <c r="M15" i="36" s="1"/>
  <c r="D14" i="28" s="1"/>
  <c r="AQ39" i="1"/>
  <c r="H39" i="36" s="1"/>
  <c r="L39" i="36" s="1"/>
  <c r="M39" i="36" s="1"/>
  <c r="D38" i="28" s="1"/>
  <c r="AQ43" i="1"/>
  <c r="H43" i="36" s="1"/>
  <c r="L43" i="36" s="1"/>
  <c r="M43" i="36" s="1"/>
  <c r="D42" i="28" s="1"/>
  <c r="AQ38" i="1"/>
  <c r="H38" i="36" s="1"/>
  <c r="L38" i="36" s="1"/>
  <c r="M38" i="36" s="1"/>
  <c r="D37" i="28" s="1"/>
  <c r="AQ26" i="1"/>
  <c r="H26" i="36" s="1"/>
  <c r="L26" i="36" s="1"/>
  <c r="M26" i="36" s="1"/>
  <c r="D25" i="28" s="1"/>
  <c r="AQ52" i="1"/>
  <c r="H52" i="36" s="1"/>
  <c r="L52" i="36" s="1"/>
  <c r="M52" i="36" s="1"/>
  <c r="D51" i="28" s="1"/>
  <c r="AQ10" i="1"/>
  <c r="H10" i="36" s="1"/>
  <c r="L10" i="36" s="1"/>
  <c r="M10" i="36" s="1"/>
  <c r="D9" i="28" s="1"/>
  <c r="AQ55" i="1"/>
  <c r="H55" i="36" s="1"/>
  <c r="L55" i="36" s="1"/>
  <c r="M55" i="36" s="1"/>
  <c r="D54" i="28" s="1"/>
  <c r="AQ23" i="1"/>
  <c r="H23" i="36" s="1"/>
  <c r="L23" i="36" s="1"/>
  <c r="M23" i="36" s="1"/>
  <c r="D22" i="28" s="1"/>
  <c r="AQ45" i="1"/>
  <c r="H45" i="36" s="1"/>
  <c r="L45" i="36" s="1"/>
  <c r="M45" i="36" s="1"/>
  <c r="D44" i="28" s="1"/>
  <c r="AQ34" i="1"/>
  <c r="H34" i="36" s="1"/>
  <c r="L34" i="36" s="1"/>
  <c r="M34" i="36" s="1"/>
  <c r="D33" i="28" s="1"/>
  <c r="AQ41" i="1"/>
  <c r="H41" i="36" s="1"/>
  <c r="L41" i="36" s="1"/>
  <c r="M41" i="36" s="1"/>
  <c r="D40" i="28" s="1"/>
  <c r="AQ36" i="1"/>
  <c r="H36" i="36" s="1"/>
  <c r="L36" i="36" s="1"/>
  <c r="M36" i="36" s="1"/>
  <c r="D35" i="28" s="1"/>
  <c r="AQ50" i="1"/>
  <c r="H50" i="36" s="1"/>
  <c r="L50" i="36" s="1"/>
  <c r="M50" i="36" s="1"/>
  <c r="D49" i="28" s="1"/>
  <c r="AQ37" i="1"/>
  <c r="H37" i="36" s="1"/>
  <c r="L37" i="36" s="1"/>
  <c r="M37" i="36" s="1"/>
  <c r="D36" i="28" s="1"/>
  <c r="AQ35" i="1"/>
  <c r="H35" i="36" s="1"/>
  <c r="L35" i="36" s="1"/>
  <c r="M35" i="36" s="1"/>
  <c r="D34" i="28" s="1"/>
  <c r="AQ56" i="1"/>
  <c r="H56" i="36" s="1"/>
  <c r="L56" i="36" s="1"/>
  <c r="M56" i="36" s="1"/>
  <c r="D55" i="28" s="1"/>
  <c r="AQ47" i="1"/>
  <c r="H47" i="36" s="1"/>
  <c r="L47" i="36" s="1"/>
  <c r="M47" i="36" s="1"/>
  <c r="D46" i="28" s="1"/>
  <c r="AQ46" i="1"/>
  <c r="H46" i="36" s="1"/>
  <c r="L46" i="36" s="1"/>
  <c r="M46" i="36" s="1"/>
  <c r="D45" i="28" s="1"/>
  <c r="AQ17" i="1"/>
  <c r="H17" i="36" s="1"/>
  <c r="L17" i="36" s="1"/>
  <c r="M17" i="36" s="1"/>
  <c r="D16" i="28" s="1"/>
  <c r="D15" i="28"/>
  <c r="AQ40" i="1"/>
  <c r="H40" i="36" s="1"/>
  <c r="L40" i="36" s="1"/>
  <c r="M40" i="36" s="1"/>
  <c r="AQ31" i="1"/>
  <c r="H31" i="36" s="1"/>
  <c r="L31" i="36" s="1"/>
  <c r="M31" i="36" s="1"/>
  <c r="AQ8" i="1"/>
  <c r="AQ18" i="1"/>
  <c r="H18" i="36" s="1"/>
  <c r="L18" i="36" s="1"/>
  <c r="M18" i="36" s="1"/>
  <c r="AQ44" i="1"/>
  <c r="H44" i="36" s="1"/>
  <c r="L44" i="36" s="1"/>
  <c r="M44" i="36" s="1"/>
  <c r="AQ13" i="1"/>
  <c r="H13" i="36" s="1"/>
  <c r="L13" i="36" s="1"/>
  <c r="M13" i="36" s="1"/>
  <c r="D32" i="28"/>
  <c r="AQ48" i="1"/>
  <c r="H48" i="36" s="1"/>
  <c r="L48" i="36" s="1"/>
  <c r="M48" i="36" s="1"/>
  <c r="AQ53" i="1"/>
  <c r="H53" i="36" s="1"/>
  <c r="L53" i="36" s="1"/>
  <c r="M53" i="36" s="1"/>
  <c r="AQ11" i="1"/>
  <c r="H11" i="36" s="1"/>
  <c r="L11" i="36" s="1"/>
  <c r="M11" i="36" s="1"/>
  <c r="AQ58" i="1"/>
  <c r="H58" i="36" s="1"/>
  <c r="L58" i="36" s="1"/>
  <c r="M58" i="36" s="1"/>
  <c r="AQ54" i="1"/>
  <c r="H54" i="36" s="1"/>
  <c r="L54" i="36" s="1"/>
  <c r="M54" i="36" s="1"/>
  <c r="AQ51" i="1"/>
  <c r="H51" i="36" s="1"/>
  <c r="L51" i="36" s="1"/>
  <c r="M51" i="36" s="1"/>
  <c r="AQ14" i="1"/>
  <c r="H14" i="36" s="1"/>
  <c r="L14" i="36" s="1"/>
  <c r="M14" i="36" s="1"/>
  <c r="D57" i="28" l="1"/>
  <c r="D12" i="28"/>
  <c r="D17" i="28"/>
  <c r="D30" i="28"/>
  <c r="D50" i="28"/>
  <c r="D52" i="28"/>
  <c r="D13" i="28"/>
  <c r="D53" i="28"/>
  <c r="D10" i="28"/>
  <c r="D47" i="28"/>
  <c r="D43" i="28"/>
  <c r="AQ59" i="1"/>
  <c r="H8" i="36"/>
  <c r="D39" i="28"/>
  <c r="H59" i="36" l="1"/>
  <c r="L8" i="36"/>
  <c r="L59" i="36" l="1"/>
  <c r="M8" i="36"/>
  <c r="M59" i="36" l="1"/>
  <c r="N8" i="36" s="1"/>
  <c r="D7" i="28"/>
  <c r="D58" i="28" l="1"/>
  <c r="N16" i="36"/>
  <c r="N32" i="36"/>
  <c r="N47" i="36"/>
  <c r="N15" i="36"/>
  <c r="N39" i="36"/>
  <c r="N43" i="36"/>
  <c r="N55" i="36"/>
  <c r="N23" i="36"/>
  <c r="N41" i="36"/>
  <c r="N36" i="36"/>
  <c r="N50" i="36"/>
  <c r="N37" i="36"/>
  <c r="N35" i="36"/>
  <c r="N21" i="36"/>
  <c r="N30" i="36"/>
  <c r="N56" i="36"/>
  <c r="N46" i="36"/>
  <c r="N28" i="36"/>
  <c r="N57" i="36"/>
  <c r="N12" i="36"/>
  <c r="N49" i="36"/>
  <c r="N33" i="36"/>
  <c r="N29" i="36"/>
  <c r="N27" i="36"/>
  <c r="N24" i="36"/>
  <c r="N19" i="36"/>
  <c r="N9" i="36"/>
  <c r="N42" i="36"/>
  <c r="N20" i="36"/>
  <c r="N25" i="36"/>
  <c r="N22" i="36"/>
  <c r="N38" i="36"/>
  <c r="N26" i="36"/>
  <c r="N52" i="36"/>
  <c r="N10" i="36"/>
  <c r="N45" i="36"/>
  <c r="N34" i="36"/>
  <c r="N17" i="36"/>
  <c r="N58" i="36"/>
  <c r="N13" i="36"/>
  <c r="N18" i="36"/>
  <c r="N31" i="36"/>
  <c r="N14" i="36"/>
  <c r="N54" i="36"/>
  <c r="N11" i="36"/>
  <c r="N48" i="36"/>
  <c r="N51" i="36"/>
  <c r="N53" i="36"/>
  <c r="N44" i="36"/>
  <c r="N40" i="36"/>
  <c r="N59" i="36" l="1"/>
  <c r="D59" i="28"/>
  <c r="C57" i="28" l="1"/>
  <c r="C44" i="28"/>
  <c r="C33" i="28"/>
  <c r="C26" i="28"/>
  <c r="C16" i="28"/>
  <c r="C14" i="28"/>
  <c r="C11" i="28"/>
  <c r="C55" i="28"/>
  <c r="C38" i="28"/>
  <c r="C32" i="28"/>
  <c r="C17" i="28"/>
  <c r="C15" i="28"/>
  <c r="C12" i="28"/>
  <c r="C8" i="28"/>
  <c r="C18" i="28"/>
  <c r="C22" i="28"/>
  <c r="C28" i="28"/>
  <c r="C34" i="28"/>
  <c r="C40" i="28"/>
  <c r="C46" i="28"/>
  <c r="C50" i="28"/>
  <c r="C54" i="28"/>
  <c r="C9" i="28"/>
  <c r="C19" i="28"/>
  <c r="C23" i="28"/>
  <c r="C27" i="28"/>
  <c r="C31" i="28"/>
  <c r="C37" i="28"/>
  <c r="C41" i="28"/>
  <c r="C45" i="28"/>
  <c r="C49" i="28"/>
  <c r="C53" i="28"/>
  <c r="C10" i="28"/>
  <c r="C20" i="28"/>
  <c r="C24" i="28"/>
  <c r="C30" i="28"/>
  <c r="C36" i="28"/>
  <c r="C42" i="28"/>
  <c r="C48" i="28"/>
  <c r="C52" i="28"/>
  <c r="C56" i="28"/>
  <c r="C13" i="28"/>
  <c r="C21" i="28"/>
  <c r="C25" i="28"/>
  <c r="C29" i="28"/>
  <c r="C35" i="28"/>
  <c r="C39" i="28"/>
  <c r="C43" i="28"/>
  <c r="C47" i="28"/>
  <c r="C51" i="28"/>
  <c r="C7" i="28"/>
  <c r="F51" i="28" l="1"/>
  <c r="G51" i="28" s="1"/>
  <c r="H51" i="28" s="1"/>
  <c r="E51" i="28"/>
  <c r="I51" i="28"/>
  <c r="J51" i="28" s="1"/>
  <c r="I43" i="28"/>
  <c r="J43" i="28" s="1"/>
  <c r="E43" i="28"/>
  <c r="F43" i="28"/>
  <c r="G43" i="28" s="1"/>
  <c r="H43" i="28" s="1"/>
  <c r="I35" i="28"/>
  <c r="J35" i="28" s="1"/>
  <c r="E35" i="28"/>
  <c r="F35" i="28"/>
  <c r="G35" i="28" s="1"/>
  <c r="H35" i="28" s="1"/>
  <c r="E25" i="28"/>
  <c r="F25" i="28"/>
  <c r="G25" i="28" s="1"/>
  <c r="H25" i="28" s="1"/>
  <c r="I25" i="28"/>
  <c r="J25" i="28" s="1"/>
  <c r="I13" i="28"/>
  <c r="J13" i="28" s="1"/>
  <c r="E13" i="28"/>
  <c r="F13" i="28"/>
  <c r="G13" i="28" s="1"/>
  <c r="H13" i="28" s="1"/>
  <c r="E52" i="28"/>
  <c r="I52" i="28"/>
  <c r="J52" i="28" s="1"/>
  <c r="F52" i="28"/>
  <c r="I42" i="28"/>
  <c r="J42" i="28" s="1"/>
  <c r="E42" i="28"/>
  <c r="F42" i="28"/>
  <c r="G42" i="28" s="1"/>
  <c r="H42" i="28" s="1"/>
  <c r="E30" i="28"/>
  <c r="F30" i="28"/>
  <c r="G30" i="28" s="1"/>
  <c r="H30" i="28" s="1"/>
  <c r="I30" i="28"/>
  <c r="J30" i="28" s="1"/>
  <c r="I20" i="28"/>
  <c r="J20" i="28" s="1"/>
  <c r="E20" i="28"/>
  <c r="F20" i="28"/>
  <c r="G20" i="28" s="1"/>
  <c r="H20" i="28" s="1"/>
  <c r="E53" i="28"/>
  <c r="F53" i="28"/>
  <c r="I53" i="28"/>
  <c r="J53" i="28" s="1"/>
  <c r="I45" i="28"/>
  <c r="J45" i="28" s="1"/>
  <c r="E45" i="28"/>
  <c r="F45" i="28"/>
  <c r="I37" i="28"/>
  <c r="J37" i="28" s="1"/>
  <c r="E37" i="28"/>
  <c r="F37" i="28"/>
  <c r="G37" i="28" s="1"/>
  <c r="H37" i="28" s="1"/>
  <c r="I27" i="28"/>
  <c r="J27" i="28" s="1"/>
  <c r="F27" i="28"/>
  <c r="E27" i="28"/>
  <c r="E19" i="28"/>
  <c r="I19" i="28"/>
  <c r="J19" i="28" s="1"/>
  <c r="F19" i="28"/>
  <c r="G19" i="28" s="1"/>
  <c r="H19" i="28" s="1"/>
  <c r="E54" i="28"/>
  <c r="F54" i="28"/>
  <c r="G54" i="28" s="1"/>
  <c r="H54" i="28" s="1"/>
  <c r="I54" i="28"/>
  <c r="J54" i="28" s="1"/>
  <c r="E46" i="28"/>
  <c r="F46" i="28"/>
  <c r="G46" i="28" s="1"/>
  <c r="H46" i="28" s="1"/>
  <c r="I46" i="28"/>
  <c r="J46" i="28" s="1"/>
  <c r="E34" i="28"/>
  <c r="F34" i="28"/>
  <c r="G34" i="28" s="1"/>
  <c r="H34" i="28" s="1"/>
  <c r="I34" i="28"/>
  <c r="J34" i="28" s="1"/>
  <c r="F22" i="28"/>
  <c r="G22" i="28" s="1"/>
  <c r="H22" i="28" s="1"/>
  <c r="L22" i="28" s="1"/>
  <c r="M22" i="28" s="1"/>
  <c r="E22" i="28"/>
  <c r="I22" i="28"/>
  <c r="J22" i="28" s="1"/>
  <c r="E8" i="28"/>
  <c r="F8" i="28"/>
  <c r="G8" i="28" s="1"/>
  <c r="H8" i="28" s="1"/>
  <c r="I8" i="28"/>
  <c r="J8" i="28" s="1"/>
  <c r="I15" i="28"/>
  <c r="J15" i="28" s="1"/>
  <c r="E15" i="28"/>
  <c r="F15" i="28"/>
  <c r="G15" i="28" s="1"/>
  <c r="H15" i="28" s="1"/>
  <c r="I32" i="28"/>
  <c r="J32" i="28" s="1"/>
  <c r="E32" i="28"/>
  <c r="F32" i="28"/>
  <c r="G32" i="28" s="1"/>
  <c r="H32" i="28" s="1"/>
  <c r="L32" i="28" s="1"/>
  <c r="M32" i="28" s="1"/>
  <c r="E55" i="28"/>
  <c r="I55" i="28"/>
  <c r="J55" i="28" s="1"/>
  <c r="F55" i="28"/>
  <c r="I14" i="28"/>
  <c r="J14" i="28" s="1"/>
  <c r="E14" i="28"/>
  <c r="F14" i="28"/>
  <c r="G14" i="28" s="1"/>
  <c r="H14" i="28" s="1"/>
  <c r="F26" i="28"/>
  <c r="G26" i="28" s="1"/>
  <c r="H26" i="28" s="1"/>
  <c r="E26" i="28"/>
  <c r="I26" i="28"/>
  <c r="J26" i="28" s="1"/>
  <c r="I44" i="28"/>
  <c r="J44" i="28" s="1"/>
  <c r="E44" i="28"/>
  <c r="F44" i="28"/>
  <c r="G44" i="28" s="1"/>
  <c r="H44" i="28" s="1"/>
  <c r="C58" i="28"/>
  <c r="F58" i="28" s="1"/>
  <c r="I7" i="28"/>
  <c r="F7" i="28"/>
  <c r="E7" i="28"/>
  <c r="E47" i="28"/>
  <c r="I47" i="28"/>
  <c r="J47" i="28" s="1"/>
  <c r="F47" i="28"/>
  <c r="G47" i="28" s="1"/>
  <c r="H47" i="28" s="1"/>
  <c r="E39" i="28"/>
  <c r="F39" i="28"/>
  <c r="G39" i="28" s="1"/>
  <c r="H39" i="28" s="1"/>
  <c r="I39" i="28"/>
  <c r="J39" i="28" s="1"/>
  <c r="F29" i="28"/>
  <c r="G29" i="28" s="1"/>
  <c r="H29" i="28" s="1"/>
  <c r="E29" i="28"/>
  <c r="I29" i="28"/>
  <c r="J29" i="28" s="1"/>
  <c r="I21" i="28"/>
  <c r="J21" i="28" s="1"/>
  <c r="E21" i="28"/>
  <c r="F21" i="28"/>
  <c r="G21" i="28" s="1"/>
  <c r="H21" i="28" s="1"/>
  <c r="E56" i="28"/>
  <c r="I56" i="28"/>
  <c r="J56" i="28" s="1"/>
  <c r="F56" i="28"/>
  <c r="E48" i="28"/>
  <c r="F48" i="28"/>
  <c r="G48" i="28" s="1"/>
  <c r="H48" i="28" s="1"/>
  <c r="L48" i="28" s="1"/>
  <c r="M48" i="28" s="1"/>
  <c r="I48" i="28"/>
  <c r="J48" i="28" s="1"/>
  <c r="F36" i="28"/>
  <c r="G36" i="28" s="1"/>
  <c r="H36" i="28" s="1"/>
  <c r="E36" i="28"/>
  <c r="I36" i="28"/>
  <c r="J36" i="28" s="1"/>
  <c r="E24" i="28"/>
  <c r="F24" i="28"/>
  <c r="G24" i="28" s="1"/>
  <c r="H24" i="28" s="1"/>
  <c r="I24" i="28"/>
  <c r="J24" i="28" s="1"/>
  <c r="E10" i="28"/>
  <c r="I10" i="28"/>
  <c r="J10" i="28" s="1"/>
  <c r="F10" i="28"/>
  <c r="G10" i="28" s="1"/>
  <c r="H10" i="28" s="1"/>
  <c r="E49" i="28"/>
  <c r="F49" i="28"/>
  <c r="G49" i="28" s="1"/>
  <c r="H49" i="28" s="1"/>
  <c r="I49" i="28"/>
  <c r="J49" i="28" s="1"/>
  <c r="F41" i="28"/>
  <c r="E41" i="28"/>
  <c r="I41" i="28"/>
  <c r="J41" i="28" s="1"/>
  <c r="I31" i="28"/>
  <c r="J31" i="28" s="1"/>
  <c r="E31" i="28"/>
  <c r="F31" i="28"/>
  <c r="G31" i="28" s="1"/>
  <c r="H31" i="28" s="1"/>
  <c r="E23" i="28"/>
  <c r="F23" i="28"/>
  <c r="G23" i="28" s="1"/>
  <c r="H23" i="28" s="1"/>
  <c r="I23" i="28"/>
  <c r="J23" i="28" s="1"/>
  <c r="E9" i="28"/>
  <c r="F9" i="28"/>
  <c r="G9" i="28" s="1"/>
  <c r="H9" i="28" s="1"/>
  <c r="I9" i="28"/>
  <c r="J9" i="28" s="1"/>
  <c r="I50" i="28"/>
  <c r="J50" i="28" s="1"/>
  <c r="E50" i="28"/>
  <c r="F50" i="28"/>
  <c r="G50" i="28" s="1"/>
  <c r="H50" i="28" s="1"/>
  <c r="L50" i="28" s="1"/>
  <c r="M50" i="28" s="1"/>
  <c r="E40" i="28"/>
  <c r="I40" i="28"/>
  <c r="J40" i="28" s="1"/>
  <c r="F40" i="28"/>
  <c r="G40" i="28" s="1"/>
  <c r="H40" i="28" s="1"/>
  <c r="E28" i="28"/>
  <c r="F28" i="28"/>
  <c r="G28" i="28" s="1"/>
  <c r="H28" i="28" s="1"/>
  <c r="L28" i="28" s="1"/>
  <c r="M28" i="28" s="1"/>
  <c r="I28" i="28"/>
  <c r="J28" i="28" s="1"/>
  <c r="I18" i="28"/>
  <c r="J18" i="28" s="1"/>
  <c r="E18" i="28"/>
  <c r="F18" i="28"/>
  <c r="G18" i="28" s="1"/>
  <c r="H18" i="28" s="1"/>
  <c r="F12" i="28"/>
  <c r="I12" i="28"/>
  <c r="J12" i="28" s="1"/>
  <c r="E12" i="28"/>
  <c r="I17" i="28"/>
  <c r="J17" i="28" s="1"/>
  <c r="E17" i="28"/>
  <c r="F17" i="28"/>
  <c r="G17" i="28" s="1"/>
  <c r="H17" i="28" s="1"/>
  <c r="E38" i="28"/>
  <c r="F38" i="28"/>
  <c r="G38" i="28" s="1"/>
  <c r="H38" i="28" s="1"/>
  <c r="I38" i="28"/>
  <c r="J38" i="28" s="1"/>
  <c r="I11" i="28"/>
  <c r="J11" i="28" s="1"/>
  <c r="E11" i="28"/>
  <c r="F11" i="28"/>
  <c r="F16" i="28"/>
  <c r="G16" i="28" s="1"/>
  <c r="H16" i="28" s="1"/>
  <c r="I16" i="28"/>
  <c r="J16" i="28" s="1"/>
  <c r="E16" i="28"/>
  <c r="E33" i="28"/>
  <c r="F33" i="28"/>
  <c r="G33" i="28" s="1"/>
  <c r="H33" i="28" s="1"/>
  <c r="I33" i="28"/>
  <c r="J33" i="28" s="1"/>
  <c r="I57" i="28"/>
  <c r="J57" i="28" s="1"/>
  <c r="E57" i="28"/>
  <c r="F57" i="28"/>
  <c r="G57" i="28" s="1"/>
  <c r="H57" i="28" s="1"/>
  <c r="G12" i="28" l="1"/>
  <c r="H12" i="28" s="1"/>
  <c r="G41" i="28"/>
  <c r="H41" i="28" s="1"/>
  <c r="G56" i="28"/>
  <c r="H56" i="28" s="1"/>
  <c r="G7" i="28"/>
  <c r="G55" i="28"/>
  <c r="H55" i="28" s="1"/>
  <c r="G27" i="28"/>
  <c r="H27" i="28" s="1"/>
  <c r="G52" i="28"/>
  <c r="H52" i="28" s="1"/>
  <c r="G11" i="28"/>
  <c r="H11" i="28" s="1"/>
  <c r="E58" i="28"/>
  <c r="I58" i="28"/>
  <c r="J7" i="28"/>
  <c r="J58" i="28" s="1"/>
  <c r="G45" i="28"/>
  <c r="H45" i="28" s="1"/>
  <c r="G53" i="28"/>
  <c r="H53" i="28" s="1"/>
  <c r="G58" i="28" l="1"/>
  <c r="H7" i="28"/>
  <c r="L7" i="28" l="1"/>
  <c r="H58" i="28"/>
  <c r="K4" i="28" s="1"/>
  <c r="K7" i="28" l="1"/>
  <c r="K9" i="28"/>
  <c r="L9" i="28" s="1"/>
  <c r="K51" i="28"/>
  <c r="L51" i="28" s="1"/>
  <c r="K48" i="28"/>
  <c r="K42" i="28"/>
  <c r="L42" i="28" s="1"/>
  <c r="K32" i="28"/>
  <c r="K31" i="28"/>
  <c r="L31" i="28" s="1"/>
  <c r="K13" i="28"/>
  <c r="L13" i="28" s="1"/>
  <c r="K52" i="28"/>
  <c r="L52" i="28" s="1"/>
  <c r="K16" i="28"/>
  <c r="L16" i="28" s="1"/>
  <c r="K29" i="28"/>
  <c r="L29" i="28" s="1"/>
  <c r="K27" i="28"/>
  <c r="L27" i="28" s="1"/>
  <c r="K8" i="28"/>
  <c r="L8" i="28" s="1"/>
  <c r="K18" i="28"/>
  <c r="L18" i="28" s="1"/>
  <c r="K36" i="28"/>
  <c r="L36" i="28" s="1"/>
  <c r="K23" i="28"/>
  <c r="L23" i="28" s="1"/>
  <c r="K40" i="28"/>
  <c r="L40" i="28" s="1"/>
  <c r="K49" i="28"/>
  <c r="L49" i="28" s="1"/>
  <c r="K50" i="28"/>
  <c r="K53" i="28"/>
  <c r="L53" i="28" s="1"/>
  <c r="K17" i="28"/>
  <c r="L17" i="28" s="1"/>
  <c r="K38" i="28"/>
  <c r="L38" i="28" s="1"/>
  <c r="K30" i="28"/>
  <c r="L30" i="28" s="1"/>
  <c r="K47" i="28"/>
  <c r="L47" i="28" s="1"/>
  <c r="K39" i="28"/>
  <c r="L39" i="28" s="1"/>
  <c r="K12" i="28"/>
  <c r="L12" i="28" s="1"/>
  <c r="K34" i="28"/>
  <c r="L34" i="28" s="1"/>
  <c r="K19" i="28"/>
  <c r="L19" i="28" s="1"/>
  <c r="K41" i="28"/>
  <c r="L41" i="28" s="1"/>
  <c r="K56" i="28"/>
  <c r="L56" i="28" s="1"/>
  <c r="M56" i="28" s="1"/>
  <c r="K21" i="28"/>
  <c r="L21" i="28" s="1"/>
  <c r="K24" i="28"/>
  <c r="L24" i="28" s="1"/>
  <c r="K11" i="28"/>
  <c r="L11" i="28" s="1"/>
  <c r="M11" i="28" s="1"/>
  <c r="K45" i="28"/>
  <c r="L45" i="28" s="1"/>
  <c r="K33" i="28"/>
  <c r="L33" i="28" s="1"/>
  <c r="K46" i="28"/>
  <c r="L46" i="28" s="1"/>
  <c r="M46" i="28" s="1"/>
  <c r="K55" i="28"/>
  <c r="L55" i="28" s="1"/>
  <c r="K15" i="28"/>
  <c r="L15" i="28" s="1"/>
  <c r="M15" i="28" s="1"/>
  <c r="K57" i="28"/>
  <c r="L57" i="28" s="1"/>
  <c r="M57" i="28" s="1"/>
  <c r="K43" i="28"/>
  <c r="L43" i="28" s="1"/>
  <c r="K10" i="28"/>
  <c r="L10" i="28" s="1"/>
  <c r="K54" i="28"/>
  <c r="L54" i="28" s="1"/>
  <c r="K14" i="28"/>
  <c r="L14" i="28" s="1"/>
  <c r="M14" i="28" s="1"/>
  <c r="K28" i="28"/>
  <c r="K22" i="28"/>
  <c r="K35" i="28"/>
  <c r="L35" i="28" s="1"/>
  <c r="M35" i="28" s="1"/>
  <c r="K26" i="28"/>
  <c r="L26" i="28" s="1"/>
  <c r="K20" i="28"/>
  <c r="L20" i="28" s="1"/>
  <c r="K37" i="28"/>
  <c r="L37" i="28" s="1"/>
  <c r="K44" i="28"/>
  <c r="L44" i="28" s="1"/>
  <c r="K25" i="28"/>
  <c r="L25" i="28" s="1"/>
  <c r="M7" i="28"/>
  <c r="M44" i="28" l="1"/>
  <c r="M20" i="28"/>
  <c r="M54" i="28"/>
  <c r="M43" i="28"/>
  <c r="M45" i="28"/>
  <c r="M24" i="28"/>
  <c r="M19" i="28"/>
  <c r="M12" i="28"/>
  <c r="M47" i="28"/>
  <c r="M38" i="28"/>
  <c r="M53" i="28"/>
  <c r="M49" i="28"/>
  <c r="M23" i="28"/>
  <c r="M18" i="28"/>
  <c r="M27" i="28"/>
  <c r="M16" i="28"/>
  <c r="M13" i="28"/>
  <c r="M9" i="28"/>
  <c r="L58" i="28"/>
  <c r="N44" i="28" s="1"/>
  <c r="M25" i="28"/>
  <c r="M37" i="28"/>
  <c r="M26" i="28"/>
  <c r="M10" i="28"/>
  <c r="M55" i="28"/>
  <c r="M33" i="28"/>
  <c r="M21" i="28"/>
  <c r="M41" i="28"/>
  <c r="M34" i="28"/>
  <c r="M39" i="28"/>
  <c r="M30" i="28"/>
  <c r="M17" i="28"/>
  <c r="M40" i="28"/>
  <c r="M36" i="28"/>
  <c r="M8" i="28"/>
  <c r="M29" i="28"/>
  <c r="M52" i="28"/>
  <c r="M31" i="28"/>
  <c r="M42" i="28"/>
  <c r="M51" i="28"/>
  <c r="K58" i="28"/>
  <c r="O45" i="42" l="1"/>
  <c r="O44" i="47"/>
  <c r="N34" i="28"/>
  <c r="N51" i="28"/>
  <c r="N39" i="28"/>
  <c r="O39" i="47" s="1"/>
  <c r="N29" i="28"/>
  <c r="O29" i="47" s="1"/>
  <c r="N8" i="28"/>
  <c r="O8" i="47" s="1"/>
  <c r="N36" i="28"/>
  <c r="O36" i="47" s="1"/>
  <c r="N41" i="28"/>
  <c r="O41" i="47" s="1"/>
  <c r="N42" i="28"/>
  <c r="O42" i="47" s="1"/>
  <c r="N31" i="28"/>
  <c r="O31" i="47" s="1"/>
  <c r="N40" i="28"/>
  <c r="N21" i="28"/>
  <c r="O21" i="47" s="1"/>
  <c r="N17" i="28"/>
  <c r="O17" i="47" s="1"/>
  <c r="N33" i="28"/>
  <c r="O33" i="47" s="1"/>
  <c r="N52" i="28"/>
  <c r="O52" i="47" s="1"/>
  <c r="N30" i="28"/>
  <c r="O30" i="47" s="1"/>
  <c r="N55" i="28"/>
  <c r="O55" i="47" s="1"/>
  <c r="I52" i="47"/>
  <c r="E52" i="47"/>
  <c r="K52" i="47"/>
  <c r="C52" i="47"/>
  <c r="Q52" i="47"/>
  <c r="I8" i="47"/>
  <c r="Q51" i="47"/>
  <c r="K51" i="47"/>
  <c r="G51" i="47"/>
  <c r="C51" i="47"/>
  <c r="I51" i="47"/>
  <c r="M51" i="47"/>
  <c r="E51" i="47"/>
  <c r="Q29" i="47"/>
  <c r="K29" i="47"/>
  <c r="C29" i="47"/>
  <c r="Q39" i="47"/>
  <c r="K39" i="47"/>
  <c r="M39" i="47"/>
  <c r="M34" i="47"/>
  <c r="I34" i="47"/>
  <c r="E34" i="47"/>
  <c r="Q34" i="47"/>
  <c r="G34" i="47"/>
  <c r="K34" i="47"/>
  <c r="C34" i="47"/>
  <c r="G33" i="47"/>
  <c r="M33" i="47"/>
  <c r="E33" i="47"/>
  <c r="I33" i="47"/>
  <c r="M44" i="47"/>
  <c r="I44" i="47"/>
  <c r="E44" i="47"/>
  <c r="K44" i="47"/>
  <c r="C44" i="47"/>
  <c r="Q44" i="47"/>
  <c r="G44" i="47"/>
  <c r="N10" i="28"/>
  <c r="O10" i="47" s="1"/>
  <c r="N26" i="28"/>
  <c r="N37" i="28"/>
  <c r="N25" i="28"/>
  <c r="N9" i="28"/>
  <c r="N13" i="28"/>
  <c r="N16" i="28"/>
  <c r="N27" i="28"/>
  <c r="N18" i="28"/>
  <c r="N23" i="28"/>
  <c r="N49" i="28"/>
  <c r="N53" i="28"/>
  <c r="N38" i="28"/>
  <c r="N47" i="28"/>
  <c r="N12" i="28"/>
  <c r="N19" i="28"/>
  <c r="N24" i="28"/>
  <c r="N45" i="28"/>
  <c r="N43" i="28"/>
  <c r="N54" i="28"/>
  <c r="N20" i="28"/>
  <c r="Q45" i="42"/>
  <c r="C45" i="42"/>
  <c r="E45" i="42"/>
  <c r="M45" i="42"/>
  <c r="G45" i="42"/>
  <c r="K45" i="42"/>
  <c r="I45" i="42"/>
  <c r="Q52" i="42"/>
  <c r="E52" i="42"/>
  <c r="G52" i="42"/>
  <c r="C52" i="42"/>
  <c r="K52" i="42"/>
  <c r="M52" i="42"/>
  <c r="I52" i="42"/>
  <c r="E43" i="42"/>
  <c r="M43" i="42"/>
  <c r="Q43" i="42"/>
  <c r="I43" i="42"/>
  <c r="K53" i="42"/>
  <c r="E53" i="42"/>
  <c r="M53" i="42"/>
  <c r="C53" i="42"/>
  <c r="I53" i="42"/>
  <c r="Q53" i="42"/>
  <c r="G53" i="42"/>
  <c r="Q30" i="42"/>
  <c r="K30" i="42"/>
  <c r="G30" i="42"/>
  <c r="I30" i="42"/>
  <c r="E30" i="42"/>
  <c r="M30" i="42"/>
  <c r="M9" i="42"/>
  <c r="C9" i="42"/>
  <c r="Q9" i="42"/>
  <c r="E9" i="42"/>
  <c r="K9" i="42"/>
  <c r="I9" i="42"/>
  <c r="E37" i="42"/>
  <c r="K37" i="42"/>
  <c r="C37" i="42"/>
  <c r="M37" i="42"/>
  <c r="I18" i="42"/>
  <c r="Q31" i="42"/>
  <c r="K31" i="42"/>
  <c r="G31" i="42"/>
  <c r="E31" i="42"/>
  <c r="C31" i="42"/>
  <c r="C40" i="42"/>
  <c r="I40" i="42"/>
  <c r="G40" i="42"/>
  <c r="E40" i="42"/>
  <c r="E35" i="42"/>
  <c r="I35" i="42"/>
  <c r="C35" i="42"/>
  <c r="K35" i="42"/>
  <c r="M35" i="42"/>
  <c r="Q35" i="42"/>
  <c r="G35" i="42"/>
  <c r="I42" i="42"/>
  <c r="Q42" i="42"/>
  <c r="C42" i="42"/>
  <c r="E34" i="42"/>
  <c r="G34" i="42"/>
  <c r="M34" i="42"/>
  <c r="C34" i="42"/>
  <c r="K34" i="42"/>
  <c r="Q34" i="42"/>
  <c r="I34" i="42"/>
  <c r="N7" i="28"/>
  <c r="O7" i="47" s="1"/>
  <c r="N14" i="28"/>
  <c r="N32" i="28"/>
  <c r="N48" i="28"/>
  <c r="N15" i="28"/>
  <c r="N50" i="28"/>
  <c r="M58" i="28"/>
  <c r="N46" i="28"/>
  <c r="N35" i="28"/>
  <c r="N11" i="28"/>
  <c r="N22" i="28"/>
  <c r="N28" i="28"/>
  <c r="N56" i="28"/>
  <c r="N57" i="28"/>
  <c r="AK34" i="42" l="1"/>
  <c r="AC42" i="42"/>
  <c r="W31" i="42"/>
  <c r="W37" i="42"/>
  <c r="Y30" i="42"/>
  <c r="AC43" i="42"/>
  <c r="Y52" i="42"/>
  <c r="O46" i="42"/>
  <c r="O45" i="47"/>
  <c r="O14" i="42"/>
  <c r="O13" i="47"/>
  <c r="I41" i="42"/>
  <c r="O40" i="47"/>
  <c r="AA30" i="42"/>
  <c r="AV42" i="47"/>
  <c r="BG42" i="47" s="1"/>
  <c r="O51" i="42"/>
  <c r="O50" i="47"/>
  <c r="Y37" i="42"/>
  <c r="AG34" i="42"/>
  <c r="AV41" i="47"/>
  <c r="BG41" i="47" s="1"/>
  <c r="AK43" i="42"/>
  <c r="O16" i="42"/>
  <c r="O15" i="47"/>
  <c r="AG35" i="42"/>
  <c r="AK31" i="42"/>
  <c r="O48" i="42"/>
  <c r="O47" i="47"/>
  <c r="O27" i="42"/>
  <c r="O26" i="47"/>
  <c r="AV36" i="47"/>
  <c r="BG36" i="47" s="1"/>
  <c r="AE37" i="42"/>
  <c r="O10" i="42"/>
  <c r="O9" i="47"/>
  <c r="AE45" i="42"/>
  <c r="O33" i="42"/>
  <c r="O32" i="47"/>
  <c r="O58" i="42"/>
  <c r="O57" i="47"/>
  <c r="Y9" i="42"/>
  <c r="AA53" i="42"/>
  <c r="K43" i="42"/>
  <c r="AG45" i="42"/>
  <c r="O39" i="42"/>
  <c r="O38" i="47"/>
  <c r="AV10" i="47"/>
  <c r="BG10" i="47" s="1"/>
  <c r="E41" i="47"/>
  <c r="AV8" i="47"/>
  <c r="BG8" i="47" s="1"/>
  <c r="AA31" i="42"/>
  <c r="AC45" i="42"/>
  <c r="O49" i="42"/>
  <c r="O48" i="47"/>
  <c r="AE30" i="42"/>
  <c r="AA45" i="42"/>
  <c r="AV7" i="47"/>
  <c r="W42" i="42"/>
  <c r="AC35" i="42"/>
  <c r="E41" i="42"/>
  <c r="AK9" i="42"/>
  <c r="AK53" i="42"/>
  <c r="G43" i="42"/>
  <c r="Y45" i="42"/>
  <c r="O54" i="42"/>
  <c r="O53" i="47"/>
  <c r="C41" i="47"/>
  <c r="G36" i="47"/>
  <c r="AV55" i="47"/>
  <c r="BG55" i="47" s="1"/>
  <c r="AV29" i="47"/>
  <c r="BG29" i="47" s="1"/>
  <c r="AV31" i="47"/>
  <c r="BG31" i="47" s="1"/>
  <c r="AG43" i="42"/>
  <c r="O13" i="42"/>
  <c r="O12" i="47"/>
  <c r="AA34" i="42"/>
  <c r="AC53" i="42"/>
  <c r="O50" i="42"/>
  <c r="O49" i="47"/>
  <c r="Q41" i="47"/>
  <c r="AW41" i="47" s="1"/>
  <c r="BH41" i="47" s="1"/>
  <c r="E36" i="47"/>
  <c r="AV30" i="47"/>
  <c r="BG30" i="47" s="1"/>
  <c r="AV39" i="47"/>
  <c r="BG39" i="47" s="1"/>
  <c r="AA35" i="42"/>
  <c r="AK52" i="42"/>
  <c r="AK35" i="42"/>
  <c r="O26" i="42"/>
  <c r="O25" i="47"/>
  <c r="O38" i="42"/>
  <c r="O37" i="47"/>
  <c r="AE35" i="42"/>
  <c r="AC18" i="42"/>
  <c r="C26" i="42"/>
  <c r="W9" i="42"/>
  <c r="O23" i="42"/>
  <c r="O22" i="47"/>
  <c r="Y40" i="42"/>
  <c r="AG9" i="42"/>
  <c r="W53" i="42"/>
  <c r="AK45" i="42"/>
  <c r="O24" i="42"/>
  <c r="O23" i="47"/>
  <c r="I36" i="47"/>
  <c r="AV52" i="47"/>
  <c r="BG52" i="47" s="1"/>
  <c r="O52" i="42"/>
  <c r="O51" i="47"/>
  <c r="AC30" i="42"/>
  <c r="O25" i="42"/>
  <c r="O24" i="47"/>
  <c r="W34" i="42"/>
  <c r="O20" i="42"/>
  <c r="O19" i="47"/>
  <c r="Y43" i="42"/>
  <c r="AE9" i="42"/>
  <c r="Y34" i="42"/>
  <c r="O29" i="42"/>
  <c r="O28" i="47"/>
  <c r="M41" i="42"/>
  <c r="AG52" i="42"/>
  <c r="O12" i="42"/>
  <c r="O11" i="47"/>
  <c r="Q27" i="42"/>
  <c r="E42" i="42"/>
  <c r="AA40" i="42"/>
  <c r="G37" i="42"/>
  <c r="G9" i="42"/>
  <c r="AG53" i="42"/>
  <c r="AE52" i="42"/>
  <c r="O21" i="42"/>
  <c r="O20" i="47"/>
  <c r="O19" i="42"/>
  <c r="O18" i="47"/>
  <c r="M36" i="47"/>
  <c r="AU36" i="47" s="1"/>
  <c r="BF36" i="47" s="1"/>
  <c r="AV33" i="47"/>
  <c r="BG33" i="47" s="1"/>
  <c r="O35" i="42"/>
  <c r="O34" i="47"/>
  <c r="S34" i="47" s="1"/>
  <c r="AE34" i="42"/>
  <c r="AC9" i="42"/>
  <c r="C43" i="42"/>
  <c r="O15" i="42"/>
  <c r="O14" i="47"/>
  <c r="O57" i="42"/>
  <c r="O56" i="47"/>
  <c r="AK42" i="42"/>
  <c r="AC52" i="42"/>
  <c r="AG37" i="42"/>
  <c r="O36" i="42"/>
  <c r="O35" i="47"/>
  <c r="K56" i="42"/>
  <c r="K42" i="42"/>
  <c r="AC40" i="42"/>
  <c r="I37" i="42"/>
  <c r="C30" i="42"/>
  <c r="Y53" i="42"/>
  <c r="W52" i="42"/>
  <c r="O55" i="42"/>
  <c r="O54" i="47"/>
  <c r="O28" i="42"/>
  <c r="O27" i="47"/>
  <c r="I29" i="47"/>
  <c r="AS29" i="47" s="1"/>
  <c r="BD29" i="47" s="1"/>
  <c r="K8" i="47"/>
  <c r="AT8" i="47" s="1"/>
  <c r="BE8" i="47" s="1"/>
  <c r="AV17" i="47"/>
  <c r="BG17" i="47" s="1"/>
  <c r="AV44" i="47"/>
  <c r="BG44" i="47" s="1"/>
  <c r="Y31" i="42"/>
  <c r="AE31" i="42"/>
  <c r="AK30" i="42"/>
  <c r="W35" i="42"/>
  <c r="Y35" i="42"/>
  <c r="W45" i="42"/>
  <c r="I38" i="42"/>
  <c r="M42" i="42"/>
  <c r="O47" i="42"/>
  <c r="O46" i="47"/>
  <c r="AC34" i="42"/>
  <c r="G42" i="42"/>
  <c r="W40" i="42"/>
  <c r="Q37" i="42"/>
  <c r="AG30" i="42"/>
  <c r="AE53" i="42"/>
  <c r="AA52" i="42"/>
  <c r="O44" i="42"/>
  <c r="O43" i="47"/>
  <c r="O17" i="42"/>
  <c r="O16" i="47"/>
  <c r="M29" i="47"/>
  <c r="E8" i="47"/>
  <c r="AQ8" i="47" s="1"/>
  <c r="BB8" i="47" s="1"/>
  <c r="AV21" i="47"/>
  <c r="BG21" i="47" s="1"/>
  <c r="AI45" i="42"/>
  <c r="AS8" i="47"/>
  <c r="BD8" i="47" s="1"/>
  <c r="AW34" i="47"/>
  <c r="BH34" i="47" s="1"/>
  <c r="AS34" i="47"/>
  <c r="BD34" i="47" s="1"/>
  <c r="AT29" i="47"/>
  <c r="BE29" i="47" s="1"/>
  <c r="AW52" i="47"/>
  <c r="BH52" i="47" s="1"/>
  <c r="AU29" i="47"/>
  <c r="BF29" i="47" s="1"/>
  <c r="AU34" i="47"/>
  <c r="BF34" i="47" s="1"/>
  <c r="AW29" i="47"/>
  <c r="BH29" i="47" s="1"/>
  <c r="AT52" i="47"/>
  <c r="BE52" i="47" s="1"/>
  <c r="AS33" i="47"/>
  <c r="BD33" i="47" s="1"/>
  <c r="AU39" i="47"/>
  <c r="BF39" i="47" s="1"/>
  <c r="AT39" i="47"/>
  <c r="BE39" i="47" s="1"/>
  <c r="AU51" i="47"/>
  <c r="BF51" i="47" s="1"/>
  <c r="AU44" i="47"/>
  <c r="BF44" i="47" s="1"/>
  <c r="AS51" i="47"/>
  <c r="BD51" i="47" s="1"/>
  <c r="S51" i="47"/>
  <c r="AU33" i="47"/>
  <c r="BF33" i="47" s="1"/>
  <c r="AS52" i="47"/>
  <c r="BD52" i="47" s="1"/>
  <c r="AW44" i="47"/>
  <c r="BH44" i="47" s="1"/>
  <c r="AS44" i="47"/>
  <c r="BD44" i="47" s="1"/>
  <c r="AW39" i="47"/>
  <c r="BH39" i="47" s="1"/>
  <c r="S44" i="47"/>
  <c r="AS36" i="47"/>
  <c r="BD36" i="47" s="1"/>
  <c r="AT51" i="47"/>
  <c r="BE51" i="47" s="1"/>
  <c r="AT44" i="47"/>
  <c r="BE44" i="47" s="1"/>
  <c r="AT34" i="47"/>
  <c r="BE34" i="47" s="1"/>
  <c r="AW51" i="47"/>
  <c r="BH51" i="47" s="1"/>
  <c r="AR34" i="47"/>
  <c r="BC34" i="47" s="1"/>
  <c r="AR44" i="47"/>
  <c r="BC44" i="47" s="1"/>
  <c r="AR36" i="47"/>
  <c r="BC36" i="47" s="1"/>
  <c r="AP51" i="47"/>
  <c r="AR51" i="47"/>
  <c r="BC51" i="47" s="1"/>
  <c r="AR33" i="47"/>
  <c r="BC33" i="47" s="1"/>
  <c r="AP34" i="47"/>
  <c r="AQ33" i="47"/>
  <c r="BB33" i="47" s="1"/>
  <c r="C8" i="42"/>
  <c r="W8" i="42" s="1"/>
  <c r="O8" i="42"/>
  <c r="K41" i="42"/>
  <c r="Q17" i="47"/>
  <c r="O18" i="42"/>
  <c r="I42" i="47"/>
  <c r="O43" i="42"/>
  <c r="E11" i="42"/>
  <c r="O11" i="42"/>
  <c r="I41" i="47"/>
  <c r="O42" i="42"/>
  <c r="K32" i="42"/>
  <c r="O32" i="42"/>
  <c r="K36" i="47"/>
  <c r="O37" i="42"/>
  <c r="M8" i="47"/>
  <c r="O9" i="42"/>
  <c r="C40" i="47"/>
  <c r="AP40" i="47" s="1"/>
  <c r="O41" i="42"/>
  <c r="Q41" i="42"/>
  <c r="I55" i="47"/>
  <c r="O56" i="42"/>
  <c r="G29" i="47"/>
  <c r="O30" i="42"/>
  <c r="E32" i="42"/>
  <c r="M30" i="47"/>
  <c r="O31" i="42"/>
  <c r="C39" i="47"/>
  <c r="AP39" i="47" s="1"/>
  <c r="O40" i="42"/>
  <c r="G32" i="42"/>
  <c r="G52" i="47"/>
  <c r="O53" i="42"/>
  <c r="Q21" i="47"/>
  <c r="O22" i="42"/>
  <c r="M32" i="42"/>
  <c r="E29" i="47"/>
  <c r="C30" i="47"/>
  <c r="AP30" i="47" s="1"/>
  <c r="Q33" i="47"/>
  <c r="O34" i="42"/>
  <c r="G39" i="47"/>
  <c r="M22" i="42"/>
  <c r="M31" i="42"/>
  <c r="K40" i="42"/>
  <c r="I31" i="42"/>
  <c r="M41" i="47"/>
  <c r="E39" i="47"/>
  <c r="M40" i="42"/>
  <c r="G41" i="42"/>
  <c r="I32" i="42"/>
  <c r="G41" i="47"/>
  <c r="I39" i="47"/>
  <c r="K30" i="47"/>
  <c r="Q40" i="42"/>
  <c r="C41" i="42"/>
  <c r="C32" i="42"/>
  <c r="K41" i="47"/>
  <c r="G30" i="47"/>
  <c r="I40" i="47"/>
  <c r="Q36" i="47"/>
  <c r="G8" i="47"/>
  <c r="C36" i="47"/>
  <c r="Q8" i="47"/>
  <c r="C8" i="47"/>
  <c r="E22" i="42"/>
  <c r="G22" i="42"/>
  <c r="K22" i="42"/>
  <c r="E31" i="47"/>
  <c r="M40" i="47"/>
  <c r="C42" i="47"/>
  <c r="K42" i="47"/>
  <c r="G42" i="47"/>
  <c r="Q22" i="42"/>
  <c r="I22" i="42"/>
  <c r="C22" i="42"/>
  <c r="K18" i="42"/>
  <c r="K17" i="47"/>
  <c r="Q18" i="42"/>
  <c r="I21" i="47"/>
  <c r="M31" i="47"/>
  <c r="Q42" i="47"/>
  <c r="E21" i="47"/>
  <c r="I31" i="47"/>
  <c r="E42" i="47"/>
  <c r="M21" i="47"/>
  <c r="C31" i="47"/>
  <c r="M42" i="47"/>
  <c r="C17" i="47"/>
  <c r="C21" i="47"/>
  <c r="AP21" i="47" s="1"/>
  <c r="G31" i="47"/>
  <c r="E18" i="42"/>
  <c r="G18" i="42"/>
  <c r="G21" i="47"/>
  <c r="I17" i="47"/>
  <c r="K31" i="47"/>
  <c r="Q40" i="47"/>
  <c r="Q32" i="42"/>
  <c r="K21" i="47"/>
  <c r="E17" i="47"/>
  <c r="Q31" i="47"/>
  <c r="K40" i="47"/>
  <c r="C18" i="42"/>
  <c r="M18" i="42"/>
  <c r="M17" i="47"/>
  <c r="E40" i="47"/>
  <c r="AQ40" i="47" s="1"/>
  <c r="C55" i="47"/>
  <c r="K55" i="47"/>
  <c r="Q55" i="47"/>
  <c r="G55" i="47"/>
  <c r="Q30" i="47"/>
  <c r="M52" i="47"/>
  <c r="E56" i="42"/>
  <c r="E30" i="47"/>
  <c r="C56" i="42"/>
  <c r="C33" i="47"/>
  <c r="AP33" i="47" s="1"/>
  <c r="G17" i="47"/>
  <c r="I30" i="47"/>
  <c r="G56" i="42"/>
  <c r="I56" i="42"/>
  <c r="E55" i="47"/>
  <c r="K33" i="47"/>
  <c r="G40" i="47"/>
  <c r="M56" i="42"/>
  <c r="M55" i="47"/>
  <c r="Q56" i="42"/>
  <c r="Q57" i="47"/>
  <c r="K57" i="47"/>
  <c r="G57" i="47"/>
  <c r="C57" i="47"/>
  <c r="M57" i="47"/>
  <c r="E57" i="47"/>
  <c r="I57" i="47"/>
  <c r="Q11" i="47"/>
  <c r="K11" i="47"/>
  <c r="G11" i="47"/>
  <c r="C11" i="47"/>
  <c r="I11" i="47"/>
  <c r="M11" i="47"/>
  <c r="E11" i="47"/>
  <c r="M56" i="47"/>
  <c r="I56" i="47"/>
  <c r="E56" i="47"/>
  <c r="K56" i="47"/>
  <c r="C56" i="47"/>
  <c r="Q56" i="47"/>
  <c r="G56" i="47"/>
  <c r="M22" i="47"/>
  <c r="I22" i="47"/>
  <c r="E22" i="47"/>
  <c r="Q22" i="47"/>
  <c r="G22" i="47"/>
  <c r="K22" i="47"/>
  <c r="C22" i="47"/>
  <c r="Q35" i="47"/>
  <c r="K35" i="47"/>
  <c r="G35" i="47"/>
  <c r="C35" i="47"/>
  <c r="I35" i="47"/>
  <c r="M35" i="47"/>
  <c r="E35" i="47"/>
  <c r="Q15" i="47"/>
  <c r="K15" i="47"/>
  <c r="G15" i="47"/>
  <c r="C15" i="47"/>
  <c r="I15" i="47"/>
  <c r="M15" i="47"/>
  <c r="E15" i="47"/>
  <c r="M32" i="47"/>
  <c r="I32" i="47"/>
  <c r="E32" i="47"/>
  <c r="K32" i="47"/>
  <c r="C32" i="47"/>
  <c r="Q32" i="47"/>
  <c r="G32" i="47"/>
  <c r="Q7" i="47"/>
  <c r="K7" i="47"/>
  <c r="G7" i="47"/>
  <c r="I7" i="47"/>
  <c r="C7" i="47"/>
  <c r="M7" i="47"/>
  <c r="E7" i="47"/>
  <c r="E21" i="42"/>
  <c r="M20" i="47"/>
  <c r="I20" i="47"/>
  <c r="E20" i="47"/>
  <c r="K20" i="47"/>
  <c r="C20" i="47"/>
  <c r="Q20" i="47"/>
  <c r="G20" i="47"/>
  <c r="G44" i="42"/>
  <c r="Q43" i="47"/>
  <c r="K43" i="47"/>
  <c r="G43" i="47"/>
  <c r="C43" i="47"/>
  <c r="I43" i="47"/>
  <c r="M43" i="47"/>
  <c r="E43" i="47"/>
  <c r="I25" i="42"/>
  <c r="M24" i="47"/>
  <c r="I24" i="47"/>
  <c r="E24" i="47"/>
  <c r="K24" i="47"/>
  <c r="C24" i="47"/>
  <c r="Q24" i="47"/>
  <c r="G24" i="47"/>
  <c r="I13" i="42"/>
  <c r="M12" i="47"/>
  <c r="I12" i="47"/>
  <c r="E12" i="47"/>
  <c r="K12" i="47"/>
  <c r="C12" i="47"/>
  <c r="Q12" i="47"/>
  <c r="G12" i="47"/>
  <c r="E39" i="42"/>
  <c r="M38" i="47"/>
  <c r="I38" i="47"/>
  <c r="E38" i="47"/>
  <c r="Q38" i="47"/>
  <c r="G38" i="47"/>
  <c r="K38" i="47"/>
  <c r="C38" i="47"/>
  <c r="M50" i="42"/>
  <c r="Q49" i="47"/>
  <c r="K49" i="47"/>
  <c r="G49" i="47"/>
  <c r="C49" i="47"/>
  <c r="M49" i="47"/>
  <c r="E49" i="47"/>
  <c r="I49" i="47"/>
  <c r="Q19" i="42"/>
  <c r="M18" i="47"/>
  <c r="I18" i="47"/>
  <c r="E18" i="47"/>
  <c r="Q18" i="47"/>
  <c r="G18" i="47"/>
  <c r="K18" i="47"/>
  <c r="C18" i="47"/>
  <c r="M17" i="42"/>
  <c r="M16" i="47"/>
  <c r="I16" i="47"/>
  <c r="E16" i="47"/>
  <c r="K16" i="47"/>
  <c r="C16" i="47"/>
  <c r="Q16" i="47"/>
  <c r="G16" i="47"/>
  <c r="I10" i="42"/>
  <c r="Q9" i="47"/>
  <c r="K9" i="47"/>
  <c r="G9" i="47"/>
  <c r="C9" i="47"/>
  <c r="M9" i="47"/>
  <c r="E9" i="47"/>
  <c r="I9" i="47"/>
  <c r="Q38" i="42"/>
  <c r="Q37" i="47"/>
  <c r="K37" i="47"/>
  <c r="G37" i="47"/>
  <c r="C37" i="47"/>
  <c r="M37" i="47"/>
  <c r="E37" i="47"/>
  <c r="I37" i="47"/>
  <c r="G11" i="42"/>
  <c r="M10" i="47"/>
  <c r="I10" i="47"/>
  <c r="E10" i="47"/>
  <c r="Q10" i="47"/>
  <c r="G10" i="47"/>
  <c r="K10" i="47"/>
  <c r="C10" i="47"/>
  <c r="AQ41" i="47"/>
  <c r="BB41" i="47" s="1"/>
  <c r="AP41" i="47"/>
  <c r="AQ34" i="47"/>
  <c r="AQ51" i="47"/>
  <c r="BB51" i="47" s="1"/>
  <c r="AP52" i="47"/>
  <c r="AQ52" i="47"/>
  <c r="M28" i="47"/>
  <c r="I28" i="47"/>
  <c r="E28" i="47"/>
  <c r="K28" i="47"/>
  <c r="C28" i="47"/>
  <c r="Q28" i="47"/>
  <c r="G28" i="47"/>
  <c r="M46" i="47"/>
  <c r="I46" i="47"/>
  <c r="E46" i="47"/>
  <c r="Q46" i="47"/>
  <c r="G46" i="47"/>
  <c r="K46" i="47"/>
  <c r="C46" i="47"/>
  <c r="M50" i="47"/>
  <c r="I50" i="47"/>
  <c r="E50" i="47"/>
  <c r="Q50" i="47"/>
  <c r="G50" i="47"/>
  <c r="K50" i="47"/>
  <c r="C50" i="47"/>
  <c r="M48" i="47"/>
  <c r="I48" i="47"/>
  <c r="E48" i="47"/>
  <c r="K48" i="47"/>
  <c r="C48" i="47"/>
  <c r="Q48" i="47"/>
  <c r="G48" i="47"/>
  <c r="M14" i="47"/>
  <c r="I14" i="47"/>
  <c r="E14" i="47"/>
  <c r="Q14" i="47"/>
  <c r="G14" i="47"/>
  <c r="K14" i="47"/>
  <c r="C14" i="47"/>
  <c r="I55" i="42"/>
  <c r="M54" i="47"/>
  <c r="I54" i="47"/>
  <c r="E54" i="47"/>
  <c r="Q54" i="47"/>
  <c r="G54" i="47"/>
  <c r="K54" i="47"/>
  <c r="C54" i="47"/>
  <c r="C46" i="42"/>
  <c r="Q45" i="47"/>
  <c r="K45" i="47"/>
  <c r="G45" i="47"/>
  <c r="C45" i="47"/>
  <c r="M45" i="47"/>
  <c r="E45" i="47"/>
  <c r="I45" i="47"/>
  <c r="G20" i="42"/>
  <c r="Q19" i="47"/>
  <c r="K19" i="47"/>
  <c r="G19" i="47"/>
  <c r="C19" i="47"/>
  <c r="I19" i="47"/>
  <c r="M19" i="47"/>
  <c r="E19" i="47"/>
  <c r="Q48" i="42"/>
  <c r="Q47" i="47"/>
  <c r="K47" i="47"/>
  <c r="G47" i="47"/>
  <c r="C47" i="47"/>
  <c r="I47" i="47"/>
  <c r="M47" i="47"/>
  <c r="E47" i="47"/>
  <c r="Q54" i="42"/>
  <c r="Q53" i="47"/>
  <c r="K53" i="47"/>
  <c r="G53" i="47"/>
  <c r="C53" i="47"/>
  <c r="M53" i="47"/>
  <c r="E53" i="47"/>
  <c r="I53" i="47"/>
  <c r="G24" i="42"/>
  <c r="Q23" i="47"/>
  <c r="K23" i="47"/>
  <c r="G23" i="47"/>
  <c r="C23" i="47"/>
  <c r="I23" i="47"/>
  <c r="M23" i="47"/>
  <c r="E23" i="47"/>
  <c r="K28" i="42"/>
  <c r="Q27" i="47"/>
  <c r="K27" i="47"/>
  <c r="G27" i="47"/>
  <c r="C27" i="47"/>
  <c r="I27" i="47"/>
  <c r="M27" i="47"/>
  <c r="E27" i="47"/>
  <c r="Q14" i="42"/>
  <c r="Q13" i="47"/>
  <c r="K13" i="47"/>
  <c r="G13" i="47"/>
  <c r="C13" i="47"/>
  <c r="M13" i="47"/>
  <c r="E13" i="47"/>
  <c r="I13" i="47"/>
  <c r="G26" i="42"/>
  <c r="Q25" i="47"/>
  <c r="K25" i="47"/>
  <c r="G25" i="47"/>
  <c r="C25" i="47"/>
  <c r="M25" i="47"/>
  <c r="E25" i="47"/>
  <c r="I25" i="47"/>
  <c r="K27" i="42"/>
  <c r="M26" i="47"/>
  <c r="I26" i="47"/>
  <c r="E26" i="47"/>
  <c r="Q26" i="47"/>
  <c r="G26" i="47"/>
  <c r="K26" i="47"/>
  <c r="C26" i="47"/>
  <c r="AP44" i="47"/>
  <c r="AQ44" i="47"/>
  <c r="AQ36" i="47"/>
  <c r="AP29" i="47"/>
  <c r="BA51" i="47"/>
  <c r="K38" i="42"/>
  <c r="C11" i="42"/>
  <c r="G19" i="42"/>
  <c r="G38" i="42"/>
  <c r="K11" i="42"/>
  <c r="E17" i="42"/>
  <c r="E26" i="42"/>
  <c r="G27" i="42"/>
  <c r="Q26" i="42"/>
  <c r="M27" i="42"/>
  <c r="Q39" i="42"/>
  <c r="M26" i="42"/>
  <c r="I26" i="42"/>
  <c r="K26" i="42"/>
  <c r="I27" i="42"/>
  <c r="E27" i="42"/>
  <c r="C27" i="42"/>
  <c r="E38" i="42"/>
  <c r="C38" i="42"/>
  <c r="M38" i="42"/>
  <c r="Q11" i="42"/>
  <c r="I11" i="42"/>
  <c r="M11" i="42"/>
  <c r="Q25" i="42"/>
  <c r="C50" i="42"/>
  <c r="G17" i="42"/>
  <c r="M10" i="42"/>
  <c r="Q44" i="42"/>
  <c r="G13" i="42"/>
  <c r="K50" i="42"/>
  <c r="C19" i="42"/>
  <c r="M21" i="42"/>
  <c r="E44" i="42"/>
  <c r="E13" i="42"/>
  <c r="C39" i="42"/>
  <c r="M39" i="42"/>
  <c r="Q50" i="42"/>
  <c r="E50" i="42"/>
  <c r="K19" i="42"/>
  <c r="C17" i="42"/>
  <c r="I17" i="42"/>
  <c r="G10" i="42"/>
  <c r="Q10" i="42"/>
  <c r="G21" i="42"/>
  <c r="I21" i="42"/>
  <c r="K44" i="42"/>
  <c r="M25" i="42"/>
  <c r="E25" i="42"/>
  <c r="Q13" i="42"/>
  <c r="K39" i="42"/>
  <c r="I39" i="42"/>
  <c r="G39" i="42"/>
  <c r="I50" i="42"/>
  <c r="G50" i="42"/>
  <c r="M19" i="42"/>
  <c r="E19" i="42"/>
  <c r="I19" i="42"/>
  <c r="K17" i="42"/>
  <c r="Q17" i="42"/>
  <c r="E10" i="42"/>
  <c r="C10" i="42"/>
  <c r="K10" i="42"/>
  <c r="G55" i="42"/>
  <c r="I46" i="42"/>
  <c r="Q20" i="42"/>
  <c r="C48" i="42"/>
  <c r="G54" i="42"/>
  <c r="Q24" i="42"/>
  <c r="G28" i="42"/>
  <c r="G14" i="42"/>
  <c r="C55" i="42"/>
  <c r="K55" i="42"/>
  <c r="G46" i="42"/>
  <c r="Q46" i="42"/>
  <c r="E20" i="42"/>
  <c r="K20" i="42"/>
  <c r="I48" i="42"/>
  <c r="E48" i="42"/>
  <c r="I54" i="42"/>
  <c r="M54" i="42"/>
  <c r="M24" i="42"/>
  <c r="E24" i="42"/>
  <c r="E28" i="42"/>
  <c r="Q28" i="42"/>
  <c r="K14" i="42"/>
  <c r="I14" i="42"/>
  <c r="M55" i="42"/>
  <c r="Q55" i="42"/>
  <c r="E55" i="42"/>
  <c r="M46" i="42"/>
  <c r="E46" i="42"/>
  <c r="K46" i="42"/>
  <c r="C20" i="42"/>
  <c r="M20" i="42"/>
  <c r="I20" i="42"/>
  <c r="G48" i="42"/>
  <c r="K48" i="42"/>
  <c r="M48" i="42"/>
  <c r="C54" i="42"/>
  <c r="K54" i="42"/>
  <c r="E54" i="42"/>
  <c r="K24" i="42"/>
  <c r="I24" i="42"/>
  <c r="C24" i="42"/>
  <c r="I28" i="42"/>
  <c r="C28" i="42"/>
  <c r="M28" i="42"/>
  <c r="C14" i="42"/>
  <c r="E14" i="42"/>
  <c r="M14" i="42"/>
  <c r="C21" i="42"/>
  <c r="K21" i="42"/>
  <c r="Q21" i="42"/>
  <c r="I44" i="42"/>
  <c r="M44" i="42"/>
  <c r="C44" i="42"/>
  <c r="C25" i="42"/>
  <c r="G25" i="42"/>
  <c r="K25" i="42"/>
  <c r="C13" i="42"/>
  <c r="M13" i="42"/>
  <c r="K13" i="42"/>
  <c r="K58" i="42"/>
  <c r="C58" i="42"/>
  <c r="I58" i="42"/>
  <c r="E58" i="42"/>
  <c r="G58" i="42"/>
  <c r="Q58" i="42"/>
  <c r="M58" i="42"/>
  <c r="Q29" i="42"/>
  <c r="M29" i="42"/>
  <c r="G29" i="42"/>
  <c r="I29" i="42"/>
  <c r="E29" i="42"/>
  <c r="K29" i="42"/>
  <c r="C29" i="42"/>
  <c r="E12" i="42"/>
  <c r="I12" i="42"/>
  <c r="G12" i="42"/>
  <c r="C12" i="42"/>
  <c r="Q12" i="42"/>
  <c r="K12" i="42"/>
  <c r="M12" i="42"/>
  <c r="I47" i="42"/>
  <c r="Q47" i="42"/>
  <c r="M47" i="42"/>
  <c r="E47" i="42"/>
  <c r="G47" i="42"/>
  <c r="C47" i="42"/>
  <c r="K47" i="42"/>
  <c r="G51" i="42"/>
  <c r="K51" i="42"/>
  <c r="M51" i="42"/>
  <c r="C51" i="42"/>
  <c r="Q51" i="42"/>
  <c r="I51" i="42"/>
  <c r="E51" i="42"/>
  <c r="I49" i="42"/>
  <c r="M49" i="42"/>
  <c r="K49" i="42"/>
  <c r="G49" i="42"/>
  <c r="C49" i="42"/>
  <c r="E49" i="42"/>
  <c r="Q49" i="42"/>
  <c r="C15" i="42"/>
  <c r="I15" i="42"/>
  <c r="E15" i="42"/>
  <c r="K15" i="42"/>
  <c r="Q15" i="42"/>
  <c r="M15" i="42"/>
  <c r="G15" i="42"/>
  <c r="C57" i="42"/>
  <c r="Q57" i="42"/>
  <c r="M57" i="42"/>
  <c r="K57" i="42"/>
  <c r="E57" i="42"/>
  <c r="G57" i="42"/>
  <c r="I57" i="42"/>
  <c r="Q23" i="42"/>
  <c r="C23" i="42"/>
  <c r="M23" i="42"/>
  <c r="I23" i="42"/>
  <c r="G23" i="42"/>
  <c r="E23" i="42"/>
  <c r="K23" i="42"/>
  <c r="I36" i="42"/>
  <c r="Q36" i="42"/>
  <c r="K36" i="42"/>
  <c r="M36" i="42"/>
  <c r="E36" i="42"/>
  <c r="C36" i="42"/>
  <c r="G36" i="42"/>
  <c r="K16" i="42"/>
  <c r="G16" i="42"/>
  <c r="M16" i="42"/>
  <c r="C16" i="42"/>
  <c r="E16" i="42"/>
  <c r="Q16" i="42"/>
  <c r="I16" i="42"/>
  <c r="I33" i="42"/>
  <c r="Q33" i="42"/>
  <c r="M33" i="42"/>
  <c r="C33" i="42"/>
  <c r="K33" i="42"/>
  <c r="E33" i="42"/>
  <c r="G33" i="42"/>
  <c r="E8" i="42"/>
  <c r="K8" i="42"/>
  <c r="G8" i="42"/>
  <c r="M8" i="42"/>
  <c r="I8" i="42"/>
  <c r="Q8" i="42"/>
  <c r="N58" i="28"/>
  <c r="O58" i="47" l="1"/>
  <c r="N7" i="47"/>
  <c r="N17" i="47"/>
  <c r="N44" i="47"/>
  <c r="N21" i="47"/>
  <c r="N55" i="47"/>
  <c r="N29" i="47"/>
  <c r="N10" i="47"/>
  <c r="N41" i="47"/>
  <c r="N31" i="47"/>
  <c r="N52" i="47"/>
  <c r="N36" i="47"/>
  <c r="N8" i="47"/>
  <c r="N30" i="47"/>
  <c r="N42" i="47"/>
  <c r="N39" i="47"/>
  <c r="N33" i="47"/>
  <c r="AK49" i="42"/>
  <c r="AG38" i="42"/>
  <c r="AI16" i="42"/>
  <c r="AC24" i="42"/>
  <c r="AK10" i="42"/>
  <c r="W38" i="42"/>
  <c r="Y16" i="42"/>
  <c r="AK57" i="42"/>
  <c r="W51" i="42"/>
  <c r="AA25" i="42"/>
  <c r="Y24" i="42"/>
  <c r="W16" i="42"/>
  <c r="Y23" i="42"/>
  <c r="W57" i="42"/>
  <c r="W15" i="42"/>
  <c r="AG51" i="42"/>
  <c r="AK12" i="42"/>
  <c r="AG58" i="42"/>
  <c r="W25" i="42"/>
  <c r="AC28" i="42"/>
  <c r="W20" i="42"/>
  <c r="AG24" i="42"/>
  <c r="AA28" i="42"/>
  <c r="AC19" i="42"/>
  <c r="AC21" i="42"/>
  <c r="Y44" i="42"/>
  <c r="AK11" i="42"/>
  <c r="AK26" i="42"/>
  <c r="AK38" i="42"/>
  <c r="AK19" i="42"/>
  <c r="AC13" i="42"/>
  <c r="Y21" i="42"/>
  <c r="AG56" i="42"/>
  <c r="W22" i="42"/>
  <c r="AC37" i="42"/>
  <c r="AA37" i="42"/>
  <c r="AV12" i="47"/>
  <c r="BG12" i="47" s="1"/>
  <c r="N12" i="47"/>
  <c r="AV53" i="47"/>
  <c r="BG53" i="47" s="1"/>
  <c r="N53" i="47"/>
  <c r="AV15" i="47"/>
  <c r="BG15" i="47" s="1"/>
  <c r="N15" i="47"/>
  <c r="AA12" i="42"/>
  <c r="AK32" i="42"/>
  <c r="AK22" i="42"/>
  <c r="AA41" i="42"/>
  <c r="AI30" i="42"/>
  <c r="AE32" i="42"/>
  <c r="AI17" i="42"/>
  <c r="AA42" i="42"/>
  <c r="AI57" i="42"/>
  <c r="AV51" i="47"/>
  <c r="BG51" i="47" s="1"/>
  <c r="BI51" i="47" s="1"/>
  <c r="N51" i="47"/>
  <c r="AV37" i="47"/>
  <c r="BG37" i="47" s="1"/>
  <c r="N37" i="47"/>
  <c r="BG7" i="47"/>
  <c r="Y8" i="42"/>
  <c r="W24" i="42"/>
  <c r="AA27" i="42"/>
  <c r="AI13" i="42"/>
  <c r="AC23" i="42"/>
  <c r="AE47" i="42"/>
  <c r="AC12" i="42"/>
  <c r="Y58" i="42"/>
  <c r="AC44" i="42"/>
  <c r="AG46" i="42"/>
  <c r="Y48" i="42"/>
  <c r="W48" i="42"/>
  <c r="AA50" i="42"/>
  <c r="AA10" i="42"/>
  <c r="AE50" i="42"/>
  <c r="Y38" i="42"/>
  <c r="Y17" i="42"/>
  <c r="AX44" i="47"/>
  <c r="AK14" i="42"/>
  <c r="AK54" i="42"/>
  <c r="W46" i="42"/>
  <c r="AG40" i="42"/>
  <c r="AG32" i="42"/>
  <c r="AI42" i="42"/>
  <c r="N42" i="42"/>
  <c r="AV43" i="47"/>
  <c r="BG43" i="47" s="1"/>
  <c r="N43" i="47"/>
  <c r="AV27" i="47"/>
  <c r="BG27" i="47" s="1"/>
  <c r="N27" i="47"/>
  <c r="AE42" i="42"/>
  <c r="AV14" i="47"/>
  <c r="BG14" i="47" s="1"/>
  <c r="N14" i="47"/>
  <c r="AV18" i="47"/>
  <c r="BG18" i="47" s="1"/>
  <c r="N18" i="47"/>
  <c r="Y42" i="42"/>
  <c r="AI52" i="42"/>
  <c r="AI38" i="42"/>
  <c r="AK58" i="42"/>
  <c r="AG21" i="42"/>
  <c r="AI32" i="42"/>
  <c r="AV56" i="47"/>
  <c r="BG56" i="47" s="1"/>
  <c r="N56" i="47"/>
  <c r="AA33" i="42"/>
  <c r="AC54" i="42"/>
  <c r="AE16" i="42"/>
  <c r="W49" i="42"/>
  <c r="AE24" i="42"/>
  <c r="AE33" i="42"/>
  <c r="AA36" i="42"/>
  <c r="W23" i="42"/>
  <c r="AA49" i="42"/>
  <c r="W47" i="42"/>
  <c r="Y12" i="42"/>
  <c r="AC58" i="42"/>
  <c r="AK21" i="42"/>
  <c r="Y54" i="42"/>
  <c r="Y55" i="42"/>
  <c r="AC48" i="42"/>
  <c r="AK20" i="42"/>
  <c r="AC50" i="42"/>
  <c r="AC17" i="42"/>
  <c r="AA13" i="42"/>
  <c r="W27" i="42"/>
  <c r="AE11" i="42"/>
  <c r="AA11" i="42"/>
  <c r="AG17" i="42"/>
  <c r="Y39" i="42"/>
  <c r="AA44" i="42"/>
  <c r="AC56" i="42"/>
  <c r="AI22" i="42"/>
  <c r="AI56" i="42"/>
  <c r="AI44" i="42"/>
  <c r="AI28" i="42"/>
  <c r="AE56" i="42"/>
  <c r="AI15" i="42"/>
  <c r="AI19" i="42"/>
  <c r="AK27" i="42"/>
  <c r="AV25" i="47"/>
  <c r="BG25" i="47" s="1"/>
  <c r="N25" i="47"/>
  <c r="AA43" i="42"/>
  <c r="AV57" i="47"/>
  <c r="BG57" i="47" s="1"/>
  <c r="N57" i="47"/>
  <c r="AV26" i="47"/>
  <c r="BG26" i="47" s="1"/>
  <c r="N26" i="47"/>
  <c r="AV40" i="47"/>
  <c r="BG40" i="47" s="1"/>
  <c r="N40" i="47"/>
  <c r="AE46" i="42"/>
  <c r="AC22" i="42"/>
  <c r="AA51" i="42"/>
  <c r="AA54" i="42"/>
  <c r="Y26" i="42"/>
  <c r="AA47" i="42"/>
  <c r="AE54" i="42"/>
  <c r="J54" i="42"/>
  <c r="AC46" i="42"/>
  <c r="AA39" i="42"/>
  <c r="W17" i="42"/>
  <c r="AK44" i="42"/>
  <c r="Y27" i="42"/>
  <c r="AA38" i="42"/>
  <c r="F38" i="42"/>
  <c r="AA56" i="42"/>
  <c r="AI11" i="42"/>
  <c r="AV46" i="47"/>
  <c r="BG46" i="47" s="1"/>
  <c r="N46" i="47"/>
  <c r="AV54" i="47"/>
  <c r="BG54" i="47" s="1"/>
  <c r="N54" i="47"/>
  <c r="AV35" i="47"/>
  <c r="BG35" i="47" s="1"/>
  <c r="N35" i="47"/>
  <c r="W43" i="42"/>
  <c r="B43" i="42"/>
  <c r="AV20" i="47"/>
  <c r="BG20" i="47" s="1"/>
  <c r="N20" i="47"/>
  <c r="AV11" i="47"/>
  <c r="BG11" i="47" s="1"/>
  <c r="N11" i="47"/>
  <c r="AV22" i="47"/>
  <c r="BG22" i="47" s="1"/>
  <c r="N22" i="47"/>
  <c r="AI26" i="42"/>
  <c r="AI58" i="42"/>
  <c r="N58" i="42"/>
  <c r="AI27" i="42"/>
  <c r="AC41" i="42"/>
  <c r="AE51" i="42"/>
  <c r="Y33" i="42"/>
  <c r="W29" i="42"/>
  <c r="B29" i="42"/>
  <c r="AG33" i="42"/>
  <c r="Y36" i="42"/>
  <c r="AC57" i="42"/>
  <c r="AA15" i="42"/>
  <c r="AG49" i="42"/>
  <c r="Y47" i="42"/>
  <c r="AE29" i="42"/>
  <c r="AE58" i="42"/>
  <c r="W21" i="42"/>
  <c r="W54" i="42"/>
  <c r="AG55" i="42"/>
  <c r="Y20" i="42"/>
  <c r="AA55" i="42"/>
  <c r="AC39" i="42"/>
  <c r="AE19" i="42"/>
  <c r="AG10" i="42"/>
  <c r="AC27" i="42"/>
  <c r="AA19" i="42"/>
  <c r="F19" i="42"/>
  <c r="AC31" i="42"/>
  <c r="AI53" i="42"/>
  <c r="AK41" i="42"/>
  <c r="Y11" i="42"/>
  <c r="AI47" i="42"/>
  <c r="N47" i="42"/>
  <c r="AI55" i="42"/>
  <c r="AI36" i="42"/>
  <c r="AI21" i="42"/>
  <c r="AI12" i="42"/>
  <c r="AV19" i="47"/>
  <c r="BG19" i="47" s="1"/>
  <c r="N19" i="47"/>
  <c r="AI23" i="42"/>
  <c r="AV49" i="47"/>
  <c r="BG49" i="47" s="1"/>
  <c r="N49" i="47"/>
  <c r="AV32" i="47"/>
  <c r="BG32" i="47" s="1"/>
  <c r="N32" i="47"/>
  <c r="AV47" i="47"/>
  <c r="BG47" i="47" s="1"/>
  <c r="N47" i="47"/>
  <c r="AV13" i="47"/>
  <c r="BG13" i="47" s="1"/>
  <c r="N13" i="47"/>
  <c r="AA23" i="42"/>
  <c r="F23" i="42"/>
  <c r="Y19" i="42"/>
  <c r="AA58" i="42"/>
  <c r="AG23" i="42"/>
  <c r="W36" i="42"/>
  <c r="AE49" i="42"/>
  <c r="AE21" i="42"/>
  <c r="AK8" i="42"/>
  <c r="AK33" i="42"/>
  <c r="AG36" i="42"/>
  <c r="AA57" i="42"/>
  <c r="AG15" i="42"/>
  <c r="AC49" i="42"/>
  <c r="AG47" i="42"/>
  <c r="Y29" i="42"/>
  <c r="AE13" i="42"/>
  <c r="AG14" i="42"/>
  <c r="AG48" i="42"/>
  <c r="AC14" i="42"/>
  <c r="AK46" i="42"/>
  <c r="AE10" i="42"/>
  <c r="AE39" i="42"/>
  <c r="Y50" i="42"/>
  <c r="AA17" i="42"/>
  <c r="AE26" i="42"/>
  <c r="W11" i="42"/>
  <c r="AA26" i="42"/>
  <c r="AA24" i="42"/>
  <c r="AA20" i="42"/>
  <c r="AA18" i="42"/>
  <c r="F18" i="42"/>
  <c r="W32" i="42"/>
  <c r="AE40" i="42"/>
  <c r="AI41" i="42"/>
  <c r="AI43" i="42"/>
  <c r="AG42" i="42"/>
  <c r="AI20" i="42"/>
  <c r="AV23" i="47"/>
  <c r="BG23" i="47" s="1"/>
  <c r="N23" i="47"/>
  <c r="AI50" i="42"/>
  <c r="AV38" i="47"/>
  <c r="BG38" i="47" s="1"/>
  <c r="N38" i="47"/>
  <c r="AI33" i="42"/>
  <c r="AI48" i="42"/>
  <c r="AI14" i="42"/>
  <c r="W44" i="42"/>
  <c r="AG44" i="42"/>
  <c r="W33" i="42"/>
  <c r="B33" i="42"/>
  <c r="AK55" i="42"/>
  <c r="AC8" i="42"/>
  <c r="AC33" i="42"/>
  <c r="AE36" i="42"/>
  <c r="Y57" i="42"/>
  <c r="AK15" i="42"/>
  <c r="P15" i="42"/>
  <c r="Y51" i="42"/>
  <c r="AK47" i="42"/>
  <c r="AC29" i="42"/>
  <c r="AG13" i="42"/>
  <c r="Y14" i="42"/>
  <c r="AE48" i="42"/>
  <c r="J48" i="42"/>
  <c r="AE14" i="42"/>
  <c r="AA46" i="42"/>
  <c r="W10" i="42"/>
  <c r="AK13" i="42"/>
  <c r="AK50" i="42"/>
  <c r="W50" i="42"/>
  <c r="B50" i="42"/>
  <c r="AC26" i="42"/>
  <c r="AE38" i="42"/>
  <c r="AC10" i="42"/>
  <c r="AG50" i="42"/>
  <c r="AC25" i="42"/>
  <c r="AG18" i="42"/>
  <c r="Y18" i="42"/>
  <c r="AE22" i="42"/>
  <c r="W41" i="42"/>
  <c r="AG31" i="42"/>
  <c r="AA32" i="42"/>
  <c r="AX40" i="47"/>
  <c r="AC38" i="42"/>
  <c r="AI24" i="42"/>
  <c r="AV48" i="47"/>
  <c r="BG48" i="47" s="1"/>
  <c r="N48" i="47"/>
  <c r="AI39" i="42"/>
  <c r="AV45" i="47"/>
  <c r="BG45" i="47" s="1"/>
  <c r="N45" i="47"/>
  <c r="AG16" i="42"/>
  <c r="AG54" i="42"/>
  <c r="AC32" i="42"/>
  <c r="AV16" i="47"/>
  <c r="BG16" i="47" s="1"/>
  <c r="N16" i="47"/>
  <c r="Y49" i="42"/>
  <c r="AK23" i="42"/>
  <c r="W58" i="42"/>
  <c r="AG8" i="42"/>
  <c r="L8" i="42"/>
  <c r="AC16" i="42"/>
  <c r="AK36" i="42"/>
  <c r="AE57" i="42"/>
  <c r="AE15" i="42"/>
  <c r="AC51" i="42"/>
  <c r="AC47" i="42"/>
  <c r="H47" i="42"/>
  <c r="AA29" i="42"/>
  <c r="W13" i="42"/>
  <c r="W14" i="42"/>
  <c r="AA48" i="42"/>
  <c r="AK28" i="42"/>
  <c r="AE55" i="42"/>
  <c r="J55" i="42"/>
  <c r="Y10" i="42"/>
  <c r="Y25" i="42"/>
  <c r="AG39" i="42"/>
  <c r="AK25" i="42"/>
  <c r="AG26" i="42"/>
  <c r="W56" i="42"/>
  <c r="B56" i="42"/>
  <c r="W18" i="42"/>
  <c r="AK18" i="42"/>
  <c r="AA22" i="42"/>
  <c r="AK40" i="42"/>
  <c r="AG22" i="42"/>
  <c r="AI40" i="42"/>
  <c r="N40" i="42"/>
  <c r="AI9" i="42"/>
  <c r="AI18" i="42"/>
  <c r="AG41" i="42"/>
  <c r="W26" i="42"/>
  <c r="Y41" i="42"/>
  <c r="AI49" i="42"/>
  <c r="AI46" i="42"/>
  <c r="W12" i="42"/>
  <c r="B12" i="42"/>
  <c r="AA21" i="42"/>
  <c r="AI54" i="42"/>
  <c r="AE20" i="42"/>
  <c r="AA8" i="42"/>
  <c r="AK16" i="42"/>
  <c r="AC36" i="42"/>
  <c r="AG57" i="42"/>
  <c r="Y15" i="42"/>
  <c r="AK51" i="42"/>
  <c r="AG12" i="42"/>
  <c r="AG29" i="42"/>
  <c r="AE25" i="42"/>
  <c r="AG28" i="42"/>
  <c r="AC20" i="42"/>
  <c r="Y28" i="42"/>
  <c r="W55" i="42"/>
  <c r="AK17" i="42"/>
  <c r="AG25" i="42"/>
  <c r="W39" i="42"/>
  <c r="AG11" i="42"/>
  <c r="AK39" i="42"/>
  <c r="AK56" i="42"/>
  <c r="Y22" i="42"/>
  <c r="AV34" i="47"/>
  <c r="BG34" i="47" s="1"/>
  <c r="N34" i="47"/>
  <c r="AV28" i="47"/>
  <c r="BG28" i="47" s="1"/>
  <c r="N28" i="47"/>
  <c r="AV24" i="47"/>
  <c r="BG24" i="47" s="1"/>
  <c r="N24" i="47"/>
  <c r="AV9" i="47"/>
  <c r="BG9" i="47" s="1"/>
  <c r="N9" i="47"/>
  <c r="AV50" i="47"/>
  <c r="BG50" i="47" s="1"/>
  <c r="N50" i="47"/>
  <c r="AK24" i="42"/>
  <c r="Y32" i="42"/>
  <c r="AA16" i="42"/>
  <c r="F16" i="42"/>
  <c r="Y46" i="42"/>
  <c r="AG19" i="42"/>
  <c r="W19" i="42"/>
  <c r="AE8" i="42"/>
  <c r="AE23" i="42"/>
  <c r="AC15" i="42"/>
  <c r="H15" i="42"/>
  <c r="AE12" i="42"/>
  <c r="AK29" i="42"/>
  <c r="W28" i="42"/>
  <c r="AG20" i="42"/>
  <c r="AA14" i="42"/>
  <c r="AE17" i="42"/>
  <c r="J17" i="42"/>
  <c r="AE44" i="42"/>
  <c r="Y13" i="42"/>
  <c r="AC11" i="42"/>
  <c r="AG27" i="42"/>
  <c r="AE27" i="42"/>
  <c r="AE28" i="42"/>
  <c r="AK48" i="42"/>
  <c r="AC55" i="42"/>
  <c r="Y56" i="42"/>
  <c r="AE18" i="42"/>
  <c r="AI34" i="42"/>
  <c r="N34" i="42"/>
  <c r="AI31" i="42"/>
  <c r="AI37" i="42"/>
  <c r="AE41" i="42"/>
  <c r="AK37" i="42"/>
  <c r="W30" i="42"/>
  <c r="AI35" i="42"/>
  <c r="N35" i="42"/>
  <c r="AA9" i="42"/>
  <c r="AA59" i="42" s="1"/>
  <c r="AI29" i="42"/>
  <c r="AI25" i="42"/>
  <c r="AE43" i="42"/>
  <c r="J43" i="42"/>
  <c r="AI10" i="42"/>
  <c r="AI51" i="42"/>
  <c r="S33" i="47"/>
  <c r="S52" i="47"/>
  <c r="S8" i="47"/>
  <c r="S43" i="47"/>
  <c r="S29" i="47"/>
  <c r="S9" i="47"/>
  <c r="S49" i="47"/>
  <c r="S7" i="47"/>
  <c r="S18" i="47"/>
  <c r="S22" i="47"/>
  <c r="AW27" i="47"/>
  <c r="BH27" i="47" s="1"/>
  <c r="AU47" i="47"/>
  <c r="BF47" i="47" s="1"/>
  <c r="AS13" i="47"/>
  <c r="BD13" i="47" s="1"/>
  <c r="AS53" i="47"/>
  <c r="BD53" i="47" s="1"/>
  <c r="AS45" i="47"/>
  <c r="BD45" i="47" s="1"/>
  <c r="AU10" i="47"/>
  <c r="BF10" i="47" s="1"/>
  <c r="AU9" i="47"/>
  <c r="BF9" i="47" s="1"/>
  <c r="AU16" i="47"/>
  <c r="BF16" i="47" s="1"/>
  <c r="AU49" i="47"/>
  <c r="BF49" i="47" s="1"/>
  <c r="AU38" i="47"/>
  <c r="BF38" i="47" s="1"/>
  <c r="S24" i="47"/>
  <c r="AW43" i="47"/>
  <c r="BH43" i="47" s="1"/>
  <c r="AU32" i="47"/>
  <c r="BF32" i="47" s="1"/>
  <c r="S56" i="47"/>
  <c r="AS57" i="47"/>
  <c r="BD57" i="47" s="1"/>
  <c r="AW55" i="47"/>
  <c r="BH55" i="47" s="1"/>
  <c r="AW40" i="47"/>
  <c r="BH40" i="47" s="1"/>
  <c r="AW36" i="47"/>
  <c r="BH36" i="47" s="1"/>
  <c r="BA34" i="47"/>
  <c r="AS26" i="47"/>
  <c r="BD26" i="47" s="1"/>
  <c r="AS54" i="47"/>
  <c r="BD54" i="47" s="1"/>
  <c r="AT24" i="47"/>
  <c r="BE24" i="47" s="1"/>
  <c r="AT31" i="47"/>
  <c r="BE31" i="47" s="1"/>
  <c r="AS41" i="47"/>
  <c r="BD41" i="47" s="1"/>
  <c r="S28" i="47"/>
  <c r="S55" i="47"/>
  <c r="AS17" i="47"/>
  <c r="BD17" i="47" s="1"/>
  <c r="AU41" i="47"/>
  <c r="BF41" i="47" s="1"/>
  <c r="S13" i="47"/>
  <c r="S53" i="47"/>
  <c r="S45" i="47"/>
  <c r="AS50" i="47"/>
  <c r="BD50" i="47" s="1"/>
  <c r="AT28" i="47"/>
  <c r="BE28" i="47" s="1"/>
  <c r="AT9" i="47"/>
  <c r="BE9" i="47" s="1"/>
  <c r="AT18" i="47"/>
  <c r="BE18" i="47" s="1"/>
  <c r="AT49" i="47"/>
  <c r="BE49" i="47" s="1"/>
  <c r="AW12" i="47"/>
  <c r="BH12" i="47" s="1"/>
  <c r="AS24" i="47"/>
  <c r="BD24" i="47" s="1"/>
  <c r="AW20" i="47"/>
  <c r="BH20" i="47" s="1"/>
  <c r="AS15" i="47"/>
  <c r="BD15" i="47" s="1"/>
  <c r="AS56" i="47"/>
  <c r="BD56" i="47" s="1"/>
  <c r="S57" i="47"/>
  <c r="AS30" i="47"/>
  <c r="BD30" i="47" s="1"/>
  <c r="AW42" i="47"/>
  <c r="BH42" i="47" s="1"/>
  <c r="AU40" i="47"/>
  <c r="BF40" i="47" s="1"/>
  <c r="AT41" i="47"/>
  <c r="BE41" i="47" s="1"/>
  <c r="AS14" i="47"/>
  <c r="BD14" i="47" s="1"/>
  <c r="AW47" i="47"/>
  <c r="BH47" i="47" s="1"/>
  <c r="AW35" i="47"/>
  <c r="BH35" i="47" s="1"/>
  <c r="AS25" i="47"/>
  <c r="BD25" i="47" s="1"/>
  <c r="AW48" i="47"/>
  <c r="BH48" i="47" s="1"/>
  <c r="AU50" i="47"/>
  <c r="BF50" i="47" s="1"/>
  <c r="AU37" i="47"/>
  <c r="BF37" i="47" s="1"/>
  <c r="AW9" i="47"/>
  <c r="BH9" i="47" s="1"/>
  <c r="AW49" i="47"/>
  <c r="BH49" i="47" s="1"/>
  <c r="S12" i="47"/>
  <c r="AU24" i="47"/>
  <c r="BF24" i="47" s="1"/>
  <c r="S20" i="47"/>
  <c r="S15" i="47"/>
  <c r="AT22" i="47"/>
  <c r="BE22" i="47" s="1"/>
  <c r="AU56" i="47"/>
  <c r="BF56" i="47" s="1"/>
  <c r="AU17" i="47"/>
  <c r="BF17" i="47" s="1"/>
  <c r="AU31" i="47"/>
  <c r="BF31" i="47" s="1"/>
  <c r="AT42" i="47"/>
  <c r="BE42" i="47" s="1"/>
  <c r="AU54" i="47"/>
  <c r="BF54" i="47" s="1"/>
  <c r="S42" i="47"/>
  <c r="AT13" i="47"/>
  <c r="BE13" i="47" s="1"/>
  <c r="AU23" i="47"/>
  <c r="BF23" i="47" s="1"/>
  <c r="AT53" i="47"/>
  <c r="BE53" i="47" s="1"/>
  <c r="AU19" i="47"/>
  <c r="BF19" i="47" s="1"/>
  <c r="AT45" i="47"/>
  <c r="BE45" i="47" s="1"/>
  <c r="S48" i="47"/>
  <c r="S46" i="47"/>
  <c r="AS28" i="47"/>
  <c r="BD28" i="47" s="1"/>
  <c r="S37" i="47"/>
  <c r="AW18" i="47"/>
  <c r="BH18" i="47" s="1"/>
  <c r="AT12" i="47"/>
  <c r="BE12" i="47" s="1"/>
  <c r="AT20" i="47"/>
  <c r="BE20" i="47" s="1"/>
  <c r="AT57" i="47"/>
  <c r="BE57" i="47" s="1"/>
  <c r="AS21" i="47"/>
  <c r="BD21" i="47" s="1"/>
  <c r="S40" i="47"/>
  <c r="AS42" i="47"/>
  <c r="BD42" i="47" s="1"/>
  <c r="AW28" i="47"/>
  <c r="BH28" i="47" s="1"/>
  <c r="AT35" i="47"/>
  <c r="BE35" i="47" s="1"/>
  <c r="AS37" i="47"/>
  <c r="BD37" i="47" s="1"/>
  <c r="AU25" i="47"/>
  <c r="BF25" i="47" s="1"/>
  <c r="AW13" i="47"/>
  <c r="BH13" i="47" s="1"/>
  <c r="AS23" i="47"/>
  <c r="BD23" i="47" s="1"/>
  <c r="AW53" i="47"/>
  <c r="BH53" i="47" s="1"/>
  <c r="AS19" i="47"/>
  <c r="BD19" i="47" s="1"/>
  <c r="AW45" i="47"/>
  <c r="BH45" i="47" s="1"/>
  <c r="AT48" i="47"/>
  <c r="BE48" i="47" s="1"/>
  <c r="AT46" i="47"/>
  <c r="BE46" i="47" s="1"/>
  <c r="AU28" i="47"/>
  <c r="BF28" i="47" s="1"/>
  <c r="S10" i="47"/>
  <c r="S38" i="47"/>
  <c r="AT15" i="47"/>
  <c r="BE15" i="47" s="1"/>
  <c r="AW22" i="47"/>
  <c r="BH22" i="47" s="1"/>
  <c r="AU11" i="47"/>
  <c r="BF11" i="47" s="1"/>
  <c r="AW57" i="47"/>
  <c r="BH57" i="47" s="1"/>
  <c r="S41" i="47"/>
  <c r="BA44" i="47"/>
  <c r="S25" i="47"/>
  <c r="S23" i="47"/>
  <c r="S19" i="47"/>
  <c r="AT10" i="47"/>
  <c r="BE10" i="47" s="1"/>
  <c r="AT37" i="47"/>
  <c r="BE37" i="47" s="1"/>
  <c r="AW16" i="47"/>
  <c r="BH16" i="47" s="1"/>
  <c r="AS18" i="47"/>
  <c r="BD18" i="47" s="1"/>
  <c r="AT38" i="47"/>
  <c r="BE38" i="47" s="1"/>
  <c r="AS12" i="47"/>
  <c r="BD12" i="47" s="1"/>
  <c r="AU43" i="47"/>
  <c r="BF43" i="47" s="1"/>
  <c r="AS20" i="47"/>
  <c r="BD20" i="47" s="1"/>
  <c r="AW32" i="47"/>
  <c r="BH32" i="47" s="1"/>
  <c r="AW15" i="47"/>
  <c r="BH15" i="47" s="1"/>
  <c r="AS11" i="47"/>
  <c r="BD11" i="47" s="1"/>
  <c r="AT40" i="47"/>
  <c r="BE40" i="47" s="1"/>
  <c r="S21" i="47"/>
  <c r="AT17" i="47"/>
  <c r="BE17" i="47" s="1"/>
  <c r="AT30" i="47"/>
  <c r="BE30" i="47" s="1"/>
  <c r="S39" i="47"/>
  <c r="AU8" i="47"/>
  <c r="BF8" i="47" s="1"/>
  <c r="AW17" i="47"/>
  <c r="BH17" i="47" s="1"/>
  <c r="AT55" i="47"/>
  <c r="BE55" i="47" s="1"/>
  <c r="AU13" i="47"/>
  <c r="BF13" i="47" s="1"/>
  <c r="AU45" i="47"/>
  <c r="BF45" i="47" s="1"/>
  <c r="AU57" i="47"/>
  <c r="BF57" i="47" s="1"/>
  <c r="S26" i="47"/>
  <c r="S54" i="47"/>
  <c r="S14" i="47"/>
  <c r="AS48" i="47"/>
  <c r="BD48" i="47" s="1"/>
  <c r="AW46" i="47"/>
  <c r="BH46" i="47" s="1"/>
  <c r="BA52" i="47"/>
  <c r="AW37" i="47"/>
  <c r="BH37" i="47" s="1"/>
  <c r="S16" i="47"/>
  <c r="AU18" i="47"/>
  <c r="BF18" i="47" s="1"/>
  <c r="AU12" i="47"/>
  <c r="BF12" i="47" s="1"/>
  <c r="AS43" i="47"/>
  <c r="BD43" i="47" s="1"/>
  <c r="AU20" i="47"/>
  <c r="BF20" i="47" s="1"/>
  <c r="S32" i="47"/>
  <c r="AS22" i="47"/>
  <c r="BD22" i="47" s="1"/>
  <c r="S11" i="47"/>
  <c r="AU55" i="47"/>
  <c r="BF55" i="47" s="1"/>
  <c r="AW31" i="47"/>
  <c r="BH31" i="47" s="1"/>
  <c r="S17" i="47"/>
  <c r="AS39" i="47"/>
  <c r="BD39" i="47" s="1"/>
  <c r="AT27" i="47"/>
  <c r="BE27" i="47" s="1"/>
  <c r="AW50" i="47"/>
  <c r="BH50" i="47" s="1"/>
  <c r="AS31" i="47"/>
  <c r="BD31" i="47" s="1"/>
  <c r="AT32" i="47"/>
  <c r="BE32" i="47" s="1"/>
  <c r="AU35" i="47"/>
  <c r="BF35" i="47" s="1"/>
  <c r="AU22" i="47"/>
  <c r="BF22" i="47" s="1"/>
  <c r="AU52" i="47"/>
  <c r="BF52" i="47" s="1"/>
  <c r="AU42" i="47"/>
  <c r="BF42" i="47" s="1"/>
  <c r="AW8" i="47"/>
  <c r="BH8" i="47" s="1"/>
  <c r="AW33" i="47"/>
  <c r="BH33" i="47" s="1"/>
  <c r="AU30" i="47"/>
  <c r="BF30" i="47" s="1"/>
  <c r="AT36" i="47"/>
  <c r="BE36" i="47" s="1"/>
  <c r="AS40" i="47"/>
  <c r="BD40" i="47" s="1"/>
  <c r="AU26" i="47"/>
  <c r="BF26" i="47" s="1"/>
  <c r="AU14" i="47"/>
  <c r="BF14" i="47" s="1"/>
  <c r="AW21" i="47"/>
  <c r="BH21" i="47" s="1"/>
  <c r="AT26" i="47"/>
  <c r="BE26" i="47" s="1"/>
  <c r="AU27" i="47"/>
  <c r="BF27" i="47" s="1"/>
  <c r="AT19" i="47"/>
  <c r="BE19" i="47" s="1"/>
  <c r="AT14" i="47"/>
  <c r="BE14" i="47" s="1"/>
  <c r="AW10" i="47"/>
  <c r="BH10" i="47" s="1"/>
  <c r="AW38" i="47"/>
  <c r="BH38" i="47" s="1"/>
  <c r="AW25" i="47"/>
  <c r="BH25" i="47" s="1"/>
  <c r="AS27" i="47"/>
  <c r="BD27" i="47" s="1"/>
  <c r="AW23" i="47"/>
  <c r="BH23" i="47" s="1"/>
  <c r="AS47" i="47"/>
  <c r="BD47" i="47" s="1"/>
  <c r="AW19" i="47"/>
  <c r="BH19" i="47" s="1"/>
  <c r="S50" i="47"/>
  <c r="AS46" i="47"/>
  <c r="BD46" i="47" s="1"/>
  <c r="AS9" i="47"/>
  <c r="BD9" i="47" s="1"/>
  <c r="AS49" i="47"/>
  <c r="BD49" i="47" s="1"/>
  <c r="AS35" i="47"/>
  <c r="BD35" i="47" s="1"/>
  <c r="AT11" i="47"/>
  <c r="BE11" i="47" s="1"/>
  <c r="AW30" i="47"/>
  <c r="BH30" i="47" s="1"/>
  <c r="AT21" i="47"/>
  <c r="BE21" i="47" s="1"/>
  <c r="S31" i="47"/>
  <c r="S36" i="47"/>
  <c r="S30" i="47"/>
  <c r="BA30" i="47"/>
  <c r="AT47" i="47"/>
  <c r="BE47" i="47" s="1"/>
  <c r="AT56" i="47"/>
  <c r="BE56" i="47" s="1"/>
  <c r="AU53" i="47"/>
  <c r="BF53" i="47" s="1"/>
  <c r="AU15" i="47"/>
  <c r="BF15" i="47" s="1"/>
  <c r="AS55" i="47"/>
  <c r="BD55" i="47" s="1"/>
  <c r="AT25" i="47"/>
  <c r="BE25" i="47" s="1"/>
  <c r="AT23" i="47"/>
  <c r="BE23" i="47" s="1"/>
  <c r="AT54" i="47"/>
  <c r="BE54" i="47" s="1"/>
  <c r="AU48" i="47"/>
  <c r="BF48" i="47" s="1"/>
  <c r="AT16" i="47"/>
  <c r="BE16" i="47" s="1"/>
  <c r="AW26" i="47"/>
  <c r="BH26" i="47" s="1"/>
  <c r="S27" i="47"/>
  <c r="S47" i="47"/>
  <c r="AW54" i="47"/>
  <c r="BH54" i="47" s="1"/>
  <c r="AW14" i="47"/>
  <c r="BH14" i="47" s="1"/>
  <c r="AT50" i="47"/>
  <c r="BE50" i="47" s="1"/>
  <c r="AU46" i="47"/>
  <c r="BF46" i="47" s="1"/>
  <c r="BA40" i="47"/>
  <c r="AS10" i="47"/>
  <c r="BD10" i="47" s="1"/>
  <c r="AS16" i="47"/>
  <c r="BD16" i="47" s="1"/>
  <c r="AS38" i="47"/>
  <c r="BD38" i="47" s="1"/>
  <c r="AW24" i="47"/>
  <c r="BH24" i="47" s="1"/>
  <c r="AT43" i="47"/>
  <c r="BE43" i="47" s="1"/>
  <c r="AS32" i="47"/>
  <c r="BD32" i="47" s="1"/>
  <c r="S35" i="47"/>
  <c r="AW56" i="47"/>
  <c r="BH56" i="47" s="1"/>
  <c r="AW11" i="47"/>
  <c r="BH11" i="47" s="1"/>
  <c r="AT33" i="47"/>
  <c r="BE33" i="47" s="1"/>
  <c r="AU21" i="47"/>
  <c r="BF21" i="47" s="1"/>
  <c r="AR54" i="47"/>
  <c r="BC54" i="47" s="1"/>
  <c r="AR14" i="47"/>
  <c r="BC14" i="47" s="1"/>
  <c r="AP57" i="47"/>
  <c r="AR21" i="47"/>
  <c r="BC21" i="47" s="1"/>
  <c r="AP47" i="47"/>
  <c r="AR18" i="47"/>
  <c r="BC18" i="47" s="1"/>
  <c r="AR57" i="47"/>
  <c r="BC57" i="47" s="1"/>
  <c r="AR17" i="47"/>
  <c r="BC17" i="47" s="1"/>
  <c r="AQ31" i="47"/>
  <c r="BB31" i="47" s="1"/>
  <c r="AR52" i="47"/>
  <c r="BC52" i="47" s="1"/>
  <c r="AQ26" i="47"/>
  <c r="BB26" i="47" s="1"/>
  <c r="AR27" i="47"/>
  <c r="BC27" i="47" s="1"/>
  <c r="AR47" i="47"/>
  <c r="BC47" i="47" s="1"/>
  <c r="AQ14" i="47"/>
  <c r="AR50" i="47"/>
  <c r="BC50" i="47" s="1"/>
  <c r="AR28" i="47"/>
  <c r="BC28" i="47" s="1"/>
  <c r="AP37" i="47"/>
  <c r="BA37" i="47" s="1"/>
  <c r="BI37" i="47" s="1"/>
  <c r="AR15" i="47"/>
  <c r="BC15" i="47" s="1"/>
  <c r="AR22" i="47"/>
  <c r="BC22" i="47" s="1"/>
  <c r="AQ11" i="47"/>
  <c r="BB11" i="47" s="1"/>
  <c r="AQ13" i="47"/>
  <c r="BB13" i="47" s="1"/>
  <c r="AR37" i="47"/>
  <c r="BC37" i="47" s="1"/>
  <c r="AR16" i="47"/>
  <c r="BC16" i="47" s="1"/>
  <c r="AQ18" i="47"/>
  <c r="BB18" i="47" s="1"/>
  <c r="AP38" i="47"/>
  <c r="AQ12" i="47"/>
  <c r="BB12" i="47" s="1"/>
  <c r="AQ20" i="47"/>
  <c r="BB20" i="47" s="1"/>
  <c r="AR32" i="47"/>
  <c r="BC32" i="47" s="1"/>
  <c r="AR31" i="47"/>
  <c r="BC31" i="47" s="1"/>
  <c r="AQ22" i="47"/>
  <c r="BB22" i="47" s="1"/>
  <c r="AQ30" i="47"/>
  <c r="BB30" i="47" s="1"/>
  <c r="AR39" i="47"/>
  <c r="BC39" i="47" s="1"/>
  <c r="AP53" i="47"/>
  <c r="AP45" i="47"/>
  <c r="AR48" i="47"/>
  <c r="BC48" i="47" s="1"/>
  <c r="AR10" i="47"/>
  <c r="BC10" i="47" s="1"/>
  <c r="AR38" i="47"/>
  <c r="BC38" i="47" s="1"/>
  <c r="AP17" i="47"/>
  <c r="AR13" i="47"/>
  <c r="BC13" i="47" s="1"/>
  <c r="AQ23" i="47"/>
  <c r="BB23" i="47" s="1"/>
  <c r="AR53" i="47"/>
  <c r="BC53" i="47" s="1"/>
  <c r="AQ19" i="47"/>
  <c r="BB19" i="47" s="1"/>
  <c r="AR45" i="47"/>
  <c r="BC45" i="47" s="1"/>
  <c r="AQ28" i="47"/>
  <c r="BB28" i="47" s="1"/>
  <c r="AR11" i="47"/>
  <c r="BC11" i="47" s="1"/>
  <c r="AQ17" i="47"/>
  <c r="BB17" i="47" s="1"/>
  <c r="AR41" i="47"/>
  <c r="BC41" i="47" s="1"/>
  <c r="AQ25" i="47"/>
  <c r="BB25" i="47" s="1"/>
  <c r="AQ10" i="47"/>
  <c r="BB10" i="47" s="1"/>
  <c r="AQ16" i="47"/>
  <c r="BB16" i="47" s="1"/>
  <c r="AR24" i="47"/>
  <c r="BC24" i="47" s="1"/>
  <c r="AR43" i="47"/>
  <c r="BC43" i="47" s="1"/>
  <c r="AQ32" i="47"/>
  <c r="BB32" i="47" s="1"/>
  <c r="AR56" i="47"/>
  <c r="BC56" i="47" s="1"/>
  <c r="AR40" i="47"/>
  <c r="BC40" i="47" s="1"/>
  <c r="AP36" i="47"/>
  <c r="AR26" i="47"/>
  <c r="BC26" i="47" s="1"/>
  <c r="AQ9" i="47"/>
  <c r="BB9" i="47" s="1"/>
  <c r="AP35" i="47"/>
  <c r="AR55" i="47"/>
  <c r="BC55" i="47" s="1"/>
  <c r="AR8" i="47"/>
  <c r="BC8" i="47" s="1"/>
  <c r="AQ29" i="47"/>
  <c r="BB29" i="47" s="1"/>
  <c r="AR46" i="47"/>
  <c r="BC46" i="47" s="1"/>
  <c r="AR35" i="47"/>
  <c r="BC35" i="47" s="1"/>
  <c r="AQ55" i="47"/>
  <c r="BB55" i="47" s="1"/>
  <c r="AQ42" i="47"/>
  <c r="AR42" i="47"/>
  <c r="BC42" i="47" s="1"/>
  <c r="AR29" i="47"/>
  <c r="BC29" i="47" s="1"/>
  <c r="AR25" i="47"/>
  <c r="BC25" i="47" s="1"/>
  <c r="AQ27" i="47"/>
  <c r="BB27" i="47" s="1"/>
  <c r="AR23" i="47"/>
  <c r="BC23" i="47" s="1"/>
  <c r="AR19" i="47"/>
  <c r="BC19" i="47" s="1"/>
  <c r="AP49" i="47"/>
  <c r="AQ15" i="47"/>
  <c r="BB15" i="47" s="1"/>
  <c r="AQ39" i="47"/>
  <c r="BB39" i="47" s="1"/>
  <c r="AR9" i="47"/>
  <c r="BC9" i="47" s="1"/>
  <c r="AR49" i="47"/>
  <c r="BC49" i="47" s="1"/>
  <c r="AR12" i="47"/>
  <c r="BC12" i="47" s="1"/>
  <c r="AQ24" i="47"/>
  <c r="BB24" i="47" s="1"/>
  <c r="AR20" i="47"/>
  <c r="BC20" i="47" s="1"/>
  <c r="AP55" i="47"/>
  <c r="AQ21" i="47"/>
  <c r="BB21" i="47" s="1"/>
  <c r="AP42" i="47"/>
  <c r="AR30" i="47"/>
  <c r="BC30" i="47" s="1"/>
  <c r="O59" i="42"/>
  <c r="N45" i="42" s="1"/>
  <c r="AI8" i="42"/>
  <c r="AP8" i="47"/>
  <c r="AP31" i="47"/>
  <c r="AC59" i="42"/>
  <c r="AB43" i="42" s="1"/>
  <c r="W59" i="42"/>
  <c r="V45" i="42" s="1"/>
  <c r="BA21" i="47"/>
  <c r="BB44" i="47"/>
  <c r="AP25" i="47"/>
  <c r="AP13" i="47"/>
  <c r="AP27" i="47"/>
  <c r="AP23" i="47"/>
  <c r="AQ53" i="47"/>
  <c r="BB53" i="47" s="1"/>
  <c r="BA47" i="47"/>
  <c r="AP19" i="47"/>
  <c r="AQ45" i="47"/>
  <c r="BB45" i="47" s="1"/>
  <c r="AP48" i="47"/>
  <c r="AQ48" i="47"/>
  <c r="AP46" i="47"/>
  <c r="AQ46" i="47"/>
  <c r="BB52" i="47"/>
  <c r="BA39" i="47"/>
  <c r="BB34" i="47"/>
  <c r="BA33" i="47"/>
  <c r="BI33" i="47" s="1"/>
  <c r="AP10" i="47"/>
  <c r="AP16" i="47"/>
  <c r="AP18" i="47"/>
  <c r="AX18" i="47" s="1"/>
  <c r="AQ38" i="47"/>
  <c r="AP12" i="47"/>
  <c r="AX12" i="47" s="1"/>
  <c r="AP24" i="47"/>
  <c r="AQ43" i="47"/>
  <c r="BB43" i="47" s="1"/>
  <c r="AP20" i="47"/>
  <c r="E58" i="47"/>
  <c r="D45" i="47" s="1"/>
  <c r="AQ7" i="47"/>
  <c r="C58" i="47"/>
  <c r="B47" i="47" s="1"/>
  <c r="AP7" i="47"/>
  <c r="G58" i="47"/>
  <c r="F54" i="47" s="1"/>
  <c r="AR7" i="47"/>
  <c r="Q58" i="47"/>
  <c r="P40" i="47" s="1"/>
  <c r="AW7" i="47"/>
  <c r="AP22" i="47"/>
  <c r="AQ57" i="47"/>
  <c r="BB57" i="47" s="1"/>
  <c r="BA29" i="47"/>
  <c r="BB36" i="47"/>
  <c r="AP26" i="47"/>
  <c r="AQ47" i="47"/>
  <c r="BB47" i="47" s="1"/>
  <c r="AP54" i="47"/>
  <c r="AQ54" i="47"/>
  <c r="AP14" i="47"/>
  <c r="AX14" i="47" s="1"/>
  <c r="BB14" i="47"/>
  <c r="AP50" i="47"/>
  <c r="AQ50" i="47"/>
  <c r="AP28" i="47"/>
  <c r="BB40" i="47"/>
  <c r="BA41" i="47"/>
  <c r="BI41" i="47" s="1"/>
  <c r="AQ37" i="47"/>
  <c r="BB37" i="47" s="1"/>
  <c r="AP9" i="47"/>
  <c r="AQ49" i="47"/>
  <c r="BB49" i="47" s="1"/>
  <c r="AP43" i="47"/>
  <c r="M58" i="47"/>
  <c r="L9" i="47" s="1"/>
  <c r="AU7" i="47"/>
  <c r="I58" i="47"/>
  <c r="H11" i="47" s="1"/>
  <c r="AS7" i="47"/>
  <c r="K58" i="47"/>
  <c r="J41" i="47" s="1"/>
  <c r="AT7" i="47"/>
  <c r="AP32" i="47"/>
  <c r="AP15" i="47"/>
  <c r="AQ35" i="47"/>
  <c r="BB35" i="47" s="1"/>
  <c r="AP56" i="47"/>
  <c r="AQ56" i="47"/>
  <c r="AP11" i="47"/>
  <c r="I59" i="42"/>
  <c r="H13" i="42" s="1"/>
  <c r="G59" i="42"/>
  <c r="F51" i="42" s="1"/>
  <c r="C59" i="42"/>
  <c r="B54" i="42" s="1"/>
  <c r="Q59" i="42"/>
  <c r="P19" i="42" s="1"/>
  <c r="M59" i="42"/>
  <c r="L39" i="42" s="1"/>
  <c r="K59" i="42"/>
  <c r="J19" i="42" s="1"/>
  <c r="E59" i="42"/>
  <c r="D36" i="42" s="1"/>
  <c r="AX48" i="47" l="1"/>
  <c r="AX10" i="47"/>
  <c r="AX8" i="47"/>
  <c r="BI47" i="47"/>
  <c r="AX23" i="47"/>
  <c r="AX51" i="47"/>
  <c r="AX27" i="47"/>
  <c r="AX16" i="47"/>
  <c r="AX43" i="47"/>
  <c r="AX55" i="47"/>
  <c r="BI34" i="47"/>
  <c r="AX36" i="47"/>
  <c r="BI44" i="47"/>
  <c r="Z40" i="42"/>
  <c r="Z35" i="42"/>
  <c r="Z31" i="42"/>
  <c r="Z53" i="42"/>
  <c r="Z34" i="42"/>
  <c r="Z45" i="42"/>
  <c r="Z52" i="42"/>
  <c r="Z30" i="42"/>
  <c r="D22" i="42"/>
  <c r="AB32" i="42"/>
  <c r="Z13" i="42"/>
  <c r="D21" i="42"/>
  <c r="AX7" i="47"/>
  <c r="AX19" i="47"/>
  <c r="BA45" i="47"/>
  <c r="BI45" i="47" s="1"/>
  <c r="AX45" i="47"/>
  <c r="F9" i="42"/>
  <c r="N31" i="42"/>
  <c r="J28" i="42"/>
  <c r="AX39" i="47"/>
  <c r="L25" i="42"/>
  <c r="J25" i="42"/>
  <c r="H36" i="42"/>
  <c r="Z21" i="42"/>
  <c r="V18" i="42"/>
  <c r="Z29" i="42"/>
  <c r="AB16" i="42"/>
  <c r="H32" i="42"/>
  <c r="L18" i="42"/>
  <c r="AB26" i="42"/>
  <c r="N48" i="42"/>
  <c r="N20" i="42"/>
  <c r="V32" i="42"/>
  <c r="J26" i="42"/>
  <c r="H14" i="42"/>
  <c r="H49" i="42"/>
  <c r="J21" i="42"/>
  <c r="N23" i="42"/>
  <c r="AB31" i="42"/>
  <c r="Z55" i="42"/>
  <c r="Z56" i="42"/>
  <c r="AB46" i="42"/>
  <c r="H22" i="42"/>
  <c r="Z44" i="42"/>
  <c r="F13" i="42"/>
  <c r="D54" i="42"/>
  <c r="B23" i="42"/>
  <c r="H54" i="42"/>
  <c r="D42" i="42"/>
  <c r="AX34" i="47"/>
  <c r="AJ14" i="42"/>
  <c r="B48" i="42"/>
  <c r="J47" i="42"/>
  <c r="D8" i="42"/>
  <c r="AB40" i="42"/>
  <c r="P22" i="42"/>
  <c r="P11" i="42"/>
  <c r="B20" i="42"/>
  <c r="B15" i="42"/>
  <c r="B51" i="42"/>
  <c r="N16" i="42"/>
  <c r="X8" i="42"/>
  <c r="AX31" i="47"/>
  <c r="J27" i="42"/>
  <c r="AB15" i="42"/>
  <c r="Z16" i="42"/>
  <c r="P17" i="42"/>
  <c r="L29" i="42"/>
  <c r="P16" i="42"/>
  <c r="V12" i="42"/>
  <c r="AH40" i="42"/>
  <c r="V56" i="42"/>
  <c r="AB47" i="42"/>
  <c r="L54" i="42"/>
  <c r="N24" i="42"/>
  <c r="F32" i="42"/>
  <c r="AX33" i="47"/>
  <c r="V50" i="42"/>
  <c r="V33" i="42"/>
  <c r="N33" i="42"/>
  <c r="AB9" i="42"/>
  <c r="Z18" i="42"/>
  <c r="F17" i="42"/>
  <c r="L48" i="42"/>
  <c r="L15" i="42"/>
  <c r="J49" i="42"/>
  <c r="Z23" i="42"/>
  <c r="Z19" i="42"/>
  <c r="X47" i="42"/>
  <c r="V29" i="42"/>
  <c r="V43" i="42"/>
  <c r="Z38" i="42"/>
  <c r="J46" i="42"/>
  <c r="AB34" i="42"/>
  <c r="H17" i="42"/>
  <c r="P21" i="42"/>
  <c r="F36" i="42"/>
  <c r="S36" i="42" s="1"/>
  <c r="F33" i="42"/>
  <c r="D17" i="42"/>
  <c r="D48" i="42"/>
  <c r="H23" i="42"/>
  <c r="AV58" i="47"/>
  <c r="F42" i="42"/>
  <c r="P32" i="42"/>
  <c r="F37" i="42"/>
  <c r="D44" i="42"/>
  <c r="S44" i="42" s="1"/>
  <c r="H28" i="42"/>
  <c r="B57" i="42"/>
  <c r="P57" i="42"/>
  <c r="L38" i="42"/>
  <c r="AB53" i="42"/>
  <c r="V15" i="42"/>
  <c r="BI30" i="47"/>
  <c r="AB45" i="42"/>
  <c r="AH34" i="42"/>
  <c r="F14" i="42"/>
  <c r="J23" i="42"/>
  <c r="D32" i="42"/>
  <c r="AX21" i="47"/>
  <c r="AB42" i="42"/>
  <c r="B26" i="42"/>
  <c r="L22" i="42"/>
  <c r="L26" i="42"/>
  <c r="P28" i="42"/>
  <c r="H51" i="42"/>
  <c r="B58" i="42"/>
  <c r="Z32" i="42"/>
  <c r="H25" i="42"/>
  <c r="P50" i="42"/>
  <c r="D14" i="42"/>
  <c r="D57" i="42"/>
  <c r="L44" i="42"/>
  <c r="AH33" i="42"/>
  <c r="L42" i="42"/>
  <c r="AX41" i="47"/>
  <c r="Z17" i="42"/>
  <c r="H27" i="42"/>
  <c r="L55" i="42"/>
  <c r="L49" i="42"/>
  <c r="D33" i="42"/>
  <c r="D27" i="42"/>
  <c r="F47" i="42"/>
  <c r="P27" i="42"/>
  <c r="N44" i="42"/>
  <c r="L17" i="42"/>
  <c r="AB17" i="42"/>
  <c r="Z36" i="42"/>
  <c r="Z33" i="42"/>
  <c r="L32" i="42"/>
  <c r="X48" i="42"/>
  <c r="AB23" i="42"/>
  <c r="BG58" i="47"/>
  <c r="Z42" i="42"/>
  <c r="Z37" i="42"/>
  <c r="AB28" i="42"/>
  <c r="V57" i="42"/>
  <c r="AB22" i="42"/>
  <c r="V51" i="42"/>
  <c r="AX11" i="47"/>
  <c r="H45" i="42"/>
  <c r="H35" i="42"/>
  <c r="H18" i="42"/>
  <c r="H52" i="42"/>
  <c r="H42" i="42"/>
  <c r="H53" i="42"/>
  <c r="H9" i="42"/>
  <c r="H34" i="42"/>
  <c r="H43" i="42"/>
  <c r="H30" i="42"/>
  <c r="H40" i="42"/>
  <c r="AX56" i="47"/>
  <c r="AX9" i="47"/>
  <c r="BI39" i="47"/>
  <c r="AB35" i="42"/>
  <c r="B30" i="42"/>
  <c r="J18" i="42"/>
  <c r="Z14" i="42"/>
  <c r="X32" i="42"/>
  <c r="P56" i="42"/>
  <c r="B55" i="42"/>
  <c r="L12" i="42"/>
  <c r="F8" i="42"/>
  <c r="N46" i="42"/>
  <c r="V26" i="42"/>
  <c r="AB51" i="42"/>
  <c r="V58" i="42"/>
  <c r="L16" i="42"/>
  <c r="L31" i="42"/>
  <c r="AB25" i="42"/>
  <c r="F20" i="42"/>
  <c r="D50" i="42"/>
  <c r="L14" i="42"/>
  <c r="F57" i="42"/>
  <c r="B36" i="42"/>
  <c r="N12" i="42"/>
  <c r="AB27" i="42"/>
  <c r="N26" i="42"/>
  <c r="Z47" i="42"/>
  <c r="H50" i="42"/>
  <c r="H58" i="42"/>
  <c r="J33" i="42"/>
  <c r="V42" i="42"/>
  <c r="D38" i="42"/>
  <c r="L46" i="42"/>
  <c r="N13" i="42"/>
  <c r="N17" i="42"/>
  <c r="F12" i="42"/>
  <c r="AB13" i="42"/>
  <c r="H21" i="42"/>
  <c r="B25" i="42"/>
  <c r="D23" i="42"/>
  <c r="S23" i="42" s="1"/>
  <c r="D16" i="42"/>
  <c r="P49" i="42"/>
  <c r="V20" i="42"/>
  <c r="AX26" i="47"/>
  <c r="AX20" i="47"/>
  <c r="AX13" i="47"/>
  <c r="AX37" i="47"/>
  <c r="AX47" i="47"/>
  <c r="V30" i="42"/>
  <c r="AD18" i="42"/>
  <c r="L27" i="42"/>
  <c r="L20" i="42"/>
  <c r="J8" i="42"/>
  <c r="P24" i="42"/>
  <c r="V55" i="42"/>
  <c r="Z8" i="42"/>
  <c r="V34" i="42"/>
  <c r="P40" i="42"/>
  <c r="P25" i="42"/>
  <c r="F48" i="42"/>
  <c r="J15" i="42"/>
  <c r="P23" i="42"/>
  <c r="L50" i="42"/>
  <c r="P13" i="42"/>
  <c r="L13" i="42"/>
  <c r="J36" i="42"/>
  <c r="N43" i="42"/>
  <c r="Z20" i="42"/>
  <c r="X50" i="42"/>
  <c r="Z57" i="42"/>
  <c r="V36" i="42"/>
  <c r="D11" i="42"/>
  <c r="L10" i="42"/>
  <c r="F15" i="42"/>
  <c r="P44" i="42"/>
  <c r="D26" i="42"/>
  <c r="N19" i="42"/>
  <c r="N56" i="42"/>
  <c r="F11" i="42"/>
  <c r="AB50" i="42"/>
  <c r="AB58" i="42"/>
  <c r="L40" i="42"/>
  <c r="Z12" i="42"/>
  <c r="H37" i="42"/>
  <c r="AB21" i="42"/>
  <c r="V25" i="42"/>
  <c r="X23" i="42"/>
  <c r="AB14" i="42"/>
  <c r="B53" i="42"/>
  <c r="B45" i="42"/>
  <c r="B34" i="42"/>
  <c r="B9" i="42"/>
  <c r="B52" i="42"/>
  <c r="B35" i="42"/>
  <c r="B31" i="42"/>
  <c r="B37" i="42"/>
  <c r="B42" i="42"/>
  <c r="B40" i="42"/>
  <c r="P42" i="42"/>
  <c r="P34" i="42"/>
  <c r="P45" i="42"/>
  <c r="P31" i="42"/>
  <c r="P52" i="42"/>
  <c r="P9" i="42"/>
  <c r="P35" i="42"/>
  <c r="P53" i="42"/>
  <c r="P30" i="42"/>
  <c r="P43" i="42"/>
  <c r="AX15" i="47"/>
  <c r="AX25" i="47"/>
  <c r="P37" i="42"/>
  <c r="D56" i="42"/>
  <c r="P39" i="42"/>
  <c r="D28" i="42"/>
  <c r="S28" i="42" s="1"/>
  <c r="P51" i="42"/>
  <c r="J20" i="42"/>
  <c r="L41" i="42"/>
  <c r="Z48" i="42"/>
  <c r="B41" i="42"/>
  <c r="AF13" i="42"/>
  <c r="B44" i="42"/>
  <c r="F24" i="42"/>
  <c r="J39" i="42"/>
  <c r="J13" i="42"/>
  <c r="L36" i="42"/>
  <c r="L23" i="42"/>
  <c r="N21" i="42"/>
  <c r="X11" i="42"/>
  <c r="AF10" i="42"/>
  <c r="V54" i="42"/>
  <c r="Z15" i="42"/>
  <c r="J51" i="42"/>
  <c r="Z11" i="42"/>
  <c r="P20" i="42"/>
  <c r="D12" i="42"/>
  <c r="J24" i="42"/>
  <c r="J42" i="42"/>
  <c r="AF40" i="42"/>
  <c r="J50" i="42"/>
  <c r="H44" i="42"/>
  <c r="AB30" i="42"/>
  <c r="J32" i="42"/>
  <c r="AB37" i="42"/>
  <c r="H19" i="42"/>
  <c r="L58" i="42"/>
  <c r="B16" i="42"/>
  <c r="B38" i="42"/>
  <c r="V8" i="42"/>
  <c r="Z9" i="42"/>
  <c r="AB36" i="42"/>
  <c r="V23" i="42"/>
  <c r="V48" i="42"/>
  <c r="V53" i="42"/>
  <c r="AX32" i="47"/>
  <c r="BI29" i="47"/>
  <c r="AX24" i="47"/>
  <c r="AX46" i="47"/>
  <c r="BA57" i="47"/>
  <c r="BI57" i="47" s="1"/>
  <c r="AX57" i="47"/>
  <c r="BI52" i="47"/>
  <c r="AB18" i="42"/>
  <c r="H11" i="42"/>
  <c r="B28" i="42"/>
  <c r="B19" i="42"/>
  <c r="X28" i="42"/>
  <c r="AF41" i="42"/>
  <c r="F22" i="42"/>
  <c r="B14" i="42"/>
  <c r="J57" i="42"/>
  <c r="D49" i="42"/>
  <c r="V52" i="42"/>
  <c r="V41" i="42"/>
  <c r="H10" i="42"/>
  <c r="B10" i="42"/>
  <c r="H29" i="42"/>
  <c r="H33" i="42"/>
  <c r="V44" i="42"/>
  <c r="N50" i="42"/>
  <c r="N41" i="42"/>
  <c r="Z24" i="42"/>
  <c r="P41" i="42"/>
  <c r="B21" i="42"/>
  <c r="H57" i="42"/>
  <c r="B17" i="42"/>
  <c r="F54" i="42"/>
  <c r="N15" i="42"/>
  <c r="N22" i="42"/>
  <c r="AX52" i="47"/>
  <c r="N32" i="42"/>
  <c r="N38" i="42"/>
  <c r="B46" i="42"/>
  <c r="AD50" i="42"/>
  <c r="AB44" i="42"/>
  <c r="V40" i="42"/>
  <c r="P38" i="42"/>
  <c r="AB19" i="42"/>
  <c r="V16" i="42"/>
  <c r="V38" i="42"/>
  <c r="AX30" i="47"/>
  <c r="V35" i="42"/>
  <c r="J45" i="42"/>
  <c r="J34" i="42"/>
  <c r="J52" i="42"/>
  <c r="J53" i="42"/>
  <c r="J30" i="42"/>
  <c r="J31" i="42"/>
  <c r="J9" i="42"/>
  <c r="J37" i="42"/>
  <c r="J35" i="42"/>
  <c r="L9" i="42"/>
  <c r="L35" i="42"/>
  <c r="L45" i="42"/>
  <c r="L53" i="42"/>
  <c r="L30" i="42"/>
  <c r="L52" i="42"/>
  <c r="L37" i="42"/>
  <c r="L34" i="42"/>
  <c r="L43" i="42"/>
  <c r="AX22" i="47"/>
  <c r="BI21" i="47"/>
  <c r="Y59" i="42"/>
  <c r="X51" i="42" s="1"/>
  <c r="AX17" i="47"/>
  <c r="N51" i="42"/>
  <c r="N25" i="42"/>
  <c r="J41" i="42"/>
  <c r="H55" i="42"/>
  <c r="AB11" i="42"/>
  <c r="V28" i="42"/>
  <c r="V19" i="42"/>
  <c r="AB52" i="42"/>
  <c r="L11" i="42"/>
  <c r="H20" i="42"/>
  <c r="D15" i="42"/>
  <c r="N54" i="42"/>
  <c r="Z22" i="42"/>
  <c r="V14" i="42"/>
  <c r="AD57" i="42"/>
  <c r="X49" i="42"/>
  <c r="N39" i="42"/>
  <c r="J22" i="42"/>
  <c r="AB10" i="42"/>
  <c r="V10" i="42"/>
  <c r="AB29" i="42"/>
  <c r="AB33" i="42"/>
  <c r="V31" i="42"/>
  <c r="F26" i="42"/>
  <c r="J10" i="42"/>
  <c r="D29" i="42"/>
  <c r="P33" i="42"/>
  <c r="F58" i="42"/>
  <c r="N36" i="42"/>
  <c r="V21" i="42"/>
  <c r="AB57" i="42"/>
  <c r="V37" i="42"/>
  <c r="V17" i="42"/>
  <c r="Z54" i="42"/>
  <c r="AH15" i="42"/>
  <c r="J11" i="42"/>
  <c r="H48" i="42"/>
  <c r="B47" i="42"/>
  <c r="B49" i="42"/>
  <c r="V46" i="42"/>
  <c r="F10" i="42"/>
  <c r="D58" i="42"/>
  <c r="F27" i="42"/>
  <c r="N30" i="42"/>
  <c r="N8" i="42"/>
  <c r="F28" i="42"/>
  <c r="P12" i="42"/>
  <c r="D24" i="42"/>
  <c r="P10" i="42"/>
  <c r="BA53" i="47"/>
  <c r="BI53" i="47" s="1"/>
  <c r="AX53" i="47"/>
  <c r="AB49" i="42"/>
  <c r="D47" i="42"/>
  <c r="D39" i="42"/>
  <c r="S39" i="42" s="1"/>
  <c r="AE59" i="42"/>
  <c r="AD12" i="42" s="1"/>
  <c r="BA49" i="47"/>
  <c r="BI49" i="47" s="1"/>
  <c r="AX49" i="47"/>
  <c r="AX38" i="47"/>
  <c r="BI40" i="47"/>
  <c r="AB55" i="42"/>
  <c r="D13" i="42"/>
  <c r="S13" i="42" s="1"/>
  <c r="P29" i="42"/>
  <c r="L19" i="42"/>
  <c r="AB20" i="42"/>
  <c r="X15" i="42"/>
  <c r="N49" i="42"/>
  <c r="N18" i="42"/>
  <c r="P18" i="42"/>
  <c r="D25" i="42"/>
  <c r="B13" i="42"/>
  <c r="P36" i="42"/>
  <c r="AH39" i="42"/>
  <c r="H38" i="42"/>
  <c r="AD22" i="42"/>
  <c r="J38" i="42"/>
  <c r="F46" i="42"/>
  <c r="P47" i="42"/>
  <c r="H8" i="42"/>
  <c r="N14" i="42"/>
  <c r="J40" i="42"/>
  <c r="Z26" i="42"/>
  <c r="AD10" i="42"/>
  <c r="X29" i="42"/>
  <c r="AJ33" i="42"/>
  <c r="Z58" i="42"/>
  <c r="N53" i="42"/>
  <c r="H39" i="42"/>
  <c r="J58" i="42"/>
  <c r="H41" i="42"/>
  <c r="N11" i="42"/>
  <c r="F39" i="42"/>
  <c r="J56" i="42"/>
  <c r="H56" i="42"/>
  <c r="AD11" i="42"/>
  <c r="AB48" i="42"/>
  <c r="V47" i="42"/>
  <c r="V49" i="42"/>
  <c r="L21" i="42"/>
  <c r="N52" i="42"/>
  <c r="P54" i="42"/>
  <c r="Z10" i="42"/>
  <c r="X58" i="42"/>
  <c r="Z27" i="42"/>
  <c r="B22" i="42"/>
  <c r="AX29" i="47"/>
  <c r="Z28" i="42"/>
  <c r="X24" i="42"/>
  <c r="D35" i="42"/>
  <c r="D52" i="42"/>
  <c r="D53" i="42"/>
  <c r="D37" i="42"/>
  <c r="D31" i="42"/>
  <c r="D43" i="42"/>
  <c r="S43" i="42" s="1"/>
  <c r="D40" i="42"/>
  <c r="D30" i="42"/>
  <c r="S30" i="42" s="1"/>
  <c r="D9" i="42"/>
  <c r="D45" i="42"/>
  <c r="S45" i="42" s="1"/>
  <c r="D34" i="42"/>
  <c r="V9" i="42"/>
  <c r="AB54" i="42"/>
  <c r="F34" i="42"/>
  <c r="F35" i="42"/>
  <c r="F52" i="42"/>
  <c r="F40" i="42"/>
  <c r="F45" i="42"/>
  <c r="F30" i="42"/>
  <c r="F53" i="42"/>
  <c r="F31" i="42"/>
  <c r="AX28" i="47"/>
  <c r="AG59" i="42"/>
  <c r="AF29" i="42" s="1"/>
  <c r="N29" i="42"/>
  <c r="N37" i="42"/>
  <c r="P48" i="42"/>
  <c r="X13" i="42"/>
  <c r="AJ29" i="42"/>
  <c r="AF19" i="42"/>
  <c r="B39" i="42"/>
  <c r="L28" i="42"/>
  <c r="L57" i="42"/>
  <c r="B8" i="42"/>
  <c r="X25" i="42"/>
  <c r="V13" i="42"/>
  <c r="AJ36" i="42"/>
  <c r="AB38" i="42"/>
  <c r="D18" i="42"/>
  <c r="S18" i="42" s="1"/>
  <c r="AD38" i="42"/>
  <c r="Z46" i="42"/>
  <c r="AB8" i="42"/>
  <c r="AD40" i="42"/>
  <c r="B11" i="42"/>
  <c r="P46" i="42"/>
  <c r="L47" i="42"/>
  <c r="P8" i="42"/>
  <c r="N55" i="42"/>
  <c r="AB39" i="42"/>
  <c r="X36" i="42"/>
  <c r="AB41" i="42"/>
  <c r="Z39" i="42"/>
  <c r="Z51" i="42"/>
  <c r="F43" i="42"/>
  <c r="AD56" i="42"/>
  <c r="AB56" i="42"/>
  <c r="B27" i="42"/>
  <c r="D55" i="42"/>
  <c r="F49" i="42"/>
  <c r="J16" i="42"/>
  <c r="F50" i="42"/>
  <c r="H12" i="42"/>
  <c r="B24" i="42"/>
  <c r="N57" i="42"/>
  <c r="F41" i="42"/>
  <c r="V22" i="42"/>
  <c r="P26" i="42"/>
  <c r="L24" i="42"/>
  <c r="L51" i="42"/>
  <c r="F25" i="42"/>
  <c r="H24" i="42"/>
  <c r="D20" i="42"/>
  <c r="S20" i="42" s="1"/>
  <c r="X54" i="42"/>
  <c r="AX54" i="47"/>
  <c r="AX50" i="47"/>
  <c r="AK59" i="42"/>
  <c r="AX42" i="47"/>
  <c r="AX35" i="47"/>
  <c r="N10" i="42"/>
  <c r="J44" i="42"/>
  <c r="J12" i="42"/>
  <c r="D46" i="42"/>
  <c r="S46" i="42" s="1"/>
  <c r="V39" i="42"/>
  <c r="AF28" i="42"/>
  <c r="F21" i="42"/>
  <c r="D41" i="42"/>
  <c r="N9" i="42"/>
  <c r="B18" i="42"/>
  <c r="D10" i="42"/>
  <c r="F29" i="42"/>
  <c r="H16" i="42"/>
  <c r="X18" i="42"/>
  <c r="H26" i="42"/>
  <c r="J14" i="42"/>
  <c r="D51" i="42"/>
  <c r="S51" i="42" s="1"/>
  <c r="P55" i="42"/>
  <c r="B32" i="42"/>
  <c r="V11" i="42"/>
  <c r="AJ8" i="42"/>
  <c r="D19" i="42"/>
  <c r="S19" i="42" s="1"/>
  <c r="H31" i="42"/>
  <c r="F55" i="42"/>
  <c r="J29" i="42"/>
  <c r="L33" i="42"/>
  <c r="N27" i="42"/>
  <c r="F56" i="42"/>
  <c r="H46" i="42"/>
  <c r="Z43" i="42"/>
  <c r="N28" i="42"/>
  <c r="F44" i="42"/>
  <c r="V27" i="42"/>
  <c r="X55" i="42"/>
  <c r="Z49" i="42"/>
  <c r="AD16" i="42"/>
  <c r="P58" i="42"/>
  <c r="P14" i="42"/>
  <c r="Z50" i="42"/>
  <c r="AB12" i="42"/>
  <c r="V24" i="42"/>
  <c r="Z41" i="42"/>
  <c r="L56" i="42"/>
  <c r="AF24" i="42"/>
  <c r="AF51" i="42"/>
  <c r="Z25" i="42"/>
  <c r="AB24" i="42"/>
  <c r="N58" i="47"/>
  <c r="J33" i="47"/>
  <c r="P17" i="47"/>
  <c r="P30" i="47"/>
  <c r="P31" i="47"/>
  <c r="F42" i="47"/>
  <c r="L24" i="47"/>
  <c r="P53" i="47"/>
  <c r="L40" i="47"/>
  <c r="F9" i="47"/>
  <c r="F15" i="47"/>
  <c r="J38" i="47"/>
  <c r="J28" i="47"/>
  <c r="F30" i="47"/>
  <c r="H46" i="47"/>
  <c r="D38" i="47"/>
  <c r="F55" i="47"/>
  <c r="L10" i="47"/>
  <c r="J21" i="47"/>
  <c r="L12" i="47"/>
  <c r="P28" i="47"/>
  <c r="L21" i="47"/>
  <c r="H29" i="47"/>
  <c r="H51" i="47"/>
  <c r="H8" i="47"/>
  <c r="H52" i="47"/>
  <c r="H36" i="47"/>
  <c r="H33" i="47"/>
  <c r="H34" i="47"/>
  <c r="H44" i="47"/>
  <c r="BA28" i="47"/>
  <c r="BI28" i="47" s="1"/>
  <c r="BA20" i="47"/>
  <c r="BI20" i="47" s="1"/>
  <c r="BA10" i="47"/>
  <c r="BI10" i="47" s="1"/>
  <c r="BA8" i="47"/>
  <c r="BI8" i="47" s="1"/>
  <c r="F29" i="47"/>
  <c r="F13" i="47"/>
  <c r="P24" i="47"/>
  <c r="J50" i="47"/>
  <c r="L48" i="47"/>
  <c r="L53" i="47"/>
  <c r="P38" i="47"/>
  <c r="P21" i="47"/>
  <c r="P33" i="47"/>
  <c r="J32" i="47"/>
  <c r="P18" i="47"/>
  <c r="J53" i="47"/>
  <c r="H25" i="47"/>
  <c r="H24" i="47"/>
  <c r="P43" i="47"/>
  <c r="L55" i="47"/>
  <c r="L18" i="47"/>
  <c r="L8" i="47"/>
  <c r="P15" i="47"/>
  <c r="H18" i="47"/>
  <c r="L28" i="47"/>
  <c r="H23" i="47"/>
  <c r="H42" i="47"/>
  <c r="L31" i="47"/>
  <c r="P42" i="47"/>
  <c r="H50" i="47"/>
  <c r="H41" i="47"/>
  <c r="P36" i="47"/>
  <c r="H45" i="47"/>
  <c r="H38" i="47"/>
  <c r="P14" i="47"/>
  <c r="J54" i="47"/>
  <c r="J56" i="47"/>
  <c r="P19" i="47"/>
  <c r="P10" i="47"/>
  <c r="L14" i="47"/>
  <c r="P8" i="47"/>
  <c r="H31" i="47"/>
  <c r="L23" i="47"/>
  <c r="P49" i="47"/>
  <c r="P35" i="47"/>
  <c r="P12" i="47"/>
  <c r="BA24" i="47"/>
  <c r="BI24" i="47" s="1"/>
  <c r="BA42" i="47"/>
  <c r="F57" i="47"/>
  <c r="P11" i="47"/>
  <c r="J11" i="47"/>
  <c r="L57" i="47"/>
  <c r="P32" i="47"/>
  <c r="P16" i="47"/>
  <c r="P57" i="47"/>
  <c r="J46" i="47"/>
  <c r="P13" i="47"/>
  <c r="L17" i="47"/>
  <c r="H30" i="47"/>
  <c r="J31" i="47"/>
  <c r="L38" i="47"/>
  <c r="H53" i="47"/>
  <c r="BA22" i="47"/>
  <c r="BI22" i="47" s="1"/>
  <c r="BA56" i="47"/>
  <c r="BI56" i="47" s="1"/>
  <c r="P7" i="47"/>
  <c r="P39" i="47"/>
  <c r="P51" i="47"/>
  <c r="P41" i="47"/>
  <c r="P34" i="47"/>
  <c r="P29" i="47"/>
  <c r="P44" i="47"/>
  <c r="P52" i="47"/>
  <c r="BA36" i="47"/>
  <c r="BI36" i="47" s="1"/>
  <c r="F10" i="47"/>
  <c r="H16" i="47"/>
  <c r="P54" i="47"/>
  <c r="J23" i="47"/>
  <c r="J47" i="47"/>
  <c r="H47" i="47"/>
  <c r="J14" i="47"/>
  <c r="L26" i="47"/>
  <c r="L42" i="47"/>
  <c r="P50" i="47"/>
  <c r="H22" i="47"/>
  <c r="P37" i="47"/>
  <c r="J30" i="47"/>
  <c r="H21" i="47"/>
  <c r="H28" i="47"/>
  <c r="J13" i="47"/>
  <c r="P9" i="47"/>
  <c r="P47" i="47"/>
  <c r="J49" i="47"/>
  <c r="BA14" i="47"/>
  <c r="BI14" i="47" s="1"/>
  <c r="BA12" i="47"/>
  <c r="BI12" i="47" s="1"/>
  <c r="BA55" i="47"/>
  <c r="BI55" i="47" s="1"/>
  <c r="F40" i="47"/>
  <c r="F11" i="47"/>
  <c r="BA38" i="47"/>
  <c r="P56" i="47"/>
  <c r="H35" i="47"/>
  <c r="L45" i="47"/>
  <c r="H20" i="47"/>
  <c r="J37" i="47"/>
  <c r="L11" i="47"/>
  <c r="J48" i="47"/>
  <c r="L25" i="47"/>
  <c r="L56" i="47"/>
  <c r="J24" i="47"/>
  <c r="P55" i="47"/>
  <c r="L49" i="47"/>
  <c r="H13" i="47"/>
  <c r="BA46" i="47"/>
  <c r="BI46" i="47" s="1"/>
  <c r="D56" i="47"/>
  <c r="F19" i="47"/>
  <c r="H10" i="47"/>
  <c r="J25" i="47"/>
  <c r="P23" i="47"/>
  <c r="J19" i="47"/>
  <c r="H40" i="47"/>
  <c r="L52" i="47"/>
  <c r="J27" i="47"/>
  <c r="J17" i="47"/>
  <c r="J57" i="47"/>
  <c r="L37" i="47"/>
  <c r="H14" i="47"/>
  <c r="H56" i="47"/>
  <c r="J18" i="47"/>
  <c r="BA35" i="47"/>
  <c r="BI35" i="47" s="1"/>
  <c r="AP58" i="47"/>
  <c r="H7" i="47"/>
  <c r="F46" i="47"/>
  <c r="F47" i="47"/>
  <c r="H49" i="47"/>
  <c r="L20" i="47"/>
  <c r="L13" i="47"/>
  <c r="L43" i="47"/>
  <c r="J10" i="47"/>
  <c r="P22" i="47"/>
  <c r="P45" i="47"/>
  <c r="H37" i="47"/>
  <c r="J22" i="47"/>
  <c r="L41" i="47"/>
  <c r="H54" i="47"/>
  <c r="H57" i="47"/>
  <c r="L16" i="47"/>
  <c r="L47" i="47"/>
  <c r="BA50" i="47"/>
  <c r="BI50" i="47" s="1"/>
  <c r="BA32" i="47"/>
  <c r="BI32" i="47" s="1"/>
  <c r="BA18" i="47"/>
  <c r="BI18" i="47" s="1"/>
  <c r="BA48" i="47"/>
  <c r="F20" i="47"/>
  <c r="F23" i="47"/>
  <c r="F37" i="47"/>
  <c r="H32" i="47"/>
  <c r="P26" i="47"/>
  <c r="H55" i="47"/>
  <c r="H27" i="47"/>
  <c r="L27" i="47"/>
  <c r="J36" i="47"/>
  <c r="L22" i="47"/>
  <c r="H39" i="47"/>
  <c r="P46" i="47"/>
  <c r="J20" i="47"/>
  <c r="J45" i="47"/>
  <c r="L54" i="47"/>
  <c r="L50" i="47"/>
  <c r="H15" i="47"/>
  <c r="J9" i="47"/>
  <c r="BA54" i="47"/>
  <c r="BA26" i="47"/>
  <c r="BI26" i="47" s="1"/>
  <c r="F39" i="47"/>
  <c r="F27" i="47"/>
  <c r="H9" i="47"/>
  <c r="H43" i="47"/>
  <c r="J55" i="47"/>
  <c r="J40" i="47"/>
  <c r="H12" i="47"/>
  <c r="J15" i="47"/>
  <c r="H19" i="47"/>
  <c r="J35" i="47"/>
  <c r="H17" i="47"/>
  <c r="H26" i="47"/>
  <c r="P27" i="47"/>
  <c r="L7" i="47"/>
  <c r="L39" i="47"/>
  <c r="L29" i="47"/>
  <c r="L36" i="47"/>
  <c r="L33" i="47"/>
  <c r="L34" i="47"/>
  <c r="L51" i="47"/>
  <c r="L44" i="47"/>
  <c r="J7" i="47"/>
  <c r="J39" i="47"/>
  <c r="J29" i="47"/>
  <c r="J8" i="47"/>
  <c r="J51" i="47"/>
  <c r="J52" i="47"/>
  <c r="J44" i="47"/>
  <c r="J34" i="47"/>
  <c r="BA16" i="47"/>
  <c r="BI16" i="47" s="1"/>
  <c r="BA17" i="47"/>
  <c r="BI17" i="47" s="1"/>
  <c r="J43" i="47"/>
  <c r="L46" i="47"/>
  <c r="J16" i="47"/>
  <c r="L15" i="47"/>
  <c r="P25" i="47"/>
  <c r="J26" i="47"/>
  <c r="L30" i="47"/>
  <c r="L35" i="47"/>
  <c r="H48" i="47"/>
  <c r="J12" i="47"/>
  <c r="L19" i="47"/>
  <c r="J42" i="47"/>
  <c r="P48" i="47"/>
  <c r="P20" i="47"/>
  <c r="L32" i="47"/>
  <c r="B55" i="47"/>
  <c r="B18" i="47"/>
  <c r="B9" i="47"/>
  <c r="B26" i="47"/>
  <c r="B36" i="47"/>
  <c r="D17" i="47"/>
  <c r="B39" i="47"/>
  <c r="D54" i="47"/>
  <c r="B14" i="47"/>
  <c r="B24" i="47"/>
  <c r="D23" i="47"/>
  <c r="B16" i="47"/>
  <c r="D20" i="47"/>
  <c r="D40" i="47"/>
  <c r="B54" i="47"/>
  <c r="B31" i="47"/>
  <c r="D16" i="47"/>
  <c r="B10" i="47"/>
  <c r="B57" i="47"/>
  <c r="D46" i="47"/>
  <c r="B35" i="47"/>
  <c r="B21" i="47"/>
  <c r="D43" i="47"/>
  <c r="B15" i="47"/>
  <c r="D44" i="47"/>
  <c r="D51" i="47"/>
  <c r="D52" i="47"/>
  <c r="D33" i="47"/>
  <c r="D8" i="47"/>
  <c r="D41" i="47"/>
  <c r="D36" i="47"/>
  <c r="D34" i="47"/>
  <c r="D39" i="47"/>
  <c r="D48" i="47"/>
  <c r="D10" i="47"/>
  <c r="B43" i="47"/>
  <c r="F48" i="47"/>
  <c r="D30" i="47"/>
  <c r="D12" i="47"/>
  <c r="D53" i="47"/>
  <c r="B37" i="47"/>
  <c r="B22" i="47"/>
  <c r="D47" i="47"/>
  <c r="D42" i="47"/>
  <c r="B19" i="47"/>
  <c r="D7" i="47"/>
  <c r="F56" i="47"/>
  <c r="D28" i="47"/>
  <c r="B8" i="47"/>
  <c r="D13" i="47"/>
  <c r="D26" i="47"/>
  <c r="B20" i="47"/>
  <c r="F7" i="47"/>
  <c r="D24" i="47"/>
  <c r="D57" i="47"/>
  <c r="B23" i="47"/>
  <c r="D49" i="47"/>
  <c r="B46" i="47"/>
  <c r="B17" i="47"/>
  <c r="B45" i="47"/>
  <c r="D22" i="47"/>
  <c r="B38" i="47"/>
  <c r="F28" i="47"/>
  <c r="B12" i="47"/>
  <c r="D37" i="47"/>
  <c r="BB42" i="47"/>
  <c r="D15" i="47"/>
  <c r="D55" i="47"/>
  <c r="B25" i="47"/>
  <c r="D9" i="47"/>
  <c r="D32" i="47"/>
  <c r="B48" i="47"/>
  <c r="F45" i="47"/>
  <c r="B40" i="47"/>
  <c r="F52" i="47"/>
  <c r="F18" i="47"/>
  <c r="B50" i="47"/>
  <c r="B42" i="47"/>
  <c r="F12" i="47"/>
  <c r="D27" i="47"/>
  <c r="B27" i="47"/>
  <c r="D25" i="47"/>
  <c r="B11" i="47"/>
  <c r="B53" i="47"/>
  <c r="B28" i="47"/>
  <c r="D18" i="47"/>
  <c r="B33" i="47"/>
  <c r="F50" i="47"/>
  <c r="F14" i="47"/>
  <c r="B7" i="47"/>
  <c r="B56" i="47"/>
  <c r="D29" i="47"/>
  <c r="F26" i="47"/>
  <c r="F43" i="47"/>
  <c r="D19" i="47"/>
  <c r="D35" i="47"/>
  <c r="F31" i="47"/>
  <c r="D11" i="47"/>
  <c r="D31" i="47"/>
  <c r="B41" i="47"/>
  <c r="B52" i="47"/>
  <c r="B34" i="47"/>
  <c r="B51" i="47"/>
  <c r="B29" i="47"/>
  <c r="B44" i="47"/>
  <c r="D21" i="47"/>
  <c r="F49" i="47"/>
  <c r="B49" i="47"/>
  <c r="F25" i="47"/>
  <c r="F35" i="47"/>
  <c r="F41" i="47"/>
  <c r="B32" i="47"/>
  <c r="B13" i="47"/>
  <c r="F16" i="47"/>
  <c r="D14" i="47"/>
  <c r="F36" i="47"/>
  <c r="F34" i="47"/>
  <c r="F51" i="47"/>
  <c r="F33" i="47"/>
  <c r="F44" i="47"/>
  <c r="F8" i="47"/>
  <c r="B30" i="47"/>
  <c r="F24" i="47"/>
  <c r="F53" i="47"/>
  <c r="F38" i="47"/>
  <c r="D50" i="47"/>
  <c r="F32" i="47"/>
  <c r="F22" i="47"/>
  <c r="F17" i="47"/>
  <c r="F21" i="47"/>
  <c r="AI59" i="42"/>
  <c r="AH45" i="42" s="1"/>
  <c r="BA31" i="47"/>
  <c r="BI31" i="47" s="1"/>
  <c r="AM58" i="47"/>
  <c r="BA15" i="47"/>
  <c r="BI15" i="47" s="1"/>
  <c r="BH7" i="47"/>
  <c r="BH58" i="47" s="1"/>
  <c r="AW58" i="47"/>
  <c r="BC7" i="47"/>
  <c r="BC58" i="47" s="1"/>
  <c r="AR58" i="47"/>
  <c r="BB38" i="47"/>
  <c r="BB46" i="47"/>
  <c r="BA11" i="47"/>
  <c r="BI11" i="47" s="1"/>
  <c r="BB56" i="47"/>
  <c r="BE7" i="47"/>
  <c r="BE58" i="47" s="1"/>
  <c r="AT58" i="47"/>
  <c r="BD7" i="47"/>
  <c r="BD58" i="47" s="1"/>
  <c r="AS58" i="47"/>
  <c r="BF7" i="47"/>
  <c r="BF58" i="47" s="1"/>
  <c r="AU58" i="47"/>
  <c r="BA43" i="47"/>
  <c r="BI43" i="47" s="1"/>
  <c r="BA9" i="47"/>
  <c r="BI9" i="47" s="1"/>
  <c r="BB50" i="47"/>
  <c r="BB54" i="47"/>
  <c r="BA7" i="47"/>
  <c r="BB7" i="47"/>
  <c r="AQ58" i="47"/>
  <c r="BB48" i="47"/>
  <c r="BA19" i="47"/>
  <c r="BI19" i="47" s="1"/>
  <c r="BA23" i="47"/>
  <c r="BI23" i="47" s="1"/>
  <c r="BA27" i="47"/>
  <c r="BI27" i="47" s="1"/>
  <c r="BA13" i="47"/>
  <c r="BI13" i="47" s="1"/>
  <c r="BA25" i="47"/>
  <c r="BI25" i="47" s="1"/>
  <c r="BI54" i="47" l="1"/>
  <c r="BI48" i="47"/>
  <c r="AJ53" i="42"/>
  <c r="AJ35" i="42"/>
  <c r="AJ30" i="42"/>
  <c r="AJ31" i="42"/>
  <c r="AJ34" i="42"/>
  <c r="AJ42" i="42"/>
  <c r="AJ43" i="42"/>
  <c r="AJ52" i="42"/>
  <c r="AJ9" i="42"/>
  <c r="AJ45" i="42"/>
  <c r="S55" i="42"/>
  <c r="AH53" i="42"/>
  <c r="S9" i="42"/>
  <c r="AJ11" i="42"/>
  <c r="AH22" i="42"/>
  <c r="S29" i="42"/>
  <c r="AB59" i="42"/>
  <c r="AD36" i="42"/>
  <c r="AF14" i="42"/>
  <c r="S16" i="42"/>
  <c r="AD46" i="42"/>
  <c r="AD27" i="42"/>
  <c r="X10" i="42"/>
  <c r="S40" i="42"/>
  <c r="S47" i="42"/>
  <c r="V59" i="42"/>
  <c r="AJ13" i="42"/>
  <c r="AD21" i="42"/>
  <c r="S27" i="42"/>
  <c r="X21" i="42"/>
  <c r="X20" i="42"/>
  <c r="AJ15" i="42"/>
  <c r="AH27" i="42"/>
  <c r="AH9" i="42"/>
  <c r="AM55" i="42"/>
  <c r="AH55" i="42"/>
  <c r="AH30" i="42"/>
  <c r="S58" i="42"/>
  <c r="AH41" i="42"/>
  <c r="AF39" i="42"/>
  <c r="AD51" i="42"/>
  <c r="AM51" i="42" s="1"/>
  <c r="AD20" i="42"/>
  <c r="AF50" i="42"/>
  <c r="AM50" i="42" s="1"/>
  <c r="AJ24" i="42"/>
  <c r="AM24" i="42" s="1"/>
  <c r="P59" i="42"/>
  <c r="S26" i="42"/>
  <c r="AF17" i="42"/>
  <c r="AD23" i="42"/>
  <c r="AH31" i="42"/>
  <c r="X17" i="42"/>
  <c r="S33" i="42"/>
  <c r="S57" i="42"/>
  <c r="AH35" i="42"/>
  <c r="AD48" i="42"/>
  <c r="AM48" i="42" s="1"/>
  <c r="S42" i="42"/>
  <c r="AF33" i="42"/>
  <c r="X41" i="42"/>
  <c r="AH10" i="42"/>
  <c r="BI38" i="47"/>
  <c r="AJ26" i="42"/>
  <c r="AJ48" i="42"/>
  <c r="S31" i="42"/>
  <c r="S25" i="42"/>
  <c r="AD41" i="42"/>
  <c r="AD25" i="42"/>
  <c r="AM25" i="42" s="1"/>
  <c r="AH50" i="42"/>
  <c r="AD42" i="42"/>
  <c r="AJ51" i="42"/>
  <c r="S12" i="42"/>
  <c r="AD8" i="42"/>
  <c r="AM8" i="42" s="1"/>
  <c r="AH17" i="42"/>
  <c r="AH46" i="42"/>
  <c r="AH44" i="42"/>
  <c r="H59" i="42"/>
  <c r="AF38" i="42"/>
  <c r="S14" i="42"/>
  <c r="X39" i="42"/>
  <c r="AM39" i="42" s="1"/>
  <c r="AH47" i="42"/>
  <c r="AJ58" i="42"/>
  <c r="AD29" i="42"/>
  <c r="AJ55" i="42"/>
  <c r="S10" i="42"/>
  <c r="AH37" i="42"/>
  <c r="AH16" i="42"/>
  <c r="S37" i="42"/>
  <c r="AH25" i="42"/>
  <c r="AJ23" i="42"/>
  <c r="AF20" i="42"/>
  <c r="AH13" i="42"/>
  <c r="AH26" i="42"/>
  <c r="AJ27" i="42"/>
  <c r="S50" i="42"/>
  <c r="AJ28" i="42"/>
  <c r="AJ57" i="42"/>
  <c r="AJ16" i="42"/>
  <c r="BI42" i="47"/>
  <c r="AF47" i="42"/>
  <c r="AJ18" i="42"/>
  <c r="S53" i="42"/>
  <c r="N59" i="42"/>
  <c r="AH51" i="42"/>
  <c r="AH38" i="42"/>
  <c r="S15" i="42"/>
  <c r="X34" i="42"/>
  <c r="X53" i="42"/>
  <c r="X43" i="42"/>
  <c r="X31" i="42"/>
  <c r="X35" i="42"/>
  <c r="AM35" i="42" s="1"/>
  <c r="X52" i="42"/>
  <c r="X37" i="42"/>
  <c r="X45" i="42"/>
  <c r="X9" i="42"/>
  <c r="X30" i="42"/>
  <c r="X40" i="42"/>
  <c r="AJ39" i="42"/>
  <c r="Z59" i="42"/>
  <c r="AD15" i="42"/>
  <c r="AM15" i="42" s="1"/>
  <c r="AF27" i="42"/>
  <c r="AF46" i="42"/>
  <c r="AF12" i="42"/>
  <c r="AF26" i="42"/>
  <c r="X22" i="42"/>
  <c r="AD14" i="42"/>
  <c r="AH57" i="42"/>
  <c r="AJ46" i="42"/>
  <c r="AH29" i="42"/>
  <c r="AM29" i="42" s="1"/>
  <c r="AH48" i="42"/>
  <c r="AJ54" i="42"/>
  <c r="AH11" i="42"/>
  <c r="AM11" i="42" s="1"/>
  <c r="AH18" i="42"/>
  <c r="AF34" i="42"/>
  <c r="AF30" i="42"/>
  <c r="AF45" i="42"/>
  <c r="AF35" i="42"/>
  <c r="AF9" i="42"/>
  <c r="AF43" i="42"/>
  <c r="AF37" i="42"/>
  <c r="AF53" i="42"/>
  <c r="AF52" i="42"/>
  <c r="AD26" i="42"/>
  <c r="S52" i="42"/>
  <c r="AH32" i="42"/>
  <c r="AD19" i="42"/>
  <c r="AD24" i="42"/>
  <c r="AH21" i="42"/>
  <c r="AJ19" i="42"/>
  <c r="AH56" i="42"/>
  <c r="S56" i="42"/>
  <c r="AJ22" i="42"/>
  <c r="X38" i="42"/>
  <c r="AM38" i="42" s="1"/>
  <c r="X27" i="42"/>
  <c r="AF42" i="42"/>
  <c r="AF22" i="42"/>
  <c r="AJ21" i="42"/>
  <c r="AD49" i="42"/>
  <c r="AM49" i="42" s="1"/>
  <c r="AJ17" i="42"/>
  <c r="AD54" i="42"/>
  <c r="AM54" i="42" s="1"/>
  <c r="AF56" i="42"/>
  <c r="S54" i="42"/>
  <c r="S41" i="42"/>
  <c r="AH52" i="42"/>
  <c r="AH14" i="42"/>
  <c r="AH49" i="42"/>
  <c r="S35" i="42"/>
  <c r="AH54" i="42"/>
  <c r="S24" i="42"/>
  <c r="AJ41" i="42"/>
  <c r="L59" i="42"/>
  <c r="AF58" i="42"/>
  <c r="X12" i="42"/>
  <c r="AF23" i="42"/>
  <c r="AH19" i="42"/>
  <c r="AJ25" i="42"/>
  <c r="S11" i="42"/>
  <c r="AF31" i="42"/>
  <c r="AJ56" i="42"/>
  <c r="AF44" i="42"/>
  <c r="X44" i="42"/>
  <c r="AF15" i="42"/>
  <c r="AH24" i="42"/>
  <c r="AD28" i="42"/>
  <c r="S48" i="42"/>
  <c r="X19" i="42"/>
  <c r="S21" i="42"/>
  <c r="BI7" i="47"/>
  <c r="AF21" i="42"/>
  <c r="AM36" i="42"/>
  <c r="B59" i="42"/>
  <c r="AF25" i="42"/>
  <c r="AJ10" i="42"/>
  <c r="AJ20" i="42"/>
  <c r="AF36" i="42"/>
  <c r="X26" i="42"/>
  <c r="AJ40" i="42"/>
  <c r="AJ49" i="42"/>
  <c r="AD33" i="42"/>
  <c r="AH12" i="42"/>
  <c r="AF16" i="42"/>
  <c r="X42" i="42"/>
  <c r="S38" i="42"/>
  <c r="X33" i="42"/>
  <c r="X57" i="42"/>
  <c r="AF48" i="42"/>
  <c r="AF54" i="42"/>
  <c r="S32" i="42"/>
  <c r="S17" i="42"/>
  <c r="AF8" i="42"/>
  <c r="AD17" i="42"/>
  <c r="X46" i="42"/>
  <c r="AM46" i="42" s="1"/>
  <c r="AD47" i="42"/>
  <c r="AM47" i="42" s="1"/>
  <c r="S22" i="42"/>
  <c r="AF57" i="42"/>
  <c r="AD58" i="42"/>
  <c r="AM58" i="42" s="1"/>
  <c r="AJ47" i="42"/>
  <c r="S34" i="42"/>
  <c r="AD13" i="42"/>
  <c r="AM13" i="42" s="1"/>
  <c r="S49" i="42"/>
  <c r="X56" i="42"/>
  <c r="AJ44" i="42"/>
  <c r="AH43" i="42"/>
  <c r="X16" i="42"/>
  <c r="AM16" i="42" s="1"/>
  <c r="AH20" i="42"/>
  <c r="AF32" i="42"/>
  <c r="AF49" i="42"/>
  <c r="X14" i="42"/>
  <c r="F59" i="42"/>
  <c r="AJ32" i="42"/>
  <c r="AH42" i="42"/>
  <c r="D59" i="42"/>
  <c r="S8" i="42"/>
  <c r="AH28" i="42"/>
  <c r="AM28" i="42" s="1"/>
  <c r="AH8" i="42"/>
  <c r="AJ12" i="42"/>
  <c r="AH36" i="42"/>
  <c r="AF11" i="42"/>
  <c r="AD9" i="42"/>
  <c r="AD53" i="42"/>
  <c r="AD37" i="42"/>
  <c r="AD34" i="42"/>
  <c r="AD45" i="42"/>
  <c r="AD35" i="42"/>
  <c r="AD30" i="42"/>
  <c r="AD52" i="42"/>
  <c r="AD31" i="42"/>
  <c r="AJ38" i="42"/>
  <c r="J59" i="42"/>
  <c r="AD32" i="42"/>
  <c r="AM32" i="42" s="1"/>
  <c r="AD39" i="42"/>
  <c r="AJ37" i="42"/>
  <c r="AF18" i="42"/>
  <c r="AM18" i="42" s="1"/>
  <c r="AF55" i="42"/>
  <c r="AJ50" i="42"/>
  <c r="AH58" i="42"/>
  <c r="AD55" i="42"/>
  <c r="AD43" i="42"/>
  <c r="AD44" i="42"/>
  <c r="AH23" i="42"/>
  <c r="F58" i="47"/>
  <c r="P58" i="47"/>
  <c r="H58" i="47"/>
  <c r="J58" i="47"/>
  <c r="L58" i="47"/>
  <c r="AL7" i="47"/>
  <c r="AL52" i="47"/>
  <c r="AL28" i="47"/>
  <c r="AL16" i="47"/>
  <c r="AL15" i="47"/>
  <c r="AL14" i="47"/>
  <c r="AL50" i="47"/>
  <c r="AL49" i="47"/>
  <c r="AL37" i="47"/>
  <c r="AL25" i="47"/>
  <c r="AL13" i="47"/>
  <c r="AL48" i="47"/>
  <c r="AL36" i="47"/>
  <c r="AL24" i="47"/>
  <c r="AL12" i="47"/>
  <c r="AL47" i="47"/>
  <c r="AL35" i="47"/>
  <c r="AL23" i="47"/>
  <c r="AL11" i="47"/>
  <c r="AL34" i="47"/>
  <c r="AL10" i="47"/>
  <c r="AL46" i="47"/>
  <c r="AL22" i="47"/>
  <c r="AL27" i="47"/>
  <c r="AL38" i="47"/>
  <c r="AL57" i="47"/>
  <c r="AL45" i="47"/>
  <c r="AL33" i="47"/>
  <c r="AL21" i="47"/>
  <c r="AL9" i="47"/>
  <c r="AL56" i="47"/>
  <c r="AL44" i="47"/>
  <c r="AL32" i="47"/>
  <c r="AL20" i="47"/>
  <c r="AL8" i="47"/>
  <c r="AL55" i="47"/>
  <c r="AL43" i="47"/>
  <c r="AL31" i="47"/>
  <c r="AL19" i="47"/>
  <c r="AL51" i="47"/>
  <c r="AL26" i="47"/>
  <c r="AL54" i="47"/>
  <c r="AL42" i="47"/>
  <c r="AL30" i="47"/>
  <c r="AL18" i="47"/>
  <c r="AL53" i="47"/>
  <c r="AL41" i="47"/>
  <c r="AL29" i="47"/>
  <c r="AL17" i="47"/>
  <c r="AL40" i="47"/>
  <c r="AL39" i="47"/>
  <c r="D58" i="47"/>
  <c r="B58" i="47"/>
  <c r="BB58" i="47"/>
  <c r="AX58" i="47"/>
  <c r="BA58" i="47"/>
  <c r="AH59" i="42" l="1"/>
  <c r="AM42" i="42"/>
  <c r="R35" i="42"/>
  <c r="R52" i="42"/>
  <c r="AM31" i="42"/>
  <c r="AM43" i="42"/>
  <c r="AM27" i="42"/>
  <c r="AM53" i="42"/>
  <c r="R37" i="42"/>
  <c r="R14" i="42"/>
  <c r="R9" i="42"/>
  <c r="AM34" i="42"/>
  <c r="AM20" i="42"/>
  <c r="AM10" i="42"/>
  <c r="S59" i="42"/>
  <c r="R54" i="42" s="1"/>
  <c r="AM56" i="42"/>
  <c r="R21" i="42"/>
  <c r="R41" i="42"/>
  <c r="R15" i="42"/>
  <c r="AM21" i="42"/>
  <c r="AM19" i="42"/>
  <c r="AM40" i="42"/>
  <c r="AM17" i="42"/>
  <c r="R27" i="42"/>
  <c r="R29" i="42"/>
  <c r="AM26" i="42"/>
  <c r="X59" i="42"/>
  <c r="AM12" i="42"/>
  <c r="AM30" i="42"/>
  <c r="R58" i="42"/>
  <c r="R16" i="42"/>
  <c r="AJ59" i="42"/>
  <c r="AM9" i="42"/>
  <c r="AM23" i="42"/>
  <c r="AF59" i="42"/>
  <c r="AM45" i="42"/>
  <c r="AD59" i="42"/>
  <c r="AM14" i="42"/>
  <c r="AM57" i="42"/>
  <c r="AM22" i="42"/>
  <c r="AM37" i="42"/>
  <c r="AM33" i="42"/>
  <c r="AM44" i="42"/>
  <c r="AM52" i="42"/>
  <c r="AM41" i="42"/>
  <c r="R47" i="42"/>
  <c r="BI58" i="47"/>
  <c r="AL58" i="47"/>
  <c r="S58" i="47"/>
  <c r="R56" i="42" l="1"/>
  <c r="R22" i="42"/>
  <c r="AL57" i="42"/>
  <c r="AL53" i="42"/>
  <c r="AL30" i="42"/>
  <c r="R17" i="42"/>
  <c r="AL12" i="42"/>
  <c r="R49" i="42"/>
  <c r="R40" i="42"/>
  <c r="R38" i="42"/>
  <c r="R11" i="42"/>
  <c r="R24" i="42"/>
  <c r="R34" i="42"/>
  <c r="R55" i="42"/>
  <c r="R57" i="42"/>
  <c r="AL33" i="42"/>
  <c r="AL43" i="42"/>
  <c r="R8" i="42"/>
  <c r="R20" i="42"/>
  <c r="R43" i="42"/>
  <c r="R23" i="42"/>
  <c r="R36" i="42"/>
  <c r="R19" i="42"/>
  <c r="R44" i="42"/>
  <c r="R39" i="42"/>
  <c r="R46" i="42"/>
  <c r="R18" i="42"/>
  <c r="R13" i="42"/>
  <c r="R30" i="42"/>
  <c r="R28" i="42"/>
  <c r="R51" i="42"/>
  <c r="R45" i="42"/>
  <c r="AL10" i="42"/>
  <c r="AL45" i="42"/>
  <c r="R26" i="42"/>
  <c r="R48" i="42"/>
  <c r="AL21" i="42"/>
  <c r="R12" i="42"/>
  <c r="AL23" i="42"/>
  <c r="R33" i="42"/>
  <c r="R42" i="42"/>
  <c r="AM59" i="42"/>
  <c r="AL37" i="42"/>
  <c r="AL22" i="42"/>
  <c r="AL17" i="42"/>
  <c r="AL42" i="42"/>
  <c r="R50" i="42"/>
  <c r="AL44" i="42"/>
  <c r="R25" i="42"/>
  <c r="R53" i="42"/>
  <c r="R10" i="42"/>
  <c r="R32" i="42"/>
  <c r="R31" i="42"/>
  <c r="R7" i="47"/>
  <c r="R20" i="47"/>
  <c r="R54" i="47"/>
  <c r="R42" i="47"/>
  <c r="R30" i="47"/>
  <c r="R18" i="47"/>
  <c r="R53" i="47"/>
  <c r="R41" i="47"/>
  <c r="R29" i="47"/>
  <c r="R17" i="47"/>
  <c r="R52" i="47"/>
  <c r="R40" i="47"/>
  <c r="R28" i="47"/>
  <c r="R16" i="47"/>
  <c r="R10" i="47"/>
  <c r="R45" i="47"/>
  <c r="R8" i="47"/>
  <c r="R55" i="47"/>
  <c r="R32" i="47"/>
  <c r="R51" i="47"/>
  <c r="R39" i="47"/>
  <c r="R27" i="47"/>
  <c r="R15" i="47"/>
  <c r="R50" i="47"/>
  <c r="R38" i="47"/>
  <c r="R26" i="47"/>
  <c r="R14" i="47"/>
  <c r="R49" i="47"/>
  <c r="R37" i="47"/>
  <c r="R25" i="47"/>
  <c r="R13" i="47"/>
  <c r="R46" i="47"/>
  <c r="R34" i="47"/>
  <c r="R22" i="47"/>
  <c r="R57" i="47"/>
  <c r="R33" i="47"/>
  <c r="R21" i="47"/>
  <c r="R9" i="47"/>
  <c r="R56" i="47"/>
  <c r="R43" i="47"/>
  <c r="R48" i="47"/>
  <c r="R36" i="47"/>
  <c r="R24" i="47"/>
  <c r="R12" i="47"/>
  <c r="R47" i="47"/>
  <c r="R35" i="47"/>
  <c r="R23" i="47"/>
  <c r="R11" i="47"/>
  <c r="R44" i="47"/>
  <c r="R31" i="47"/>
  <c r="R19" i="47"/>
  <c r="AL8" i="42" l="1"/>
  <c r="AL18" i="42"/>
  <c r="AL54" i="42"/>
  <c r="AL38" i="42"/>
  <c r="AL48" i="42"/>
  <c r="AL58" i="42"/>
  <c r="AL36" i="42"/>
  <c r="AL24" i="42"/>
  <c r="AL29" i="42"/>
  <c r="AL28" i="42"/>
  <c r="AL11" i="42"/>
  <c r="AL25" i="42"/>
  <c r="AL39" i="42"/>
  <c r="AL35" i="42"/>
  <c r="AL32" i="42"/>
  <c r="AL13" i="42"/>
  <c r="AL49" i="42"/>
  <c r="AL55" i="42"/>
  <c r="AL51" i="42"/>
  <c r="AL50" i="42"/>
  <c r="AL46" i="42"/>
  <c r="AL16" i="42"/>
  <c r="AL15" i="42"/>
  <c r="AL47" i="42"/>
  <c r="AL19" i="42"/>
  <c r="AL27" i="42"/>
  <c r="AL41" i="42"/>
  <c r="AL34" i="42"/>
  <c r="AL56" i="42"/>
  <c r="AL40" i="42"/>
  <c r="AL31" i="42"/>
  <c r="R59" i="42"/>
  <c r="AL52" i="42"/>
  <c r="AL26" i="42"/>
  <c r="AL14" i="42"/>
  <c r="AL20" i="42"/>
  <c r="AL9" i="42"/>
  <c r="R58" i="47"/>
  <c r="AL59" i="42" l="1"/>
</calcChain>
</file>

<file path=xl/comments1.xml><?xml version="1.0" encoding="utf-8"?>
<comments xmlns="http://schemas.openxmlformats.org/spreadsheetml/2006/main">
  <authors>
    <author>cesar.rivera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comments2.xml><?xml version="1.0" encoding="utf-8"?>
<comments xmlns="http://schemas.openxmlformats.org/spreadsheetml/2006/main">
  <authors>
    <author>cesar.rivera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comments3.xml><?xml version="1.0" encoding="utf-8"?>
<comments xmlns="http://schemas.openxmlformats.org/spreadsheetml/2006/main">
  <authors>
    <author>cesar.rivera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<sst xmlns="http://schemas.openxmlformats.org/spreadsheetml/2006/main" count="1621" uniqueCount="262">
  <si>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</si>
  <si>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</si>
  <si>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</si>
  <si>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</si>
  <si>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</si>
  <si>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</si>
  <si>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</si>
  <si>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</si>
  <si>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</si>
  <si>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</si>
  <si>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</si>
  <si>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</si>
  <si>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</si>
  <si>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</si>
  <si>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</si>
  <si>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</si>
  <si>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</si>
  <si>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</si>
  <si>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</si>
  <si>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</si>
  <si>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</si>
  <si>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</si>
  <si>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</si>
  <si>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</si>
  <si>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</si>
  <si>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</si>
  <si>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</si>
  <si>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</si>
  <si>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</si>
  <si>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</si>
  <si>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</si>
  <si>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</si>
  <si>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</si>
  <si>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</si>
  <si>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</si>
  <si>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</si>
  <si>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</si>
  <si>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</si>
  <si>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</si>
  <si>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</si>
  <si>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</si>
  <si>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</si>
  <si>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</si>
  <si>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</si>
  <si>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</si>
  <si>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</si>
  <si>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</si>
  <si>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</si>
  <si>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</si>
  <si>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</si>
  <si>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</si>
  <si>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</si>
  <si>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</si>
  <si>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</si>
  <si>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</si>
  <si>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</si>
  <si>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</si>
  <si>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</si>
  <si>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</si>
  <si>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</si>
  <si>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</si>
  <si>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</si>
  <si>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</si>
  <si>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</si>
  <si>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</si>
  <si>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</si>
  <si>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</si>
  <si>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</si>
  <si>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</si>
  <si>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</si>
  <si>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</si>
  <si>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</si>
  <si>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</si>
  <si>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</si>
  <si>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</si>
  <si>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</si>
  <si>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</si>
  <si>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</si>
  <si>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</si>
  <si>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</si>
  <si>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</si>
  <si>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</si>
  <si>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</si>
  <si>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</si>
  <si>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</si>
  <si>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</si>
  <si>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</si>
  <si>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</si>
  <si>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</si>
  <si>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</si>
  <si>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</si>
  <si>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</si>
  <si>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</si>
  <si>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</si>
  <si>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</si>
  <si>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</si>
  <si>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</si>
  <si>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</si>
  <si>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POBLACIÓN 2010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</si>
  <si>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</si>
  <si>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</si>
  <si>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</si>
  <si>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</si>
  <si>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</si>
  <si>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</si>
  <si>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</si>
  <si>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</si>
  <si>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</si>
  <si>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</si>
  <si>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</si>
  <si>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</si>
  <si>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</si>
  <si>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</si>
  <si>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</si>
  <si>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</si>
  <si>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</si>
  <si>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</si>
  <si>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</si>
  <si>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</si>
  <si>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</si>
  <si>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</si>
  <si>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</si>
  <si>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</si>
  <si>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</si>
  <si>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</si>
  <si>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</si>
  <si>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</si>
  <si>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</si>
  <si>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</si>
  <si>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</si>
  <si>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</si>
  <si>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</si>
  <si>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</si>
  <si>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</si>
  <si>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</si>
  <si>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</si>
  <si>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</si>
  <si>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>ISAN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</si>
  <si>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</si>
  <si>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</si>
  <si>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</si>
  <si>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</si>
  <si>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</si>
  <si>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</si>
  <si>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</si>
  <si>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</si>
  <si>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</si>
  <si>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Fondo de Fomento Municipal (FFM)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</si>
  <si>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</si>
  <si>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</si>
  <si>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</si>
  <si>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</si>
  <si>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</si>
  <si>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</si>
  <si>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</si>
  <si>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</si>
  <si>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</si>
  <si>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</si>
  <si>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</si>
  <si>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r>
      <t>BG</t>
    </r>
    <r>
      <rPr>
        <vertAlign val="subscript"/>
        <sz val="8"/>
        <color rgb="FFFF0000"/>
        <rFont val="Arial"/>
        <family val="2"/>
      </rPr>
      <t>t-2</t>
    </r>
  </si>
  <si>
    <r>
      <t>RP</t>
    </r>
    <r>
      <rPr>
        <vertAlign val="subscript"/>
        <sz val="8"/>
        <color rgb="FFFF0000"/>
        <rFont val="Arial"/>
        <family val="2"/>
      </rPr>
      <t>t-1</t>
    </r>
  </si>
  <si>
    <t>FOFIR</t>
  </si>
  <si>
    <t>PROPORCION DE RECAUDACIÓN</t>
  </si>
  <si>
    <t>RECAUDACIÓN PONDERADO POR EFICIENCIA</t>
  </si>
  <si>
    <t>FUENTE:
Facturación de Predial.- Instituto Registral y Catastral
Recaudación de Predial.- Municipios del Estado
Población y Territorio.- Censo de población y vivienda 2010, INEGI
Vairables de Carencia Social 2000 y 2010.- Censo de población y vivienda 2010, INEGI</t>
  </si>
  <si>
    <t>COEFICIENTE DE DISTRIBUCIÓN ANTES DE GARANTÍA</t>
  </si>
  <si>
    <t>Impuesto sobre la Venta Final de Gasolinas y Diesel (IEPSGD)</t>
  </si>
  <si>
    <t>IEPSGYD</t>
  </si>
  <si>
    <t>POBLACIÓN  2015</t>
  </si>
  <si>
    <t xml:space="preserve">  Población 2015, Encuesta Intercensal, INEGI</t>
  </si>
  <si>
    <t>Fondo sobre Extracción de Hidrocarburos (FEXHI)</t>
  </si>
  <si>
    <t>COORDINACIÓN Y PLANEACIÓN HACENDARIA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</si>
  <si>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</si>
  <si>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</si>
  <si>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</si>
  <si>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DETERMINACIÓN  DEL  COEFICIENTE DE PARTICIPACIÓN DE RECURSOS A MUNICIPIOS PARA 2017
 (ARTÍCULO 19 LCHNL)</t>
  </si>
  <si>
    <t>PARTICIPACIONES PAGADAS 2016
FGP, FFM, FOFIR, IEPS, ISAN, FEXHI, IEPSGYD</t>
  </si>
  <si>
    <t>PROYECCIÓN DE POBLACIÓN 2016</t>
  </si>
  <si>
    <t>FACTURACIÓN  2015
(2011-2015)</t>
  </si>
  <si>
    <t>RECAUDACIÓN 2016</t>
  </si>
  <si>
    <t>MONTO OBS + ESTIM DE GASOLINAS</t>
  </si>
  <si>
    <t>MONTO OBS. + ESTIM. DE PARTICIPACIONES</t>
  </si>
  <si>
    <t>*3.36% INFLACIÓN ANUAL 2016</t>
  </si>
  <si>
    <t>*7.14 %DE CRECIMIENTO DE ESTIMACIÓN 2017 RESPECTO 2016</t>
  </si>
  <si>
    <t>PARTICIPACIONES PAGADAS 2016 MÁS INFLACIÓN</t>
  </si>
  <si>
    <t>MONTO NECESARIO PARA ALCANZAR 2016 MÁS INFLACIÓN
"COMPENSACIÓN"</t>
  </si>
  <si>
    <t>MONTOS 2017 DE MUNICIPIOS CON PARTICIPACIÓN SUPERIOR A 2016 MÁS INFLACIÓN</t>
  </si>
  <si>
    <t>MONTO 2017 POR ENCIMA DE 2016 MÁS INFLACIÓN</t>
  </si>
  <si>
    <t>MONTO A DISMINUIR EN MUNICIPIOS CON CRECIMIENTO SUPERIOR A 2016 MÁS INFLACIÓN</t>
  </si>
  <si>
    <t>MONTO A DISTRIBUIR EN 2017 PARA GARANTIZAR AL MENOS EL PAGO DE 2016 MÁS INFLACIÓN</t>
  </si>
  <si>
    <t>DETERMINACIÓN INCREMENTO 2017 vs PAGO 2016 MÁS INFLACIÓN</t>
  </si>
  <si>
    <t>ENERO</t>
  </si>
  <si>
    <t>4to Ajuste Trim FOFIR 2016</t>
  </si>
  <si>
    <t>FEBRERO</t>
  </si>
  <si>
    <t>3er Ajuste Cuatrim 2016</t>
  </si>
  <si>
    <t>MARZO</t>
  </si>
  <si>
    <t>ABRIL</t>
  </si>
  <si>
    <t>1er Ajuste Trim FOFIR 2017</t>
  </si>
  <si>
    <t>MAYO</t>
  </si>
  <si>
    <t>AJUSTE DEFINITIVO 2016</t>
  </si>
  <si>
    <t>JUNIO</t>
  </si>
  <si>
    <t>1er Ajuste Cuatrim 2017</t>
  </si>
  <si>
    <t>JULIO</t>
  </si>
  <si>
    <t>2do Ajuste Trim FOFIR 2017</t>
  </si>
  <si>
    <t>AGOSTO</t>
  </si>
  <si>
    <t>SEPTIEMBRE</t>
  </si>
  <si>
    <t>2do Ajuste Cuatrim 2017</t>
  </si>
  <si>
    <t>OCTUBRE</t>
  </si>
  <si>
    <t>NOVIEMBRE</t>
  </si>
  <si>
    <t>DICIEMBRE</t>
  </si>
  <si>
    <t>CÁLCULO DE LA DISTRIBUCIÓN DE PARTICIPACIONES DE 2017</t>
  </si>
  <si>
    <t>VARIABLES ACTUALIZADAS Y PARTICIPACIONES OBSERVADAS</t>
  </si>
  <si>
    <t>PARTICIPACIONES OBSERVADAS 2017</t>
  </si>
  <si>
    <t xml:space="preserve"> DIFERENCIA ENTRE PARTICIPACIONES OBSERVADAS 2017 MENOS PARTICIPACIONES 2016 MÁS INFLACIÓN</t>
  </si>
  <si>
    <t>MONTOS 2016 MÁS INFLACIÓN DE MUNICIPIOS CON PARTICIPACIÓN INFERIOR EN 2017</t>
  </si>
  <si>
    <t>COEFICIENTE ANUAL 2017</t>
  </si>
  <si>
    <t>Nota los montos corresponden a las participaciones del ejercicio 2017, no se incluye el resarcimientos por la compensación de FEIEF del ejercicio 2016</t>
  </si>
  <si>
    <t>Participaciones 2017</t>
  </si>
  <si>
    <t>1er semestre</t>
  </si>
  <si>
    <t>2do Semestre</t>
  </si>
  <si>
    <t>PARTICIPACIONES PAGADAS 2016 MÁS INCREMENTO</t>
  </si>
  <si>
    <t>PARTICIPACIONES ESTIMADAS 207</t>
  </si>
  <si>
    <t xml:space="preserve"> DIFERENCIA ENTRE PARTICIPACIONES ESTIMADAS 2017 MENOS PARTICIPACIONES 2016 MÁS INCREMENTOS</t>
  </si>
  <si>
    <t>MONTOS 2016 MÁS INCREMENTO DE MUNICIPIOS CON PARTICIPACIÓN  INFERIOR EN 2017</t>
  </si>
  <si>
    <t>MONTO NECESARIO PARA ALCANZAR 2016 MÁS INCREMENTO
"COMPENSACIÓN"</t>
  </si>
  <si>
    <t>MONTOS 2017 DE MUNICIPIOS CON PARTICIPACIÓN SUPERIOR A 2016 MÁS INCREMENTO</t>
  </si>
  <si>
    <t>MONTO 2017 POR ENCIMA DE 2016 MÁS INCREMENTO</t>
  </si>
  <si>
    <t>MONTO A DISMINUIR EN MUNICIPIOS CON CRECIMIENTO SUPERIOR A 2016 MÁS INCREMENTO</t>
  </si>
  <si>
    <t>MONTO A DISTRIBUIR EN 2017 PARA GARANTIZAR AL MENOS EL PAGO DE 2016 MÁS INCREMENTO</t>
  </si>
  <si>
    <t>DETERMINACIÓN INCREMENTO 2017 vs PAGO 2016 MÁS INCREMENTO</t>
  </si>
  <si>
    <t>*3.36% INFLACIÓN ANUAL 2016 ESPERADA</t>
  </si>
  <si>
    <t>* 1.08 %DE CRECIMIENTO DE ESTIMACIÓN 2016 RESPECTO 2015</t>
  </si>
  <si>
    <t>COEFICIENTE 1er  SEM 2017</t>
  </si>
  <si>
    <t>PARTICIPACIONES OBSERVADAS ENE-JUN + ESTIMADAS JUL-DIC 2017</t>
  </si>
  <si>
    <t xml:space="preserve"> DIFERENCIA ENTRE PARTICIPACIONES ESTIMADAS 2017 MENOS PARTICIPACIONES 2016 MÁS INFLACIÓN</t>
  </si>
  <si>
    <t>MONTOS 2016 MÁS INFLACIÓN DE MUNICIPIOS CON PARTICIPACIÓN  INFERIOR EN 2017</t>
  </si>
  <si>
    <t>COEFICIENTE 2DO SEMESTRE 2017</t>
  </si>
  <si>
    <t>CÁLCULO DE LA DISTRIBUCIÓN DE PARTICIPACIONES 1ER SEMESTRE DE 2017</t>
  </si>
  <si>
    <t>COEFICIENTE 1ER SEMESTRE</t>
  </si>
  <si>
    <t>CÁLCULO DE LA DISTRIBUCIÓN DE PARTICIPACIONES 2DO SEMESTRE DE 2017</t>
  </si>
  <si>
    <t>COEFICIENTE 2DO SEMESTRE</t>
  </si>
  <si>
    <t>CÁLCULO DE LA DISTRIBUCIÓN DE PARTICIPACIONES DEL 1ER SEMESTRE DE 2017</t>
  </si>
  <si>
    <t>CÁLCULO DE LAS DIFERENCIAS DEL 1ER SEMESTRE DE 2017</t>
  </si>
  <si>
    <t>COEFICIENTE ACUTALIZADO</t>
  </si>
  <si>
    <t>SUMA DE LOS DOS SEMESTRES INCLUYE AJUSTE POR EL COEFICIENTE ACTUALIZADO</t>
  </si>
  <si>
    <t>COEFICIENTE 2DO SEMESTRE INCLUYE AJUSTE POR EL COEFICIENTE ACTUALIZADO</t>
  </si>
  <si>
    <t>CÁLCULO DE LA DIFERENCIA ANUAL DE PARTICIPACIONES DE 2017</t>
  </si>
  <si>
    <t>CÁLCULO DEL AJUSTE ANUAL POR MES DE PARTICIPACIONES DE 2017</t>
  </si>
  <si>
    <t>3er Ajuste Trim FOFIR 2017</t>
  </si>
  <si>
    <t>ANEXO I</t>
  </si>
  <si>
    <t>SALDO 2017</t>
  </si>
  <si>
    <t>COMP ISAN</t>
  </si>
  <si>
    <t>Impuesto sobre Adquisición de Vehículos Nuevos (ISAN)</t>
  </si>
  <si>
    <t>Compensación ISAN</t>
  </si>
  <si>
    <t>PORCENTAJE</t>
  </si>
  <si>
    <t>MONTOS</t>
  </si>
  <si>
    <t>DISTRIBUIDO 2017</t>
  </si>
  <si>
    <t>TOTAL SALDO</t>
  </si>
  <si>
    <t>COEFICIENTE Y VARIABLES  ACTUALIZADO</t>
  </si>
  <si>
    <t>SALDOS DERIVADOS DEL AJUSTE ANUAL DE PARTICIPACIONES FEDERALES DEL EJERCICIO FISCAL 2017</t>
  </si>
  <si>
    <t>COEFICIENTE DEFINITIVO 2017</t>
  </si>
  <si>
    <t>COEFICIENTE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</si>
</sst>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  <numFmt numFmtId="189" formatCode="#,##0_ ;[Red]\-#,##0\ "/>
    <numFmt numFmtId="190" formatCode="_-* #,##0.000000_-;\-* #,##0.000000_-;_-* &quot;-&quot;??_-;_-@_-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1"/>
      <name val="MS Sans Serif"/>
      <family val="2"/>
    </font>
    <font>
      <sz val="12"/>
      <name val="MS Sans Serif"/>
      <family val="2"/>
    </font>
    <font>
      <sz val="12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rgb="FFFF0000"/>
      <name val="MS Sans Serif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vertAlign val="subscript"/>
      <sz val="8"/>
      <color rgb="FFFF0000"/>
      <name val="Arial"/>
      <family val="2"/>
    </font>
    <font>
      <b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0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9" fontId="2" fillId="0" borderId="0" applyFont="0" applyFill="0" applyBorder="0" applyAlignment="0" applyProtection="0"/>
    <xf numFmtId="0" fontId="20" fillId="3" borderId="0" applyNumberFormat="0" applyBorder="0" applyAlignment="0" applyProtection="0"/>
    <xf numFmtId="164" fontId="2" fillId="0" borderId="0" applyFont="0" applyFill="0" applyBorder="0" applyAlignment="0" applyProtection="0"/>
    <xf numFmtId="0" fontId="21" fillId="22" borderId="0" applyNumberFormat="0" applyBorder="0" applyAlignment="0" applyProtection="0"/>
    <xf numFmtId="0" fontId="31" fillId="0" borderId="0"/>
    <xf numFmtId="0" fontId="4" fillId="0" borderId="0"/>
    <xf numFmtId="37" fontId="3" fillId="0" borderId="0"/>
    <xf numFmtId="0" fontId="12" fillId="23" borderId="4" applyNumberFormat="0" applyFont="0" applyAlignment="0" applyProtection="0"/>
    <xf numFmtId="170" fontId="4" fillId="0" borderId="0" applyFont="0" applyFill="0" applyBorder="0" applyAlignment="0" applyProtection="0">
      <alignment horizontal="right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171" fontId="5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6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7" fontId="2" fillId="0" borderId="0" applyFont="0" applyFill="0" applyBorder="0" applyAlignment="0" applyProtection="0"/>
    <xf numFmtId="0" fontId="20" fillId="3" borderId="0" applyNumberFormat="0" applyBorder="0" applyAlignment="0" applyProtection="0"/>
    <xf numFmtId="41" fontId="2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" fillId="0" borderId="0"/>
  </cellStyleXfs>
  <cellXfs count="303">
    <xf numFmtId="0" fontId="0" fillId="0" borderId="0" xfId="0"/>
    <xf numFmtId="37" fontId="3" fillId="0" borderId="0" xfId="37" applyFont="1" applyProtection="1">
      <protection hidden="1"/>
    </xf>
    <xf numFmtId="37" fontId="10" fillId="0" borderId="0" xfId="37" applyFont="1" applyBorder="1" applyAlignment="1" applyProtection="1">
      <alignment horizontal="center" vertical="center" wrapText="1"/>
      <protection hidden="1"/>
    </xf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32" fillId="0" borderId="0" xfId="37" applyFont="1" applyBorder="1" applyAlignment="1" applyProtection="1">
      <alignment horizontal="center" vertical="center" wrapText="1"/>
      <protection hidden="1"/>
    </xf>
    <xf numFmtId="37" fontId="2" fillId="0" borderId="11" xfId="37" applyFont="1" applyFill="1" applyBorder="1" applyAlignment="1" applyProtection="1">
      <alignment horizontal="left"/>
      <protection hidden="1"/>
    </xf>
    <xf numFmtId="37" fontId="2" fillId="0" borderId="20" xfId="37" applyFont="1" applyFill="1" applyBorder="1" applyAlignment="1" applyProtection="1">
      <alignment horizontal="right"/>
      <protection hidden="1"/>
    </xf>
    <xf numFmtId="37" fontId="2" fillId="0" borderId="12" xfId="37" applyFont="1" applyFill="1" applyBorder="1" applyAlignment="1" applyProtection="1">
      <alignment horizontal="left"/>
      <protection hidden="1"/>
    </xf>
    <xf numFmtId="37" fontId="2" fillId="0" borderId="23" xfId="37" applyFont="1" applyFill="1" applyBorder="1" applyAlignment="1" applyProtection="1">
      <alignment horizontal="right"/>
      <protection hidden="1"/>
    </xf>
    <xf numFmtId="37" fontId="3" fillId="0" borderId="0" xfId="37" applyFont="1" applyFill="1" applyProtection="1">
      <protection hidden="1"/>
    </xf>
    <xf numFmtId="37" fontId="3" fillId="0" borderId="0" xfId="37" applyFont="1" applyBorder="1" applyProtection="1">
      <protection hidden="1"/>
    </xf>
    <xf numFmtId="37" fontId="7" fillId="0" borderId="13" xfId="37" applyFont="1" applyFill="1" applyBorder="1" applyAlignment="1" applyProtection="1">
      <alignment horizontal="left"/>
      <protection hidden="1"/>
    </xf>
    <xf numFmtId="37" fontId="7" fillId="0" borderId="14" xfId="37" applyFont="1" applyFill="1" applyBorder="1" applyAlignment="1" applyProtection="1">
      <alignment horizontal="right"/>
      <protection hidden="1"/>
    </xf>
    <xf numFmtId="37" fontId="6" fillId="0" borderId="0" xfId="37" applyFont="1" applyProtection="1">
      <protection hidden="1"/>
    </xf>
    <xf numFmtId="2" fontId="6" fillId="0" borderId="0" xfId="33" applyNumberFormat="1" applyFont="1" applyFill="1" applyBorder="1" applyProtection="1">
      <protection hidden="1"/>
    </xf>
    <xf numFmtId="164" fontId="3" fillId="0" borderId="0" xfId="33" applyFont="1" applyBorder="1" applyProtection="1">
      <protection hidden="1"/>
    </xf>
    <xf numFmtId="167" fontId="11" fillId="0" borderId="0" xfId="40" applyNumberFormat="1" applyFont="1" applyBorder="1" applyProtection="1">
      <protection hidden="1"/>
    </xf>
    <xf numFmtId="172" fontId="3" fillId="0" borderId="0" xfId="37" applyNumberFormat="1" applyFont="1" applyProtection="1">
      <protection hidden="1"/>
    </xf>
    <xf numFmtId="167" fontId="11" fillId="0" borderId="0" xfId="40" applyNumberFormat="1" applyFont="1" applyProtection="1">
      <protection hidden="1"/>
    </xf>
    <xf numFmtId="37" fontId="7" fillId="0" borderId="10" xfId="37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9" fontId="7" fillId="0" borderId="10" xfId="40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Fill="1" applyProtection="1">
      <protection hidden="1"/>
    </xf>
    <xf numFmtId="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Protection="1">
      <protection hidden="1"/>
    </xf>
    <xf numFmtId="37" fontId="34" fillId="0" borderId="0" xfId="37" applyFont="1" applyAlignment="1" applyProtection="1">
      <alignment horizontal="center" vertical="center"/>
      <protection hidden="1"/>
    </xf>
    <xf numFmtId="37" fontId="34" fillId="0" borderId="0" xfId="37" applyFont="1" applyFill="1" applyProtection="1">
      <protection hidden="1"/>
    </xf>
    <xf numFmtId="37" fontId="34" fillId="0" borderId="0" xfId="37" applyFont="1" applyProtection="1">
      <protection hidden="1"/>
    </xf>
    <xf numFmtId="37" fontId="39" fillId="0" borderId="0" xfId="37" applyFont="1" applyFill="1" applyBorder="1" applyAlignment="1" applyProtection="1">
      <alignment horizontal="center" vertical="center" wrapText="1"/>
      <protection hidden="1"/>
    </xf>
    <xf numFmtId="37" fontId="39" fillId="0" borderId="0" xfId="37" applyFont="1" applyFill="1" applyProtection="1">
      <protection hidden="1"/>
    </xf>
    <xf numFmtId="177" fontId="39" fillId="0" borderId="0" xfId="37" applyNumberFormat="1" applyFont="1" applyFill="1" applyProtection="1">
      <protection hidden="1"/>
    </xf>
    <xf numFmtId="178" fontId="40" fillId="0" borderId="0" xfId="0" applyNumberFormat="1" applyFont="1" applyFill="1" applyAlignment="1" applyProtection="1">
      <alignment horizontal="center" vertical="center" wrapText="1"/>
      <protection hidden="1"/>
    </xf>
    <xf numFmtId="177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Alignment="1" applyProtection="1">
      <alignment horizontal="center" vertical="center" wrapText="1"/>
      <protection hidden="1"/>
    </xf>
    <xf numFmtId="37" fontId="34" fillId="0" borderId="0" xfId="37" applyFont="1" applyAlignment="1" applyProtection="1">
      <alignment horizontal="center" vertical="center" wrapText="1"/>
      <protection hidden="1"/>
    </xf>
    <xf numFmtId="37" fontId="39" fillId="0" borderId="0" xfId="37" applyFont="1" applyProtection="1">
      <protection hidden="1"/>
    </xf>
    <xf numFmtId="3" fontId="33" fillId="0" borderId="20" xfId="0" applyNumberFormat="1" applyFont="1" applyBorder="1" applyProtection="1">
      <protection hidden="1"/>
    </xf>
    <xf numFmtId="175" fontId="2" fillId="0" borderId="20" xfId="40" applyNumberFormat="1" applyFont="1" applyFill="1" applyBorder="1" applyProtection="1">
      <protection hidden="1"/>
    </xf>
    <xf numFmtId="177" fontId="2" fillId="0" borderId="20" xfId="40" applyNumberFormat="1" applyFont="1" applyFill="1" applyBorder="1" applyProtection="1">
      <protection hidden="1"/>
    </xf>
    <xf numFmtId="165" fontId="2" fillId="0" borderId="20" xfId="33" applyNumberFormat="1" applyFont="1" applyFill="1" applyBorder="1" applyProtection="1">
      <protection hidden="1"/>
    </xf>
    <xf numFmtId="177" fontId="2" fillId="0" borderId="27" xfId="40" applyNumberFormat="1" applyFont="1" applyFill="1" applyBorder="1" applyProtection="1">
      <protection hidden="1"/>
    </xf>
    <xf numFmtId="37" fontId="2" fillId="0" borderId="11" xfId="37" applyFont="1" applyFill="1" applyBorder="1" applyAlignment="1" applyProtection="1">
      <protection hidden="1"/>
    </xf>
    <xf numFmtId="37" fontId="2" fillId="0" borderId="20" xfId="37" applyFont="1" applyFill="1" applyBorder="1" applyAlignment="1" applyProtection="1">
      <protection hidden="1"/>
    </xf>
    <xf numFmtId="179" fontId="2" fillId="0" borderId="20" xfId="37" applyNumberFormat="1" applyFont="1" applyFill="1" applyBorder="1" applyAlignment="1" applyProtection="1">
      <protection hidden="1"/>
    </xf>
    <xf numFmtId="175" fontId="33" fillId="0" borderId="20" xfId="40" applyNumberFormat="1" applyFont="1" applyBorder="1" applyProtection="1">
      <protection hidden="1"/>
    </xf>
    <xf numFmtId="1" fontId="42" fillId="0" borderId="20" xfId="40" applyNumberFormat="1" applyFont="1" applyBorder="1" applyProtection="1">
      <protection hidden="1"/>
    </xf>
    <xf numFmtId="179" fontId="2" fillId="0" borderId="22" xfId="37" applyNumberFormat="1" applyFont="1" applyFill="1" applyBorder="1" applyAlignment="1" applyProtection="1">
      <protection hidden="1"/>
    </xf>
    <xf numFmtId="177" fontId="33" fillId="0" borderId="20" xfId="40" applyNumberFormat="1" applyFont="1" applyBorder="1" applyProtection="1">
      <protection hidden="1"/>
    </xf>
    <xf numFmtId="174" fontId="2" fillId="0" borderId="20" xfId="33" applyNumberFormat="1" applyFont="1" applyFill="1" applyBorder="1" applyProtection="1">
      <protection hidden="1"/>
    </xf>
    <xf numFmtId="165" fontId="2" fillId="0" borderId="27" xfId="33" applyNumberFormat="1" applyFont="1" applyFill="1" applyBorder="1" applyProtection="1">
      <protection hidden="1"/>
    </xf>
    <xf numFmtId="37" fontId="2" fillId="0" borderId="11" xfId="37" applyFont="1" applyBorder="1" applyProtection="1">
      <protection hidden="1"/>
    </xf>
    <xf numFmtId="37" fontId="2" fillId="0" borderId="20" xfId="37" applyFont="1" applyBorder="1" applyProtection="1">
      <protection hidden="1"/>
    </xf>
    <xf numFmtId="178" fontId="2" fillId="0" borderId="21" xfId="40" applyNumberFormat="1" applyFont="1" applyBorder="1" applyProtection="1">
      <protection hidden="1"/>
    </xf>
    <xf numFmtId="3" fontId="33" fillId="0" borderId="23" xfId="0" applyNumberFormat="1" applyFont="1" applyBorder="1" applyProtection="1">
      <protection hidden="1"/>
    </xf>
    <xf numFmtId="175" fontId="2" fillId="0" borderId="23" xfId="40" applyNumberFormat="1" applyFont="1" applyFill="1" applyBorder="1" applyProtection="1">
      <protection hidden="1"/>
    </xf>
    <xf numFmtId="177" fontId="2" fillId="0" borderId="23" xfId="40" applyNumberFormat="1" applyFont="1" applyFill="1" applyBorder="1" applyProtection="1">
      <protection hidden="1"/>
    </xf>
    <xf numFmtId="165" fontId="2" fillId="0" borderId="23" xfId="33" applyNumberFormat="1" applyFont="1" applyFill="1" applyBorder="1" applyProtection="1">
      <protection hidden="1"/>
    </xf>
    <xf numFmtId="177" fontId="2" fillId="0" borderId="28" xfId="40" applyNumberFormat="1" applyFont="1" applyFill="1" applyBorder="1" applyProtection="1">
      <protection hidden="1"/>
    </xf>
    <xf numFmtId="37" fontId="2" fillId="0" borderId="12" xfId="37" applyFont="1" applyFill="1" applyBorder="1" applyAlignment="1" applyProtection="1">
      <protection hidden="1"/>
    </xf>
    <xf numFmtId="37" fontId="2" fillId="0" borderId="23" xfId="37" applyFont="1" applyFill="1" applyBorder="1" applyAlignment="1" applyProtection="1">
      <protection hidden="1"/>
    </xf>
    <xf numFmtId="179" fontId="2" fillId="0" borderId="23" xfId="37" applyNumberFormat="1" applyFont="1" applyFill="1" applyBorder="1" applyAlignment="1" applyProtection="1">
      <protection hidden="1"/>
    </xf>
    <xf numFmtId="175" fontId="33" fillId="0" borderId="23" xfId="40" applyNumberFormat="1" applyFont="1" applyBorder="1" applyProtection="1">
      <protection hidden="1"/>
    </xf>
    <xf numFmtId="1" fontId="42" fillId="0" borderId="23" xfId="40" applyNumberFormat="1" applyFont="1" applyBorder="1" applyProtection="1">
      <protection hidden="1"/>
    </xf>
    <xf numFmtId="179" fontId="2" fillId="0" borderId="24" xfId="37" applyNumberFormat="1" applyFont="1" applyFill="1" applyBorder="1" applyAlignment="1" applyProtection="1">
      <protection hidden="1"/>
    </xf>
    <xf numFmtId="177" fontId="33" fillId="0" borderId="23" xfId="40" applyNumberFormat="1" applyFont="1" applyBorder="1" applyProtection="1">
      <protection hidden="1"/>
    </xf>
    <xf numFmtId="174" fontId="2" fillId="0" borderId="23" xfId="33" applyNumberFormat="1" applyFont="1" applyFill="1" applyBorder="1" applyProtection="1">
      <protection hidden="1"/>
    </xf>
    <xf numFmtId="165" fontId="2" fillId="0" borderId="28" xfId="33" applyNumberFormat="1" applyFont="1" applyFill="1" applyBorder="1" applyProtection="1">
      <protection hidden="1"/>
    </xf>
    <xf numFmtId="37" fontId="2" fillId="0" borderId="12" xfId="37" applyFont="1" applyBorder="1" applyProtection="1">
      <protection hidden="1"/>
    </xf>
    <xf numFmtId="37" fontId="2" fillId="0" borderId="23" xfId="37" applyFont="1" applyBorder="1" applyProtection="1">
      <protection hidden="1"/>
    </xf>
    <xf numFmtId="178" fontId="2" fillId="0" borderId="19" xfId="40" applyNumberFormat="1" applyFont="1" applyBorder="1" applyProtection="1">
      <protection hidden="1"/>
    </xf>
    <xf numFmtId="3" fontId="35" fillId="0" borderId="14" xfId="0" applyNumberFormat="1" applyFont="1" applyBorder="1" applyProtection="1">
      <protection hidden="1"/>
    </xf>
    <xf numFmtId="175" fontId="7" fillId="0" borderId="14" xfId="40" applyNumberFormat="1" applyFont="1" applyFill="1" applyBorder="1" applyProtection="1">
      <protection hidden="1"/>
    </xf>
    <xf numFmtId="177" fontId="7" fillId="0" borderId="14" xfId="40" applyNumberFormat="1" applyFont="1" applyFill="1" applyBorder="1" applyProtection="1">
      <protection hidden="1"/>
    </xf>
    <xf numFmtId="165" fontId="7" fillId="0" borderId="14" xfId="33" applyNumberFormat="1" applyFont="1" applyFill="1" applyBorder="1" applyProtection="1">
      <protection hidden="1"/>
    </xf>
    <xf numFmtId="177" fontId="7" fillId="0" borderId="26" xfId="40" applyNumberFormat="1" applyFont="1" applyFill="1" applyBorder="1" applyProtection="1">
      <protection hidden="1"/>
    </xf>
    <xf numFmtId="37" fontId="41" fillId="0" borderId="13" xfId="37" applyFont="1" applyFill="1" applyBorder="1" applyAlignment="1" applyProtection="1">
      <protection hidden="1"/>
    </xf>
    <xf numFmtId="37" fontId="41" fillId="0" borderId="14" xfId="37" applyFont="1" applyFill="1" applyBorder="1" applyAlignment="1" applyProtection="1">
      <protection hidden="1"/>
    </xf>
    <xf numFmtId="173" fontId="41" fillId="0" borderId="14" xfId="37" applyNumberFormat="1" applyFont="1" applyFill="1" applyBorder="1" applyAlignment="1" applyProtection="1">
      <protection hidden="1"/>
    </xf>
    <xf numFmtId="175" fontId="35" fillId="0" borderId="14" xfId="40" applyNumberFormat="1" applyFont="1" applyBorder="1" applyProtection="1">
      <protection hidden="1"/>
    </xf>
    <xf numFmtId="1" fontId="43" fillId="0" borderId="14" xfId="40" applyNumberFormat="1" applyFont="1" applyBorder="1" applyProtection="1">
      <protection hidden="1"/>
    </xf>
    <xf numFmtId="173" fontId="41" fillId="0" borderId="25" xfId="37" applyNumberFormat="1" applyFont="1" applyFill="1" applyBorder="1" applyAlignment="1" applyProtection="1">
      <protection hidden="1"/>
    </xf>
    <xf numFmtId="177" fontId="35" fillId="0" borderId="14" xfId="40" applyNumberFormat="1" applyFont="1" applyBorder="1" applyProtection="1">
      <protection hidden="1"/>
    </xf>
    <xf numFmtId="168" fontId="7" fillId="0" borderId="14" xfId="40" applyNumberFormat="1" applyFont="1" applyFill="1" applyBorder="1" applyProtection="1">
      <protection hidden="1"/>
    </xf>
    <xf numFmtId="177" fontId="7" fillId="0" borderId="14" xfId="33" applyNumberFormat="1" applyFont="1" applyFill="1" applyBorder="1" applyProtection="1">
      <protection hidden="1"/>
    </xf>
    <xf numFmtId="174" fontId="7" fillId="0" borderId="14" xfId="33" applyNumberFormat="1" applyFont="1" applyFill="1" applyBorder="1" applyProtection="1">
      <protection hidden="1"/>
    </xf>
    <xf numFmtId="165" fontId="7" fillId="0" borderId="26" xfId="40" applyNumberFormat="1" applyFont="1" applyFill="1" applyBorder="1" applyProtection="1">
      <protection hidden="1"/>
    </xf>
    <xf numFmtId="37" fontId="7" fillId="0" borderId="13" xfId="37" applyFont="1" applyBorder="1" applyProtection="1">
      <protection hidden="1"/>
    </xf>
    <xf numFmtId="37" fontId="7" fillId="0" borderId="14" xfId="37" applyFont="1" applyBorder="1" applyProtection="1">
      <protection hidden="1"/>
    </xf>
    <xf numFmtId="178" fontId="7" fillId="0" borderId="15" xfId="40" applyNumberFormat="1" applyFont="1" applyBorder="1" applyProtection="1">
      <protection hidden="1"/>
    </xf>
    <xf numFmtId="177" fontId="2" fillId="0" borderId="0" xfId="37" applyNumberFormat="1" applyFont="1" applyProtection="1">
      <protection hidden="1"/>
    </xf>
    <xf numFmtId="39" fontId="2" fillId="0" borderId="0" xfId="37" applyNumberFormat="1" applyFont="1" applyProtection="1">
      <protection hidden="1"/>
    </xf>
    <xf numFmtId="178" fontId="2" fillId="0" borderId="0" xfId="37" applyNumberFormat="1" applyFont="1" applyProtection="1">
      <protection hidden="1"/>
    </xf>
    <xf numFmtId="166" fontId="2" fillId="0" borderId="0" xfId="40" applyNumberFormat="1" applyFont="1" applyProtection="1">
      <protection hidden="1"/>
    </xf>
    <xf numFmtId="177" fontId="2" fillId="0" borderId="0" xfId="37" applyNumberFormat="1" applyFont="1" applyFill="1" applyProtection="1">
      <protection hidden="1"/>
    </xf>
    <xf numFmtId="178" fontId="2" fillId="0" borderId="0" xfId="37" applyNumberFormat="1" applyFont="1" applyFill="1" applyProtection="1">
      <protection hidden="1"/>
    </xf>
    <xf numFmtId="166" fontId="2" fillId="0" borderId="0" xfId="40" applyNumberFormat="1" applyFont="1" applyFill="1" applyProtection="1">
      <protection hidden="1"/>
    </xf>
    <xf numFmtId="39" fontId="7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9" fontId="34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Protection="1">
      <protection hidden="1"/>
    </xf>
    <xf numFmtId="39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2" fillId="0" borderId="11" xfId="37" applyNumberFormat="1" applyFont="1" applyFill="1" applyBorder="1" applyProtection="1">
      <protection hidden="1"/>
    </xf>
    <xf numFmtId="37" fontId="2" fillId="0" borderId="12" xfId="37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176" fontId="11" fillId="0" borderId="19" xfId="33" applyNumberFormat="1" applyFont="1" applyFill="1" applyBorder="1" applyProtection="1">
      <protection hidden="1"/>
    </xf>
    <xf numFmtId="176" fontId="11" fillId="0" borderId="21" xfId="33" applyNumberFormat="1" applyFont="1" applyFill="1" applyBorder="1" applyProtection="1">
      <protection hidden="1"/>
    </xf>
    <xf numFmtId="176" fontId="8" fillId="0" borderId="15" xfId="33" applyNumberFormat="1" applyFont="1" applyFill="1" applyBorder="1" applyProtection="1">
      <protection hidden="1"/>
    </xf>
    <xf numFmtId="37" fontId="46" fillId="0" borderId="0" xfId="37" applyFont="1" applyAlignment="1" applyProtection="1">
      <alignment horizontal="center"/>
      <protection hidden="1"/>
    </xf>
    <xf numFmtId="37" fontId="2" fillId="0" borderId="0" xfId="37" applyFont="1" applyAlignment="1" applyProtection="1">
      <alignment wrapText="1"/>
      <protection hidden="1"/>
    </xf>
    <xf numFmtId="37" fontId="2" fillId="0" borderId="30" xfId="37" applyFont="1" applyBorder="1" applyAlignment="1" applyProtection="1">
      <alignment wrapText="1"/>
      <protection hidden="1"/>
    </xf>
    <xf numFmtId="37" fontId="50" fillId="0" borderId="0" xfId="37" applyFont="1" applyProtection="1">
      <protection hidden="1"/>
    </xf>
    <xf numFmtId="37" fontId="7" fillId="0" borderId="29" xfId="37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9" fontId="7" fillId="0" borderId="29" xfId="40" applyFont="1" applyFill="1" applyBorder="1" applyAlignment="1" applyProtection="1">
      <alignment horizontal="center" vertical="center" wrapText="1"/>
      <protection hidden="1"/>
    </xf>
    <xf numFmtId="37" fontId="7" fillId="0" borderId="0" xfId="37" applyFont="1" applyFill="1" applyBorder="1" applyAlignment="1" applyProtection="1">
      <alignment horizontal="center" vertical="center" wrapText="1"/>
      <protection hidden="1"/>
    </xf>
    <xf numFmtId="9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4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Border="1" applyAlignment="1" applyProtection="1">
      <alignment horizontal="center" vertical="center" wrapText="1"/>
      <protection hidden="1"/>
    </xf>
    <xf numFmtId="177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4" fillId="0" borderId="0" xfId="39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Fill="1" applyBorder="1" applyProtection="1">
      <protection hidden="1"/>
    </xf>
    <xf numFmtId="180" fontId="2" fillId="0" borderId="20" xfId="40" applyNumberFormat="1" applyFont="1" applyFill="1" applyBorder="1" applyProtection="1">
      <protection hidden="1"/>
    </xf>
    <xf numFmtId="180" fontId="2" fillId="0" borderId="23" xfId="40" applyNumberFormat="1" applyFont="1" applyFill="1" applyBorder="1" applyProtection="1">
      <protection hidden="1"/>
    </xf>
    <xf numFmtId="180" fontId="7" fillId="0" borderId="14" xfId="40" applyNumberFormat="1" applyFont="1" applyFill="1" applyBorder="1" applyProtection="1">
      <protection hidden="1"/>
    </xf>
    <xf numFmtId="181" fontId="2" fillId="0" borderId="20" xfId="40" applyNumberFormat="1" applyFont="1" applyFill="1" applyBorder="1" applyProtection="1">
      <protection hidden="1"/>
    </xf>
    <xf numFmtId="181" fontId="2" fillId="0" borderId="23" xfId="40" applyNumberFormat="1" applyFont="1" applyFill="1" applyBorder="1" applyProtection="1">
      <protection hidden="1"/>
    </xf>
    <xf numFmtId="181" fontId="7" fillId="0" borderId="14" xfId="40" applyNumberFormat="1" applyFont="1" applyFill="1" applyBorder="1" applyProtection="1">
      <protection hidden="1"/>
    </xf>
    <xf numFmtId="39" fontId="7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7" fillId="0" borderId="0" xfId="33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7" fillId="0" borderId="0" xfId="40" applyNumberFormat="1" applyFont="1" applyFill="1" applyBorder="1" applyAlignment="1" applyProtection="1">
      <alignment horizontal="center" vertical="center" wrapText="1"/>
      <protection hidden="1"/>
    </xf>
    <xf numFmtId="182" fontId="3" fillId="0" borderId="20" xfId="40" applyNumberFormat="1" applyFont="1" applyFill="1" applyBorder="1" applyProtection="1">
      <protection hidden="1"/>
    </xf>
    <xf numFmtId="182" fontId="3" fillId="0" borderId="23" xfId="40" applyNumberFormat="1" applyFont="1" applyFill="1" applyBorder="1" applyProtection="1">
      <protection hidden="1"/>
    </xf>
    <xf numFmtId="182" fontId="6" fillId="0" borderId="14" xfId="40" applyNumberFormat="1" applyFont="1" applyFill="1" applyBorder="1" applyProtection="1">
      <protection hidden="1"/>
    </xf>
    <xf numFmtId="183" fontId="32" fillId="0" borderId="0" xfId="37" applyNumberFormat="1" applyFont="1" applyBorder="1" applyAlignment="1" applyProtection="1">
      <alignment horizontal="center" vertical="center" wrapText="1"/>
      <protection hidden="1"/>
    </xf>
    <xf numFmtId="183" fontId="3" fillId="0" borderId="0" xfId="37" applyNumberFormat="1" applyFont="1" applyProtection="1">
      <protection hidden="1"/>
    </xf>
    <xf numFmtId="178" fontId="45" fillId="0" borderId="0" xfId="37" applyNumberFormat="1" applyFont="1" applyAlignment="1" applyProtection="1">
      <alignment horizontal="center" vertical="center"/>
      <protection hidden="1"/>
    </xf>
    <xf numFmtId="49" fontId="47" fillId="0" borderId="10" xfId="54" applyNumberFormat="1" applyFont="1" applyFill="1" applyBorder="1" applyAlignment="1" applyProtection="1">
      <alignment horizontal="center" vertical="center" wrapText="1"/>
      <protection hidden="1"/>
    </xf>
    <xf numFmtId="184" fontId="3" fillId="0" borderId="0" xfId="37" applyNumberFormat="1" applyFont="1" applyProtection="1">
      <protection hidden="1"/>
    </xf>
    <xf numFmtId="185" fontId="3" fillId="0" borderId="0" xfId="40" applyNumberFormat="1" applyFont="1" applyProtection="1">
      <protection hidden="1"/>
    </xf>
    <xf numFmtId="178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2" fillId="0" borderId="21" xfId="40" applyNumberFormat="1" applyFont="1" applyFill="1" applyBorder="1" applyProtection="1">
      <protection hidden="1"/>
    </xf>
    <xf numFmtId="178" fontId="2" fillId="0" borderId="19" xfId="40" applyNumberFormat="1" applyFont="1" applyFill="1" applyBorder="1" applyProtection="1">
      <protection hidden="1"/>
    </xf>
    <xf numFmtId="178" fontId="7" fillId="0" borderId="15" xfId="40" applyNumberFormat="1" applyFont="1" applyFill="1" applyBorder="1" applyProtection="1">
      <protection hidden="1"/>
    </xf>
    <xf numFmtId="37" fontId="46" fillId="0" borderId="0" xfId="37" applyFont="1" applyAlignment="1" applyProtection="1">
      <protection hidden="1"/>
    </xf>
    <xf numFmtId="0" fontId="44" fillId="0" borderId="10" xfId="0" applyFont="1" applyFill="1" applyBorder="1" applyAlignment="1" applyProtection="1">
      <alignment horizontal="center" vertical="center" wrapText="1"/>
      <protection hidden="1"/>
    </xf>
    <xf numFmtId="165" fontId="35" fillId="0" borderId="14" xfId="33" applyNumberFormat="1" applyFont="1" applyFill="1" applyBorder="1" applyProtection="1">
      <protection hidden="1"/>
    </xf>
    <xf numFmtId="0" fontId="7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Alignment="1" applyProtection="1">
      <alignment horizontal="center" vertical="center"/>
      <protection hidden="1"/>
    </xf>
    <xf numFmtId="178" fontId="34" fillId="0" borderId="0" xfId="37" applyNumberFormat="1" applyFont="1" applyFill="1" applyProtection="1">
      <protection hidden="1"/>
    </xf>
    <xf numFmtId="37" fontId="34" fillId="0" borderId="0" xfId="37" applyFont="1" applyFill="1" applyAlignment="1" applyProtection="1">
      <alignment horizontal="center" vertical="center" wrapText="1"/>
      <protection hidden="1"/>
    </xf>
    <xf numFmtId="178" fontId="34" fillId="0" borderId="0" xfId="37" applyNumberFormat="1" applyFont="1" applyFill="1" applyAlignment="1" applyProtection="1">
      <alignment horizontal="center" vertical="center" wrapText="1"/>
      <protection hidden="1"/>
    </xf>
    <xf numFmtId="3" fontId="33" fillId="0" borderId="20" xfId="0" applyNumberFormat="1" applyFont="1" applyFill="1" applyBorder="1" applyProtection="1">
      <protection hidden="1"/>
    </xf>
    <xf numFmtId="178" fontId="2" fillId="0" borderId="16" xfId="33" applyNumberFormat="1" applyFont="1" applyFill="1" applyBorder="1" applyProtection="1">
      <protection hidden="1"/>
    </xf>
    <xf numFmtId="37" fontId="2" fillId="0" borderId="11" xfId="37" applyFont="1" applyFill="1" applyBorder="1" applyProtection="1">
      <protection hidden="1"/>
    </xf>
    <xf numFmtId="37" fontId="2" fillId="0" borderId="20" xfId="37" applyFont="1" applyFill="1" applyBorder="1" applyProtection="1">
      <protection hidden="1"/>
    </xf>
    <xf numFmtId="178" fontId="2" fillId="0" borderId="21" xfId="37" applyNumberFormat="1" applyFont="1" applyFill="1" applyBorder="1" applyProtection="1">
      <protection hidden="1"/>
    </xf>
    <xf numFmtId="3" fontId="33" fillId="0" borderId="23" xfId="0" applyNumberFormat="1" applyFont="1" applyFill="1" applyBorder="1" applyProtection="1">
      <protection hidden="1"/>
    </xf>
    <xf numFmtId="178" fontId="2" fillId="0" borderId="17" xfId="33" applyNumberFormat="1" applyFont="1" applyFill="1" applyBorder="1" applyProtection="1">
      <protection hidden="1"/>
    </xf>
    <xf numFmtId="37" fontId="2" fillId="0" borderId="12" xfId="37" applyFont="1" applyFill="1" applyBorder="1" applyProtection="1">
      <protection hidden="1"/>
    </xf>
    <xf numFmtId="37" fontId="2" fillId="0" borderId="23" xfId="37" applyFont="1" applyFill="1" applyBorder="1" applyProtection="1">
      <protection hidden="1"/>
    </xf>
    <xf numFmtId="178" fontId="2" fillId="0" borderId="19" xfId="37" applyNumberFormat="1" applyFont="1" applyFill="1" applyBorder="1" applyProtection="1">
      <protection hidden="1"/>
    </xf>
    <xf numFmtId="3" fontId="35" fillId="0" borderId="14" xfId="0" applyNumberFormat="1" applyFont="1" applyFill="1" applyBorder="1" applyProtection="1">
      <protection hidden="1"/>
    </xf>
    <xf numFmtId="37" fontId="7" fillId="0" borderId="13" xfId="37" applyNumberFormat="1" applyFont="1" applyFill="1" applyBorder="1" applyProtection="1">
      <protection hidden="1"/>
    </xf>
    <xf numFmtId="178" fontId="7" fillId="0" borderId="18" xfId="40" applyNumberFormat="1" applyFont="1" applyFill="1" applyBorder="1" applyProtection="1">
      <protection hidden="1"/>
    </xf>
    <xf numFmtId="37" fontId="7" fillId="0" borderId="13" xfId="37" applyFont="1" applyFill="1" applyBorder="1" applyProtection="1">
      <protection hidden="1"/>
    </xf>
    <xf numFmtId="37" fontId="7" fillId="0" borderId="14" xfId="37" applyFont="1" applyFill="1" applyBorder="1" applyProtection="1">
      <protection hidden="1"/>
    </xf>
    <xf numFmtId="178" fontId="7" fillId="0" borderId="15" xfId="37" applyNumberFormat="1" applyFont="1" applyFill="1" applyBorder="1" applyProtection="1">
      <protection hidden="1"/>
    </xf>
    <xf numFmtId="10" fontId="47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37" fontId="3" fillId="0" borderId="0" xfId="37" applyNumberFormat="1" applyFont="1" applyProtection="1">
      <protection hidden="1"/>
    </xf>
    <xf numFmtId="175" fontId="3" fillId="0" borderId="0" xfId="40" applyNumberFormat="1" applyFont="1" applyProtection="1">
      <protection hidden="1"/>
    </xf>
    <xf numFmtId="0" fontId="2" fillId="0" borderId="0" xfId="53"/>
    <xf numFmtId="0" fontId="7" fillId="0" borderId="38" xfId="53" applyFont="1" applyBorder="1" applyAlignment="1">
      <alignment horizontal="center" vertical="center" wrapText="1"/>
    </xf>
    <xf numFmtId="0" fontId="2" fillId="0" borderId="38" xfId="53" applyFont="1" applyBorder="1" applyAlignment="1">
      <alignment vertical="center" wrapText="1"/>
    </xf>
    <xf numFmtId="3" fontId="2" fillId="0" borderId="38" xfId="53" applyNumberFormat="1" applyFont="1" applyBorder="1" applyAlignment="1">
      <alignment horizontal="center" vertical="center" wrapText="1"/>
    </xf>
    <xf numFmtId="0" fontId="2" fillId="0" borderId="38" xfId="53" applyFont="1" applyBorder="1" applyAlignment="1">
      <alignment horizontal="center" vertical="center" wrapText="1"/>
    </xf>
    <xf numFmtId="0" fontId="2" fillId="0" borderId="0" xfId="53" applyFont="1" applyBorder="1" applyAlignment="1">
      <alignment vertical="center"/>
    </xf>
    <xf numFmtId="3" fontId="2" fillId="0" borderId="0" xfId="53" applyNumberFormat="1" applyBorder="1" applyAlignment="1">
      <alignment horizontal="center" vertical="center"/>
    </xf>
    <xf numFmtId="0" fontId="2" fillId="0" borderId="0" xfId="53" applyBorder="1" applyAlignment="1">
      <alignment horizontal="center" vertical="center"/>
    </xf>
    <xf numFmtId="0" fontId="2" fillId="0" borderId="0" xfId="53" applyFont="1"/>
    <xf numFmtId="188" fontId="0" fillId="0" borderId="0" xfId="51" applyNumberFormat="1" applyFont="1"/>
    <xf numFmtId="188" fontId="2" fillId="0" borderId="0" xfId="51" applyNumberFormat="1" applyFont="1"/>
    <xf numFmtId="188" fontId="7" fillId="0" borderId="39" xfId="51" applyNumberFormat="1" applyFont="1" applyFill="1" applyBorder="1" applyAlignment="1">
      <alignment horizontal="center" vertical="center" wrapText="1"/>
    </xf>
    <xf numFmtId="188" fontId="7" fillId="0" borderId="40" xfId="51" applyNumberFormat="1" applyFont="1" applyFill="1" applyBorder="1" applyAlignment="1">
      <alignment horizontal="center" vertical="center" wrapText="1"/>
    </xf>
    <xf numFmtId="188" fontId="7" fillId="0" borderId="41" xfId="51" applyNumberFormat="1" applyFont="1" applyFill="1" applyBorder="1" applyAlignment="1">
      <alignment horizontal="center" vertical="center"/>
    </xf>
    <xf numFmtId="188" fontId="7" fillId="0" borderId="42" xfId="51" applyNumberFormat="1" applyFont="1" applyFill="1" applyBorder="1"/>
    <xf numFmtId="188" fontId="0" fillId="0" borderId="0" xfId="51" applyNumberFormat="1" applyFont="1" applyFill="1" applyBorder="1"/>
    <xf numFmtId="188" fontId="7" fillId="0" borderId="43" xfId="51" applyNumberFormat="1" applyFont="1" applyFill="1" applyBorder="1"/>
    <xf numFmtId="188" fontId="7" fillId="0" borderId="39" xfId="51" applyNumberFormat="1" applyFont="1" applyFill="1" applyBorder="1"/>
    <xf numFmtId="188" fontId="7" fillId="0" borderId="40" xfId="51" applyNumberFormat="1" applyFont="1" applyFill="1" applyBorder="1"/>
    <xf numFmtId="188" fontId="7" fillId="0" borderId="41" xfId="51" applyNumberFormat="1" applyFont="1" applyFill="1" applyBorder="1"/>
    <xf numFmtId="188" fontId="7" fillId="0" borderId="0" xfId="51" applyNumberFormat="1" applyFont="1" applyFill="1" applyBorder="1"/>
    <xf numFmtId="0" fontId="7" fillId="0" borderId="38" xfId="53" applyFont="1" applyBorder="1" applyAlignment="1">
      <alignment horizontal="center" vertical="center"/>
    </xf>
    <xf numFmtId="3" fontId="7" fillId="0" borderId="38" xfId="53" applyNumberFormat="1" applyFont="1" applyBorder="1" applyAlignment="1">
      <alignment horizontal="center" vertical="center"/>
    </xf>
    <xf numFmtId="10" fontId="47" fillId="0" borderId="33" xfId="56" applyNumberFormat="1" applyFont="1" applyFill="1" applyBorder="1" applyAlignment="1" applyProtection="1">
      <alignment horizontal="center" vertical="center" wrapText="1"/>
      <protection hidden="1"/>
    </xf>
    <xf numFmtId="0" fontId="7" fillId="0" borderId="44" xfId="53" applyFont="1" applyBorder="1" applyAlignment="1">
      <alignment horizontal="center" vertical="center" wrapText="1"/>
    </xf>
    <xf numFmtId="165" fontId="2" fillId="0" borderId="44" xfId="33" applyNumberFormat="1" applyFont="1" applyBorder="1" applyAlignment="1">
      <alignment vertical="center" wrapText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7" fillId="24" borderId="44" xfId="53" applyFont="1" applyFill="1" applyBorder="1" applyAlignment="1">
      <alignment horizontal="center" vertical="center" wrapText="1"/>
    </xf>
    <xf numFmtId="165" fontId="2" fillId="24" borderId="44" xfId="33" applyNumberFormat="1" applyFont="1" applyFill="1" applyBorder="1" applyAlignment="1">
      <alignment vertical="center" wrapText="1"/>
    </xf>
    <xf numFmtId="3" fontId="7" fillId="24" borderId="38" xfId="53" applyNumberFormat="1" applyFont="1" applyFill="1" applyBorder="1" applyAlignment="1">
      <alignment horizontal="center" vertical="center"/>
    </xf>
    <xf numFmtId="165" fontId="2" fillId="25" borderId="38" xfId="33" applyNumberFormat="1" applyFont="1" applyFill="1" applyBorder="1" applyAlignment="1">
      <alignment vertical="center" wrapText="1"/>
    </xf>
    <xf numFmtId="3" fontId="7" fillId="25" borderId="38" xfId="53" applyNumberFormat="1" applyFont="1" applyFill="1" applyBorder="1" applyAlignment="1">
      <alignment horizontal="center" vertical="center"/>
    </xf>
    <xf numFmtId="0" fontId="7" fillId="24" borderId="38" xfId="53" applyFont="1" applyFill="1" applyBorder="1" applyAlignment="1">
      <alignment horizontal="center" vertical="center" wrapText="1"/>
    </xf>
    <xf numFmtId="0" fontId="7" fillId="25" borderId="38" xfId="53" applyFont="1" applyFill="1" applyBorder="1" applyAlignment="1">
      <alignment horizontal="center" vertical="center" wrapText="1"/>
    </xf>
    <xf numFmtId="189" fontId="0" fillId="0" borderId="0" xfId="51" applyNumberFormat="1" applyFont="1" applyFill="1" applyBorder="1"/>
    <xf numFmtId="189" fontId="7" fillId="0" borderId="43" xfId="51" applyNumberFormat="1" applyFont="1" applyFill="1" applyBorder="1"/>
    <xf numFmtId="189" fontId="0" fillId="0" borderId="0" xfId="33" applyNumberFormat="1" applyFont="1" applyFill="1" applyBorder="1"/>
    <xf numFmtId="189" fontId="7" fillId="0" borderId="43" xfId="33" applyNumberFormat="1" applyFont="1" applyFill="1" applyBorder="1"/>
    <xf numFmtId="189" fontId="7" fillId="0" borderId="40" xfId="33" applyNumberFormat="1" applyFont="1" applyFill="1" applyBorder="1"/>
    <xf numFmtId="189" fontId="7" fillId="0" borderId="41" xfId="33" applyNumberFormat="1" applyFont="1" applyFill="1" applyBorder="1"/>
    <xf numFmtId="3" fontId="2" fillId="0" borderId="0" xfId="53" applyNumberFormat="1" applyFont="1"/>
    <xf numFmtId="3" fontId="2" fillId="0" borderId="0" xfId="53" applyNumberFormat="1"/>
    <xf numFmtId="3" fontId="2" fillId="0" borderId="0" xfId="53" applyNumberFormat="1" applyFont="1" applyBorder="1" applyAlignment="1">
      <alignment vertical="center"/>
    </xf>
    <xf numFmtId="3" fontId="7" fillId="0" borderId="0" xfId="53" applyNumberFormat="1" applyFont="1" applyBorder="1" applyAlignment="1">
      <alignment horizontal="center" vertical="center"/>
    </xf>
    <xf numFmtId="3" fontId="7" fillId="24" borderId="0" xfId="53" applyNumberFormat="1" applyFont="1" applyFill="1" applyBorder="1" applyAlignment="1">
      <alignment horizontal="center" vertical="center"/>
    </xf>
    <xf numFmtId="3" fontId="7" fillId="25" borderId="0" xfId="53" applyNumberFormat="1" applyFont="1" applyFill="1" applyBorder="1" applyAlignment="1">
      <alignment horizontal="center" vertical="center"/>
    </xf>
    <xf numFmtId="0" fontId="7" fillId="0" borderId="0" xfId="53" applyFont="1" applyBorder="1" applyAlignment="1">
      <alignment horizontal="center" vertical="center"/>
    </xf>
    <xf numFmtId="0" fontId="7" fillId="0" borderId="0" xfId="53" applyFont="1" applyAlignment="1">
      <alignment vertical="center"/>
    </xf>
    <xf numFmtId="0" fontId="7" fillId="0" borderId="0" xfId="53" applyFont="1"/>
    <xf numFmtId="182" fontId="2" fillId="0" borderId="20" xfId="40" applyNumberFormat="1" applyFont="1" applyFill="1" applyBorder="1" applyProtection="1">
      <protection hidden="1"/>
    </xf>
    <xf numFmtId="182" fontId="2" fillId="0" borderId="23" xfId="40" applyNumberFormat="1" applyFont="1" applyFill="1" applyBorder="1" applyProtection="1">
      <protection hidden="1"/>
    </xf>
    <xf numFmtId="182" fontId="7" fillId="0" borderId="14" xfId="40" applyNumberFormat="1" applyFont="1" applyFill="1" applyBorder="1" applyProtection="1">
      <protection hidden="1"/>
    </xf>
    <xf numFmtId="176" fontId="2" fillId="0" borderId="21" xfId="33" applyNumberFormat="1" applyFont="1" applyFill="1" applyBorder="1" applyProtection="1">
      <protection hidden="1"/>
    </xf>
    <xf numFmtId="176" fontId="2" fillId="0" borderId="19" xfId="33" applyNumberFormat="1" applyFont="1" applyFill="1" applyBorder="1" applyProtection="1">
      <protection hidden="1"/>
    </xf>
    <xf numFmtId="176" fontId="7" fillId="0" borderId="15" xfId="33" applyNumberFormat="1" applyFont="1" applyFill="1" applyBorder="1" applyProtection="1">
      <protection hidden="1"/>
    </xf>
    <xf numFmtId="3" fontId="7" fillId="0" borderId="42" xfId="51" applyNumberFormat="1" applyFont="1" applyFill="1" applyBorder="1"/>
    <xf numFmtId="3" fontId="7" fillId="0" borderId="39" xfId="51" applyNumberFormat="1" applyFont="1" applyFill="1" applyBorder="1"/>
    <xf numFmtId="0" fontId="2" fillId="0" borderId="44" xfId="53" applyFont="1" applyBorder="1" applyAlignment="1">
      <alignment vertical="center" wrapText="1"/>
    </xf>
    <xf numFmtId="0" fontId="2" fillId="0" borderId="44" xfId="53" applyFont="1" applyBorder="1" applyAlignment="1">
      <alignment horizontal="center" vertical="center" wrapText="1"/>
    </xf>
    <xf numFmtId="3" fontId="2" fillId="0" borderId="44" xfId="53" applyNumberFormat="1" applyFont="1" applyBorder="1" applyAlignment="1">
      <alignment horizontal="center" vertical="center" wrapText="1"/>
    </xf>
    <xf numFmtId="188" fontId="7" fillId="0" borderId="39" xfId="51" applyNumberFormat="1" applyFont="1" applyBorder="1" applyAlignment="1">
      <alignment horizontal="center"/>
    </xf>
    <xf numFmtId="188" fontId="7" fillId="0" borderId="45" xfId="51" applyNumberFormat="1" applyFont="1" applyFill="1" applyBorder="1" applyAlignment="1">
      <alignment horizontal="center" vertical="center" wrapText="1"/>
    </xf>
    <xf numFmtId="188" fontId="7" fillId="0" borderId="45" xfId="51" applyNumberFormat="1" applyFont="1" applyBorder="1" applyAlignment="1">
      <alignment horizontal="center"/>
    </xf>
    <xf numFmtId="188" fontId="7" fillId="0" borderId="45" xfId="51" applyNumberFormat="1" applyFont="1" applyFill="1" applyBorder="1" applyAlignment="1">
      <alignment horizontal="center" vertical="center"/>
    </xf>
    <xf numFmtId="190" fontId="2" fillId="0" borderId="0" xfId="51" applyNumberFormat="1" applyFont="1" applyFill="1" applyBorder="1"/>
    <xf numFmtId="190" fontId="2" fillId="0" borderId="40" xfId="51" applyNumberFormat="1" applyFont="1" applyFill="1" applyBorder="1"/>
    <xf numFmtId="190" fontId="7" fillId="0" borderId="40" xfId="51" applyNumberFormat="1" applyFont="1" applyFill="1" applyBorder="1"/>
    <xf numFmtId="38" fontId="0" fillId="0" borderId="0" xfId="33" applyNumberFormat="1" applyFont="1" applyFill="1" applyBorder="1"/>
    <xf numFmtId="38" fontId="7" fillId="0" borderId="43" xfId="51" applyNumberFormat="1" applyFont="1" applyFill="1" applyBorder="1"/>
    <xf numFmtId="38" fontId="7" fillId="0" borderId="40" xfId="51" applyNumberFormat="1" applyFont="1" applyFill="1" applyBorder="1"/>
    <xf numFmtId="38" fontId="7" fillId="0" borderId="41" xfId="51" applyNumberFormat="1" applyFont="1" applyFill="1" applyBorder="1"/>
    <xf numFmtId="0" fontId="0" fillId="26" borderId="0" xfId="0" applyFill="1"/>
    <xf numFmtId="188" fontId="7" fillId="26" borderId="42" xfId="51" applyNumberFormat="1" applyFont="1" applyFill="1" applyBorder="1"/>
    <xf numFmtId="188" fontId="0" fillId="26" borderId="0" xfId="51" applyNumberFormat="1" applyFont="1" applyFill="1" applyBorder="1"/>
    <xf numFmtId="188" fontId="7" fillId="26" borderId="39" xfId="51" applyNumberFormat="1" applyFont="1" applyFill="1" applyBorder="1"/>
    <xf numFmtId="188" fontId="7" fillId="26" borderId="40" xfId="51" applyNumberFormat="1" applyFont="1" applyFill="1" applyBorder="1"/>
    <xf numFmtId="188" fontId="7" fillId="26" borderId="0" xfId="51" applyNumberFormat="1" applyFont="1" applyFill="1" applyBorder="1"/>
    <xf numFmtId="0" fontId="2" fillId="26" borderId="0" xfId="53" applyFont="1" applyFill="1"/>
    <xf numFmtId="188" fontId="0" fillId="26" borderId="0" xfId="51" applyNumberFormat="1" applyFont="1" applyFill="1"/>
    <xf numFmtId="38" fontId="7" fillId="26" borderId="43" xfId="51" applyNumberFormat="1" applyFont="1" applyFill="1" applyBorder="1"/>
    <xf numFmtId="38" fontId="7" fillId="26" borderId="41" xfId="51" applyNumberFormat="1" applyFont="1" applyFill="1" applyBorder="1"/>
    <xf numFmtId="188" fontId="7" fillId="0" borderId="46" xfId="51" applyNumberFormat="1" applyFont="1" applyFill="1" applyBorder="1" applyAlignment="1">
      <alignment horizontal="center" vertical="center" wrapText="1"/>
    </xf>
    <xf numFmtId="188" fontId="7" fillId="0" borderId="47" xfId="51" applyNumberFormat="1" applyFont="1" applyFill="1" applyBorder="1" applyAlignment="1">
      <alignment horizontal="center" vertical="center" wrapText="1"/>
    </xf>
    <xf numFmtId="188" fontId="7" fillId="0" borderId="45" xfId="51" applyNumberFormat="1" applyFont="1" applyBorder="1" applyAlignment="1">
      <alignment horizontal="center"/>
    </xf>
    <xf numFmtId="188" fontId="7" fillId="0" borderId="39" xfId="51" applyNumberFormat="1" applyFont="1" applyBorder="1" applyAlignment="1">
      <alignment horizontal="center"/>
    </xf>
    <xf numFmtId="188" fontId="7" fillId="0" borderId="41" xfId="51" applyNumberFormat="1" applyFont="1" applyBorder="1" applyAlignment="1">
      <alignment horizontal="center"/>
    </xf>
    <xf numFmtId="3" fontId="7" fillId="0" borderId="0" xfId="51" applyNumberFormat="1" applyFont="1" applyAlignment="1">
      <alignment horizontal="center" vertical="center"/>
    </xf>
    <xf numFmtId="188" fontId="7" fillId="0" borderId="0" xfId="51" applyNumberFormat="1" applyFont="1" applyAlignment="1">
      <alignment horizontal="center"/>
    </xf>
    <xf numFmtId="3" fontId="7" fillId="0" borderId="0" xfId="51" applyNumberFormat="1" applyFont="1" applyAlignment="1">
      <alignment horizontal="center"/>
    </xf>
    <xf numFmtId="188" fontId="7" fillId="0" borderId="0" xfId="51" applyNumberFormat="1" applyFont="1" applyAlignment="1">
      <alignment horizontal="center" vertical="center"/>
    </xf>
    <xf numFmtId="188" fontId="7" fillId="26" borderId="48" xfId="51" applyNumberFormat="1" applyFont="1" applyFill="1" applyBorder="1" applyAlignment="1">
      <alignment horizontal="center" wrapText="1"/>
    </xf>
    <xf numFmtId="188" fontId="7" fillId="26" borderId="49" xfId="51" applyNumberFormat="1" applyFont="1" applyFill="1" applyBorder="1" applyAlignment="1">
      <alignment horizontal="center" wrapText="1"/>
    </xf>
    <xf numFmtId="188" fontId="7" fillId="26" borderId="48" xfId="51" applyNumberFormat="1" applyFont="1" applyFill="1" applyBorder="1" applyAlignment="1">
      <alignment horizontal="center"/>
    </xf>
    <xf numFmtId="188" fontId="7" fillId="26" borderId="49" xfId="51" applyNumberFormat="1" applyFont="1" applyFill="1" applyBorder="1" applyAlignment="1">
      <alignment horizontal="center"/>
    </xf>
    <xf numFmtId="188" fontId="7" fillId="26" borderId="46" xfId="51" applyNumberFormat="1" applyFont="1" applyFill="1" applyBorder="1" applyAlignment="1">
      <alignment horizontal="center" vertical="center"/>
    </xf>
    <xf numFmtId="188" fontId="7" fillId="26" borderId="47" xfId="51" applyNumberFormat="1" applyFont="1" applyFill="1" applyBorder="1" applyAlignment="1">
      <alignment horizontal="center" vertical="center"/>
    </xf>
    <xf numFmtId="188" fontId="7" fillId="26" borderId="0" xfId="51" applyNumberFormat="1" applyFont="1" applyFill="1" applyAlignment="1">
      <alignment horizontal="center"/>
    </xf>
    <xf numFmtId="188" fontId="7" fillId="26" borderId="46" xfId="51" applyNumberFormat="1" applyFont="1" applyFill="1" applyBorder="1" applyAlignment="1">
      <alignment horizontal="center" vertical="center" wrapText="1"/>
    </xf>
    <xf numFmtId="188" fontId="7" fillId="26" borderId="47" xfId="51" applyNumberFormat="1" applyFont="1" applyFill="1" applyBorder="1" applyAlignment="1">
      <alignment horizontal="center" vertical="center" wrapText="1"/>
    </xf>
    <xf numFmtId="0" fontId="52" fillId="0" borderId="0" xfId="53" applyFont="1" applyAlignment="1">
      <alignment horizontal="center" vertical="center"/>
    </xf>
    <xf numFmtId="37" fontId="2" fillId="0" borderId="0" xfId="37" applyFont="1" applyAlignment="1" applyProtection="1">
      <alignment horizontal="left" vertical="top" wrapText="1"/>
      <protection hidden="1"/>
    </xf>
    <xf numFmtId="0" fontId="45" fillId="0" borderId="30" xfId="0" applyFont="1" applyBorder="1" applyAlignment="1">
      <alignment horizontal="center"/>
    </xf>
    <xf numFmtId="37" fontId="45" fillId="0" borderId="30" xfId="37" applyFont="1" applyBorder="1" applyAlignment="1" applyProtection="1">
      <alignment horizontal="center"/>
      <protection hidden="1"/>
    </xf>
    <xf numFmtId="37" fontId="46" fillId="0" borderId="0" xfId="37" applyFont="1" applyAlignment="1" applyProtection="1">
      <alignment horizontal="center" wrapText="1"/>
      <protection hidden="1"/>
    </xf>
    <xf numFmtId="37" fontId="48" fillId="0" borderId="0" xfId="37" applyFont="1" applyAlignment="1" applyProtection="1">
      <alignment horizontal="center" wrapText="1"/>
      <protection hidden="1"/>
    </xf>
    <xf numFmtId="37" fontId="45" fillId="0" borderId="30" xfId="37" applyFont="1" applyBorder="1" applyAlignment="1" applyProtection="1">
      <alignment horizontal="center" vertical="center"/>
      <protection hidden="1"/>
    </xf>
    <xf numFmtId="37" fontId="2" fillId="0" borderId="30" xfId="37" applyFont="1" applyBorder="1" applyAlignment="1" applyProtection="1">
      <alignment horizontal="center" vertical="center"/>
      <protection hidden="1"/>
    </xf>
    <xf numFmtId="37" fontId="45" fillId="0" borderId="30" xfId="37" applyFont="1" applyBorder="1" applyAlignment="1" applyProtection="1">
      <alignment horizontal="center" vertical="center" wrapText="1"/>
      <protection hidden="1"/>
    </xf>
    <xf numFmtId="37" fontId="49" fillId="0" borderId="0" xfId="37" applyFont="1" applyAlignment="1" applyProtection="1">
      <alignment horizontal="center" wrapText="1"/>
      <protection hidden="1"/>
    </xf>
    <xf numFmtId="37" fontId="3" fillId="0" borderId="0" xfId="37" applyFont="1" applyAlignment="1" applyProtection="1">
      <alignment horizont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7" fillId="0" borderId="32" xfId="37" applyFont="1" applyFill="1" applyBorder="1" applyAlignment="1" applyProtection="1">
      <alignment horizontal="center" vertical="center" wrapText="1"/>
      <protection hidden="1"/>
    </xf>
    <xf numFmtId="37" fontId="7" fillId="0" borderId="33" xfId="37" applyFont="1" applyFill="1" applyBorder="1" applyAlignment="1" applyProtection="1">
      <alignment horizontal="center" vertical="center" wrapText="1"/>
      <protection hidden="1"/>
    </xf>
    <xf numFmtId="49" fontId="6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7" xfId="54" applyNumberFormat="1" applyFont="1" applyFill="1" applyBorder="1" applyAlignment="1" applyProtection="1">
      <alignment horizontal="center" vertical="center" wrapText="1"/>
      <protection hidden="1"/>
    </xf>
  </cellXfs>
  <cellStyles count="102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2" xfId="51"/>
    <cellStyle name="Millares 2 2" xfId="54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3" xfId="36"/>
    <cellStyle name="Normal 4" xfId="53"/>
    <cellStyle name="Normal 5" xfId="101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3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I63"/>
  <sheetViews>
    <sheetView showGridLines="0" tabSelected="1" zoomScaleNormal="100" zoomScaleSheetLayoutView="100" workbookViewId="0">
      <selection activeCell="AO4" sqref="AO4:AX4"/>
    </sheetView>
  </sheetViews>
  <sheetFormatPr baseColWidth="10" defaultColWidth="11.42578125" defaultRowHeight="12.75" x14ac:dyDescent="0.2"/>
  <cols>
    <col min="1" max="1" width="28" style="193" customWidth="1"/>
    <col min="2" max="2" width="13.7109375" style="193" customWidth="1"/>
    <col min="3" max="19" width="14.7109375" style="193" customWidth="1"/>
    <col min="20" max="20" width="11.42578125" style="193"/>
    <col min="21" max="21" width="28.7109375" style="193" customWidth="1"/>
    <col min="22" max="22" width="18.42578125" style="193" customWidth="1"/>
    <col min="23" max="39" width="15" style="193" customWidth="1"/>
    <col min="40" max="40" width="11.42578125" style="193"/>
    <col min="41" max="41" width="30.28515625" style="193" customWidth="1"/>
    <col min="42" max="49" width="14.85546875" style="193" customWidth="1"/>
    <col min="50" max="50" width="17.7109375" style="193" customWidth="1"/>
    <col min="51" max="51" width="11.42578125" style="193"/>
    <col min="52" max="52" width="29.5703125" style="193" bestFit="1" customWidth="1"/>
    <col min="53" max="53" width="13.140625" style="193" customWidth="1"/>
    <col min="54" max="56" width="11.42578125" style="193"/>
    <col min="57" max="57" width="12.85546875" style="193" customWidth="1"/>
    <col min="58" max="58" width="14" style="193" customWidth="1"/>
    <col min="59" max="59" width="12.7109375" style="193" customWidth="1"/>
    <col min="60" max="16384" width="11.42578125" style="193"/>
  </cols>
  <sheetData>
    <row r="1" spans="1:61" x14ac:dyDescent="0.2">
      <c r="A1" s="271" t="s">
        <v>150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U1" s="271" t="s">
        <v>150</v>
      </c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O1" s="272" t="s">
        <v>150</v>
      </c>
      <c r="AP1" s="272"/>
      <c r="AQ1" s="272"/>
      <c r="AR1" s="272"/>
      <c r="AS1" s="272"/>
      <c r="AT1" s="272"/>
      <c r="AU1" s="272"/>
      <c r="AV1" s="272"/>
      <c r="AW1" s="272"/>
      <c r="AX1" s="272"/>
      <c r="AZ1" s="271" t="s">
        <v>150</v>
      </c>
      <c r="BA1" s="271"/>
      <c r="BB1" s="271"/>
      <c r="BC1" s="271"/>
      <c r="BD1" s="271"/>
      <c r="BE1" s="271"/>
      <c r="BF1" s="271"/>
      <c r="BG1" s="271"/>
      <c r="BH1" s="271"/>
      <c r="BI1" s="271"/>
    </row>
    <row r="2" spans="1:61" x14ac:dyDescent="0.2">
      <c r="A2" s="271" t="s">
        <v>171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U2" s="271" t="s">
        <v>171</v>
      </c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O2" s="272" t="s">
        <v>171</v>
      </c>
      <c r="AP2" s="272"/>
      <c r="AQ2" s="272"/>
      <c r="AR2" s="272"/>
      <c r="AS2" s="272"/>
      <c r="AT2" s="272"/>
      <c r="AU2" s="272"/>
      <c r="AV2" s="272"/>
      <c r="AW2" s="272"/>
      <c r="AX2" s="272"/>
      <c r="AZ2" s="271" t="s">
        <v>171</v>
      </c>
      <c r="BA2" s="271"/>
      <c r="BB2" s="271"/>
      <c r="BC2" s="271"/>
      <c r="BD2" s="271"/>
      <c r="BE2" s="271"/>
      <c r="BF2" s="271"/>
      <c r="BG2" s="271"/>
      <c r="BH2" s="271"/>
      <c r="BI2" s="271"/>
    </row>
    <row r="3" spans="1:61" x14ac:dyDescent="0.2">
      <c r="A3" s="271" t="s">
        <v>210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U3" s="271" t="s">
        <v>210</v>
      </c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O3" s="272" t="s">
        <v>246</v>
      </c>
      <c r="AP3" s="272"/>
      <c r="AQ3" s="272"/>
      <c r="AR3" s="272"/>
      <c r="AS3" s="272"/>
      <c r="AT3" s="272"/>
      <c r="AU3" s="272"/>
      <c r="AV3" s="272"/>
      <c r="AW3" s="272"/>
      <c r="AX3" s="272"/>
      <c r="AZ3" s="271" t="s">
        <v>247</v>
      </c>
      <c r="BA3" s="271"/>
      <c r="BB3" s="271"/>
      <c r="BC3" s="271"/>
      <c r="BD3" s="271"/>
      <c r="BE3" s="271"/>
      <c r="BF3" s="271"/>
      <c r="BG3" s="271"/>
      <c r="BH3" s="271"/>
      <c r="BI3" s="271"/>
    </row>
    <row r="4" spans="1:61" ht="18.75" customHeight="1" thickBot="1" x14ac:dyDescent="0.25">
      <c r="A4" s="273" t="s">
        <v>260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U4" s="273" t="s">
        <v>261</v>
      </c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O4" s="270" t="s">
        <v>250</v>
      </c>
      <c r="AP4" s="270"/>
      <c r="AQ4" s="270"/>
      <c r="AR4" s="270"/>
      <c r="AS4" s="270"/>
      <c r="AT4" s="270"/>
      <c r="AU4" s="270"/>
      <c r="AV4" s="270"/>
      <c r="AW4" s="270"/>
      <c r="AX4" s="270"/>
      <c r="AZ4" s="194"/>
    </row>
    <row r="5" spans="1:61" ht="18" customHeight="1" thickTop="1" thickBot="1" x14ac:dyDescent="0.25">
      <c r="A5" s="265" t="s">
        <v>0</v>
      </c>
      <c r="B5" s="268" t="s">
        <v>134</v>
      </c>
      <c r="C5" s="269"/>
      <c r="D5" s="267" t="s">
        <v>135</v>
      </c>
      <c r="E5" s="267"/>
      <c r="F5" s="267" t="s">
        <v>136</v>
      </c>
      <c r="G5" s="267"/>
      <c r="H5" s="267" t="s">
        <v>161</v>
      </c>
      <c r="I5" s="267"/>
      <c r="J5" s="267" t="s">
        <v>151</v>
      </c>
      <c r="K5" s="267"/>
      <c r="L5" s="267" t="s">
        <v>137</v>
      </c>
      <c r="M5" s="267"/>
      <c r="N5" s="267" t="s">
        <v>251</v>
      </c>
      <c r="O5" s="267"/>
      <c r="P5" s="268" t="s">
        <v>167</v>
      </c>
      <c r="Q5" s="269"/>
      <c r="R5" s="268" t="s">
        <v>53</v>
      </c>
      <c r="S5" s="269"/>
      <c r="U5" s="265" t="s">
        <v>0</v>
      </c>
      <c r="V5" s="268" t="s">
        <v>134</v>
      </c>
      <c r="W5" s="269"/>
      <c r="X5" s="267" t="s">
        <v>135</v>
      </c>
      <c r="Y5" s="267"/>
      <c r="Z5" s="267" t="s">
        <v>136</v>
      </c>
      <c r="AA5" s="267"/>
      <c r="AB5" s="267" t="s">
        <v>161</v>
      </c>
      <c r="AC5" s="267"/>
      <c r="AD5" s="267" t="s">
        <v>151</v>
      </c>
      <c r="AE5" s="267"/>
      <c r="AF5" s="267" t="s">
        <v>137</v>
      </c>
      <c r="AG5" s="267"/>
      <c r="AH5" s="267" t="s">
        <v>251</v>
      </c>
      <c r="AI5" s="267"/>
      <c r="AJ5" s="268" t="s">
        <v>167</v>
      </c>
      <c r="AK5" s="269"/>
      <c r="AL5" s="268" t="s">
        <v>53</v>
      </c>
      <c r="AM5" s="269"/>
      <c r="AO5" s="265" t="s">
        <v>0</v>
      </c>
      <c r="AP5" s="244" t="s">
        <v>134</v>
      </c>
      <c r="AQ5" s="246" t="s">
        <v>135</v>
      </c>
      <c r="AR5" s="246" t="s">
        <v>136</v>
      </c>
      <c r="AS5" s="246" t="s">
        <v>161</v>
      </c>
      <c r="AT5" s="246" t="s">
        <v>151</v>
      </c>
      <c r="AU5" s="246" t="s">
        <v>137</v>
      </c>
      <c r="AV5" s="246" t="s">
        <v>251</v>
      </c>
      <c r="AW5" s="244" t="s">
        <v>167</v>
      </c>
      <c r="AX5" s="246" t="s">
        <v>53</v>
      </c>
      <c r="AZ5" s="265" t="s">
        <v>0</v>
      </c>
      <c r="BA5" s="244" t="s">
        <v>134</v>
      </c>
      <c r="BB5" s="246" t="s">
        <v>135</v>
      </c>
      <c r="BC5" s="246" t="s">
        <v>136</v>
      </c>
      <c r="BD5" s="246" t="s">
        <v>161</v>
      </c>
      <c r="BE5" s="246" t="s">
        <v>151</v>
      </c>
      <c r="BF5" s="246" t="s">
        <v>137</v>
      </c>
      <c r="BG5" s="246" t="s">
        <v>251</v>
      </c>
      <c r="BH5" s="244" t="s">
        <v>167</v>
      </c>
      <c r="BI5" s="246" t="s">
        <v>53</v>
      </c>
    </row>
    <row r="6" spans="1:61" ht="27" thickTop="1" thickBot="1" x14ac:dyDescent="0.25">
      <c r="A6" s="266"/>
      <c r="B6" s="245" t="s">
        <v>254</v>
      </c>
      <c r="C6" s="245" t="s">
        <v>255</v>
      </c>
      <c r="D6" s="245" t="s">
        <v>254</v>
      </c>
      <c r="E6" s="245" t="s">
        <v>255</v>
      </c>
      <c r="F6" s="245" t="s">
        <v>254</v>
      </c>
      <c r="G6" s="245" t="s">
        <v>255</v>
      </c>
      <c r="H6" s="245" t="s">
        <v>254</v>
      </c>
      <c r="I6" s="245" t="s">
        <v>255</v>
      </c>
      <c r="J6" s="245" t="s">
        <v>254</v>
      </c>
      <c r="K6" s="245" t="s">
        <v>255</v>
      </c>
      <c r="L6" s="245" t="s">
        <v>254</v>
      </c>
      <c r="M6" s="245" t="s">
        <v>255</v>
      </c>
      <c r="N6" s="245" t="s">
        <v>254</v>
      </c>
      <c r="O6" s="245" t="s">
        <v>255</v>
      </c>
      <c r="P6" s="195" t="s">
        <v>254</v>
      </c>
      <c r="Q6" s="245" t="s">
        <v>255</v>
      </c>
      <c r="R6" s="195" t="s">
        <v>254</v>
      </c>
      <c r="S6" s="247" t="s">
        <v>255</v>
      </c>
      <c r="U6" s="266"/>
      <c r="V6" s="245" t="s">
        <v>254</v>
      </c>
      <c r="W6" s="245" t="s">
        <v>255</v>
      </c>
      <c r="X6" s="245" t="s">
        <v>254</v>
      </c>
      <c r="Y6" s="245" t="s">
        <v>255</v>
      </c>
      <c r="Z6" s="245" t="s">
        <v>254</v>
      </c>
      <c r="AA6" s="245" t="s">
        <v>255</v>
      </c>
      <c r="AB6" s="245" t="s">
        <v>254</v>
      </c>
      <c r="AC6" s="245" t="s">
        <v>255</v>
      </c>
      <c r="AD6" s="245" t="s">
        <v>254</v>
      </c>
      <c r="AE6" s="245" t="s">
        <v>255</v>
      </c>
      <c r="AF6" s="245" t="s">
        <v>254</v>
      </c>
      <c r="AG6" s="245" t="s">
        <v>255</v>
      </c>
      <c r="AH6" s="245" t="s">
        <v>254</v>
      </c>
      <c r="AI6" s="245" t="s">
        <v>255</v>
      </c>
      <c r="AJ6" s="195" t="s">
        <v>254</v>
      </c>
      <c r="AK6" s="245" t="s">
        <v>255</v>
      </c>
      <c r="AL6" s="195" t="s">
        <v>254</v>
      </c>
      <c r="AM6" s="247" t="s">
        <v>255</v>
      </c>
      <c r="AO6" s="266"/>
      <c r="AP6" s="245" t="s">
        <v>255</v>
      </c>
      <c r="AQ6" s="245" t="s">
        <v>255</v>
      </c>
      <c r="AR6" s="245" t="s">
        <v>255</v>
      </c>
      <c r="AS6" s="245" t="s">
        <v>255</v>
      </c>
      <c r="AT6" s="245" t="s">
        <v>255</v>
      </c>
      <c r="AU6" s="245" t="s">
        <v>255</v>
      </c>
      <c r="AV6" s="245" t="s">
        <v>255</v>
      </c>
      <c r="AW6" s="245" t="s">
        <v>255</v>
      </c>
      <c r="AX6" s="247" t="s">
        <v>255</v>
      </c>
      <c r="AZ6" s="266"/>
      <c r="BA6" s="245" t="s">
        <v>255</v>
      </c>
      <c r="BB6" s="245" t="s">
        <v>255</v>
      </c>
      <c r="BC6" s="245" t="s">
        <v>255</v>
      </c>
      <c r="BD6" s="245" t="s">
        <v>255</v>
      </c>
      <c r="BE6" s="245" t="s">
        <v>255</v>
      </c>
      <c r="BF6" s="245" t="s">
        <v>255</v>
      </c>
      <c r="BG6" s="245" t="s">
        <v>255</v>
      </c>
      <c r="BH6" s="245" t="s">
        <v>255</v>
      </c>
      <c r="BI6" s="247" t="s">
        <v>255</v>
      </c>
    </row>
    <row r="7" spans="1:61" ht="13.5" thickTop="1" x14ac:dyDescent="0.2">
      <c r="A7" s="198" t="s">
        <v>1</v>
      </c>
      <c r="B7" s="248">
        <f>SUM(C7/C$58*100)</f>
        <v>0.13252759262552169</v>
      </c>
      <c r="C7" s="199">
        <f>'Part 2017'!O$18*'CALCULO GARANTIA'!$N7</f>
        <v>6929579.2840393772</v>
      </c>
      <c r="D7" s="248">
        <f>SUM(E7/E$58*100)</f>
        <v>0.13252759262552166</v>
      </c>
      <c r="E7" s="199">
        <f>'Part 2017'!O$19*'CALCULO GARANTIA'!$N7</f>
        <v>928722.28285741457</v>
      </c>
      <c r="F7" s="248">
        <f>SUM(G7/G$58*100)</f>
        <v>0.13252759262552172</v>
      </c>
      <c r="G7" s="199">
        <f>'Part 2017'!O$20*'CALCULO GARANTIA'!$N7</f>
        <v>292803.98907207529</v>
      </c>
      <c r="H7" s="248">
        <f>SUM(I7/I$58*100)</f>
        <v>0.13252759262552172</v>
      </c>
      <c r="I7" s="199">
        <f>'Part 2017'!O$21*'CALCULO GARANTIA'!$N7</f>
        <v>311705.54239547992</v>
      </c>
      <c r="J7" s="248">
        <f>SUM(K7/K$58*100)</f>
        <v>0.13252759262552175</v>
      </c>
      <c r="K7" s="199">
        <f>'Part 2017'!O$22*'CALCULO GARANTIA'!$N7</f>
        <v>24977.712041066872</v>
      </c>
      <c r="L7" s="248">
        <f>SUM(M7/M$58*100)</f>
        <v>0.13252759262552169</v>
      </c>
      <c r="M7" s="199">
        <f>'Part 2017'!O$23*'CALCULO GARANTIA'!$N7</f>
        <v>229820.48731470772</v>
      </c>
      <c r="N7" s="248">
        <f>SUM(O7/O$58*100)</f>
        <v>0.13252759262552172</v>
      </c>
      <c r="O7" s="199">
        <f>'Part 2017'!O$24*'CALCULO GARANTIA'!$N7</f>
        <v>43506.230202116654</v>
      </c>
      <c r="P7" s="248">
        <f>SUM(Q7/Q$58*100)</f>
        <v>0.13252759262552166</v>
      </c>
      <c r="Q7" s="199">
        <f>+'Part 2017'!O$25*'CALCULO GARANTIA'!N7</f>
        <v>332344.57190511428</v>
      </c>
      <c r="R7" s="248">
        <f>SUM(S7/S$58*100)</f>
        <v>0.13252759262552166</v>
      </c>
      <c r="S7" s="200">
        <f>SUM(C7+E7+G7+I7+K7+M7+O7+Q7)</f>
        <v>9093460.099827351</v>
      </c>
      <c r="U7" s="198" t="s">
        <v>1</v>
      </c>
      <c r="V7" s="248">
        <f>SUM(W7/W$58*100)</f>
        <v>0.13322353872480316</v>
      </c>
      <c r="W7" s="218">
        <f>+'Distribución  1 Y 2 SEM'!AT7</f>
        <v>6965968.7903817743</v>
      </c>
      <c r="X7" s="248">
        <f>SUM(Y7/Y$58*100)</f>
        <v>0.13322353872480316</v>
      </c>
      <c r="Y7" s="218">
        <f>+'Distribución  1 Y 2 SEM'!AU7</f>
        <v>933599.3098769635</v>
      </c>
      <c r="Z7" s="248">
        <f>SUM(AA7/AA$58*100)</f>
        <v>0.13322353872480319</v>
      </c>
      <c r="AA7" s="218">
        <f>+'Distribución  1 Y 2 SEM'!AV7</f>
        <v>294341.59939164529</v>
      </c>
      <c r="AB7" s="248">
        <f>SUM(AC7/AC$58*100)</f>
        <v>0.13322353872480322</v>
      </c>
      <c r="AC7" s="218">
        <f>+'Distribución  1 Y 2 SEM'!AW7</f>
        <v>313342.41100568348</v>
      </c>
      <c r="AD7" s="248">
        <f>SUM(AE7/AE$58*100)</f>
        <v>0.13322353872480319</v>
      </c>
      <c r="AE7" s="218">
        <f>+'Distribución  1 Y 2 SEM'!AX7</f>
        <v>25108.878245172578</v>
      </c>
      <c r="AF7" s="248">
        <f>SUM(AG7/AG$58*100)</f>
        <v>0.13322353872480322</v>
      </c>
      <c r="AG7" s="218">
        <f>+'Distribución  1 Y 2 SEM'!AY7</f>
        <v>231027.35049325792</v>
      </c>
      <c r="AH7" s="248">
        <f>SUM(AI7/AI$58*100)</f>
        <v>0.13322353872480319</v>
      </c>
      <c r="AI7" s="218">
        <f>+'Distribución  1 Y 2 SEM'!AZ7</f>
        <v>43734.695766183468</v>
      </c>
      <c r="AJ7" s="248">
        <f>SUM(AK7/AK$58*100)</f>
        <v>0.13322353872480319</v>
      </c>
      <c r="AK7" s="218">
        <f>+'Distribución  1 Y 2 SEM'!BA7</f>
        <v>334089.82286646165</v>
      </c>
      <c r="AL7" s="248">
        <f>SUM(AM7/AM$58*100)</f>
        <v>0.13322353872480319</v>
      </c>
      <c r="AM7" s="219">
        <f>SUM(W7+Y7+AA7+AC7+AE7+AG7+AI7+AK7)</f>
        <v>9141212.8580271415</v>
      </c>
      <c r="AO7" s="239" t="s">
        <v>1</v>
      </c>
      <c r="AP7" s="251">
        <f t="shared" ref="AP7:AP38" si="0">+C7-W7</f>
        <v>-36389.506342397071</v>
      </c>
      <c r="AQ7" s="251">
        <f t="shared" ref="AQ7:AQ38" si="1">+E7-Y7</f>
        <v>-4877.0270195489284</v>
      </c>
      <c r="AR7" s="251">
        <f t="shared" ref="AR7:AR38" si="2">+G7-AA7</f>
        <v>-1537.610319569998</v>
      </c>
      <c r="AS7" s="251">
        <f t="shared" ref="AS7:AS38" si="3">+I7-AC7</f>
        <v>-1636.8686102035572</v>
      </c>
      <c r="AT7" s="251">
        <f t="shared" ref="AT7:AT38" si="4">+K7-AE7</f>
        <v>-131.16620410570613</v>
      </c>
      <c r="AU7" s="251">
        <f t="shared" ref="AU7:AU38" si="5">+M7-AG7</f>
        <v>-1206.8631785502075</v>
      </c>
      <c r="AV7" s="251">
        <f t="shared" ref="AV7:AV38" si="6">+O7-AI7</f>
        <v>-228.46556406681339</v>
      </c>
      <c r="AW7" s="251">
        <f t="shared" ref="AW7:AW38" si="7">+Q7-AK7</f>
        <v>-1745.2509613473667</v>
      </c>
      <c r="AX7" s="252">
        <f>SUM(AP7:AW7)</f>
        <v>-47752.758199789649</v>
      </c>
      <c r="AZ7" s="198" t="s">
        <v>1</v>
      </c>
      <c r="BA7" s="220">
        <f t="shared" ref="BA7:BA38" si="8">+AP7/3</f>
        <v>-12129.83544746569</v>
      </c>
      <c r="BB7" s="220">
        <f t="shared" ref="BB7:BB38" si="9">+AQ7/3</f>
        <v>-1625.6756731829762</v>
      </c>
      <c r="BC7" s="220">
        <f t="shared" ref="BC7:BC38" si="10">+AR7/3</f>
        <v>-512.53677318999928</v>
      </c>
      <c r="BD7" s="220">
        <f t="shared" ref="BD7:BD38" si="11">+AS7/3</f>
        <v>-545.62287006785243</v>
      </c>
      <c r="BE7" s="220">
        <f t="shared" ref="BE7:BE38" si="12">+AT7/3</f>
        <v>-43.722068035235374</v>
      </c>
      <c r="BF7" s="220">
        <f t="shared" ref="BF7:BF38" si="13">+AU7/3</f>
        <v>-402.28772618340253</v>
      </c>
      <c r="BG7" s="220">
        <f t="shared" ref="BG7:BG38" si="14">+AV7/3</f>
        <v>-76.155188022271133</v>
      </c>
      <c r="BH7" s="220">
        <f t="shared" ref="BH7:BH38" si="15">+AW7/3</f>
        <v>-581.75032044912223</v>
      </c>
      <c r="BI7" s="219">
        <f>SUM(BA7:BH7)</f>
        <v>-15917.586066596547</v>
      </c>
    </row>
    <row r="8" spans="1:61" x14ac:dyDescent="0.2">
      <c r="A8" s="198" t="s">
        <v>2</v>
      </c>
      <c r="B8" s="248">
        <f t="shared" ref="B8:B57" si="16">SUM(C8/C$58*100)</f>
        <v>0.26250765678122068</v>
      </c>
      <c r="C8" s="199">
        <f>'Part 2017'!O$18*'CALCULO GARANTIA'!$N8</f>
        <v>13725953.850779871</v>
      </c>
      <c r="D8" s="248">
        <f t="shared" ref="D8:D57" si="17">SUM(E8/E$58*100)</f>
        <v>0.26250765678122062</v>
      </c>
      <c r="E8" s="199">
        <f>'Part 2017'!O$19*'CALCULO GARANTIA'!$N8</f>
        <v>1839592.083757933</v>
      </c>
      <c r="F8" s="248">
        <f t="shared" ref="F8:F57" si="18">SUM(G8/G$58*100)</f>
        <v>0.26250765678122068</v>
      </c>
      <c r="G8" s="199">
        <f>'Part 2017'!O$20*'CALCULO GARANTIA'!$N8</f>
        <v>579979.51630114019</v>
      </c>
      <c r="H8" s="248">
        <f t="shared" ref="H8:H57" si="19">SUM(I8/I$58*100)</f>
        <v>0.26250765678122068</v>
      </c>
      <c r="I8" s="199">
        <f>'Part 2017'!O$21*'CALCULO GARANTIA'!$N8</f>
        <v>617419.28544017999</v>
      </c>
      <c r="J8" s="248">
        <f t="shared" ref="J8:J57" si="20">SUM(K8/K$58*100)</f>
        <v>0.26250765678122068</v>
      </c>
      <c r="K8" s="199">
        <f>'Part 2017'!O$22*'CALCULO GARANTIA'!$N8</f>
        <v>49475.286842219837</v>
      </c>
      <c r="L8" s="248">
        <f t="shared" ref="L8:L57" si="21">SUM(M8/M$58*100)</f>
        <v>0.26250765678122068</v>
      </c>
      <c r="M8" s="199">
        <f>'Part 2017'!O$23*'CALCULO GARANTIA'!$N8</f>
        <v>455223.22114288597</v>
      </c>
      <c r="N8" s="248">
        <f t="shared" ref="N8:N57" si="22">SUM(O8/O$58*100)</f>
        <v>0.26250765678122068</v>
      </c>
      <c r="O8" s="199">
        <f>'Part 2017'!O$24*'CALCULO GARANTIA'!$N8</f>
        <v>86176.156372304409</v>
      </c>
      <c r="P8" s="248">
        <f t="shared" ref="P8:P57" si="23">SUM(Q8/Q$58*100)</f>
        <v>0.26250765678122062</v>
      </c>
      <c r="Q8" s="199">
        <f>+'Part 2017'!O$25*'CALCULO GARANTIA'!N8</f>
        <v>658300.60809516662</v>
      </c>
      <c r="R8" s="248">
        <f t="shared" ref="R8:R57" si="24">SUM(S8/S$58*100)</f>
        <v>0.26250765678122068</v>
      </c>
      <c r="S8" s="200">
        <f t="shared" ref="S8:S57" si="25">SUM(C8+E8+G8+I8+K8+M8+O8+Q8)</f>
        <v>18012120.0087317</v>
      </c>
      <c r="U8" s="198" t="s">
        <v>2</v>
      </c>
      <c r="V8" s="248">
        <f t="shared" ref="V8:V57" si="26">SUM(W8/W$58*100)</f>
        <v>0.26388617106755979</v>
      </c>
      <c r="W8" s="218">
        <f>+'Distribución  1 Y 2 SEM'!AT8</f>
        <v>13798033.361560397</v>
      </c>
      <c r="X8" s="248">
        <f t="shared" ref="X8:X57" si="27">SUM(Y8/Y$58*100)</f>
        <v>0.26388617106755974</v>
      </c>
      <c r="Y8" s="218">
        <f>+'Distribución  1 Y 2 SEM'!AU8</f>
        <v>1849252.3885261489</v>
      </c>
      <c r="Z8" s="248">
        <f t="shared" ref="Z8:Z57" si="28">SUM(AA8/AA$58*100)</f>
        <v>0.26388617106755979</v>
      </c>
      <c r="AA8" s="218">
        <f>+'Distribución  1 Y 2 SEM'!AV8</f>
        <v>583025.18003075675</v>
      </c>
      <c r="AB8" s="248">
        <f t="shared" ref="AB8:AB57" si="29">SUM(AC8/AC$58*100)</f>
        <v>0.2638861710675599</v>
      </c>
      <c r="AC8" s="218">
        <f>+'Distribución  1 Y 2 SEM'!AW8</f>
        <v>620661.55774597393</v>
      </c>
      <c r="AD8" s="248">
        <f t="shared" ref="AD8:AD57" si="30">SUM(AE8/AE$58*100)</f>
        <v>0.26388617106755985</v>
      </c>
      <c r="AE8" s="218">
        <f>+'Distribución  1 Y 2 SEM'!AX8</f>
        <v>49735.097891425045</v>
      </c>
      <c r="AF8" s="248">
        <f t="shared" ref="AF8:AF57" si="31">SUM(AG8/AG$58*100)</f>
        <v>0.2638861710675599</v>
      </c>
      <c r="AG8" s="218">
        <f>+'Distribución  1 Y 2 SEM'!AY8</f>
        <v>457613.74841936008</v>
      </c>
      <c r="AH8" s="248">
        <f t="shared" ref="AH8:AH57" si="32">SUM(AI8/AI$58*100)</f>
        <v>0.26388617106755974</v>
      </c>
      <c r="AI8" s="218">
        <f>+'Distribución  1 Y 2 SEM'!AZ8</f>
        <v>86628.695792135608</v>
      </c>
      <c r="AJ8" s="248">
        <f t="shared" ref="AJ8:AJ57" si="33">SUM(AK8/AK$58*100)</f>
        <v>0.26388617106755985</v>
      </c>
      <c r="AK8" s="218">
        <f>+'Distribución  1 Y 2 SEM'!BA8</f>
        <v>661757.5617097473</v>
      </c>
      <c r="AL8" s="248">
        <f t="shared" ref="AL8:AL57" si="34">SUM(AM8/AM$58*100)</f>
        <v>0.26388617106755974</v>
      </c>
      <c r="AM8" s="219">
        <f t="shared" ref="AM8:AM57" si="35">SUM(W8+Y8+AA8+AC8+AE8+AG8+AI8+AK8)</f>
        <v>18106707.591675941</v>
      </c>
      <c r="AO8" s="239" t="s">
        <v>2</v>
      </c>
      <c r="AP8" s="251">
        <f t="shared" si="0"/>
        <v>-72079.510780526325</v>
      </c>
      <c r="AQ8" s="251">
        <f t="shared" si="1"/>
        <v>-9660.3047682158649</v>
      </c>
      <c r="AR8" s="251">
        <f t="shared" si="2"/>
        <v>-3045.6637296165572</v>
      </c>
      <c r="AS8" s="251">
        <f t="shared" si="3"/>
        <v>-3242.2723057939438</v>
      </c>
      <c r="AT8" s="251">
        <f t="shared" si="4"/>
        <v>-259.81104920520738</v>
      </c>
      <c r="AU8" s="251">
        <f t="shared" si="5"/>
        <v>-2390.5272764741094</v>
      </c>
      <c r="AV8" s="251">
        <f t="shared" si="6"/>
        <v>-452.53941983119876</v>
      </c>
      <c r="AW8" s="251">
        <f t="shared" si="7"/>
        <v>-3456.9536145806778</v>
      </c>
      <c r="AX8" s="252">
        <f t="shared" ref="AX8:AX57" si="36">SUM(AP8:AW8)</f>
        <v>-94587.582944243884</v>
      </c>
      <c r="AZ8" s="198" t="s">
        <v>2</v>
      </c>
      <c r="BA8" s="220">
        <f t="shared" si="8"/>
        <v>-24026.503593508776</v>
      </c>
      <c r="BB8" s="220">
        <f t="shared" si="9"/>
        <v>-3220.1015894052885</v>
      </c>
      <c r="BC8" s="220">
        <f t="shared" si="10"/>
        <v>-1015.221243205519</v>
      </c>
      <c r="BD8" s="220">
        <f t="shared" si="11"/>
        <v>-1080.7574352646479</v>
      </c>
      <c r="BE8" s="220">
        <f t="shared" si="12"/>
        <v>-86.603683068402461</v>
      </c>
      <c r="BF8" s="220">
        <f t="shared" si="13"/>
        <v>-796.8424254913698</v>
      </c>
      <c r="BG8" s="220">
        <f t="shared" si="14"/>
        <v>-150.84647327706625</v>
      </c>
      <c r="BH8" s="220">
        <f t="shared" si="15"/>
        <v>-1152.3178715268925</v>
      </c>
      <c r="BI8" s="219">
        <f t="shared" ref="BI8:BI57" si="37">SUM(BA8:BH8)</f>
        <v>-31529.194314747961</v>
      </c>
    </row>
    <row r="9" spans="1:61" x14ac:dyDescent="0.2">
      <c r="A9" s="198" t="s">
        <v>3</v>
      </c>
      <c r="B9" s="248">
        <f t="shared" si="16"/>
        <v>0.25882812354894535</v>
      </c>
      <c r="C9" s="199">
        <f>'Part 2017'!O$18*'CALCULO GARANTIA'!$N9</f>
        <v>13533559.069012748</v>
      </c>
      <c r="D9" s="248">
        <f t="shared" si="17"/>
        <v>0.2588281235489453</v>
      </c>
      <c r="E9" s="199">
        <f>'Part 2017'!O$19*'CALCULO GARANTIA'!$N9</f>
        <v>1813806.7779538466</v>
      </c>
      <c r="F9" s="248">
        <f t="shared" si="18"/>
        <v>0.25882812354894541</v>
      </c>
      <c r="G9" s="199">
        <f>'Part 2017'!O$20*'CALCULO GARANTIA'!$N9</f>
        <v>571850.02426865604</v>
      </c>
      <c r="H9" s="248">
        <f t="shared" si="19"/>
        <v>0.25882812354894541</v>
      </c>
      <c r="I9" s="199">
        <f>'Part 2017'!O$21*'CALCULO GARANTIA'!$N9</f>
        <v>608765.00538267219</v>
      </c>
      <c r="J9" s="248">
        <f t="shared" si="20"/>
        <v>0.25882812354894541</v>
      </c>
      <c r="K9" s="199">
        <f>'Part 2017'!O$22*'CALCULO GARANTIA'!$N9</f>
        <v>48781.798643267903</v>
      </c>
      <c r="L9" s="248">
        <f t="shared" si="21"/>
        <v>0.25882812354894535</v>
      </c>
      <c r="M9" s="199">
        <f>'Part 2017'!O$23*'CALCULO GARANTIA'!$N9</f>
        <v>448842.4207089594</v>
      </c>
      <c r="N9" s="248">
        <f t="shared" si="22"/>
        <v>0.25882812354894541</v>
      </c>
      <c r="O9" s="199">
        <f>'Part 2017'!O$24*'CALCULO GARANTIA'!$N9</f>
        <v>84968.237201147</v>
      </c>
      <c r="P9" s="248">
        <f t="shared" si="23"/>
        <v>0.2588281235489453</v>
      </c>
      <c r="Q9" s="199">
        <f>+'Part 2017'!O$25*'CALCULO GARANTIA'!N9</f>
        <v>649073.30023674492</v>
      </c>
      <c r="R9" s="248">
        <f t="shared" si="24"/>
        <v>0.25882812354894541</v>
      </c>
      <c r="S9" s="200">
        <f t="shared" si="25"/>
        <v>17759646.633408044</v>
      </c>
      <c r="U9" s="198" t="s">
        <v>3</v>
      </c>
      <c r="V9" s="248">
        <f t="shared" si="26"/>
        <v>0.25943073812786899</v>
      </c>
      <c r="W9" s="218">
        <f>+'Distribución  1 Y 2 SEM'!AT9</f>
        <v>13565068.473353693</v>
      </c>
      <c r="X9" s="248">
        <f t="shared" si="27"/>
        <v>0.25943073812786893</v>
      </c>
      <c r="Y9" s="218">
        <f>+'Distribución  1 Y 2 SEM'!AU9</f>
        <v>1818029.7595709849</v>
      </c>
      <c r="Z9" s="248">
        <f t="shared" si="28"/>
        <v>0.25943073812786899</v>
      </c>
      <c r="AA9" s="218">
        <f>+'Distribución  1 Y 2 SEM'!AV9</f>
        <v>573181.42966949521</v>
      </c>
      <c r="AB9" s="248">
        <f t="shared" si="29"/>
        <v>0.25943073812786904</v>
      </c>
      <c r="AC9" s="218">
        <f>+'Distribución  1 Y 2 SEM'!AW9</f>
        <v>610182.35780308163</v>
      </c>
      <c r="AD9" s="248">
        <f t="shared" si="30"/>
        <v>0.25943073812786904</v>
      </c>
      <c r="AE9" s="218">
        <f>+'Distribución  1 Y 2 SEM'!AX9</f>
        <v>48895.374489066569</v>
      </c>
      <c r="AF9" s="248">
        <f t="shared" si="31"/>
        <v>0.25943073812786904</v>
      </c>
      <c r="AG9" s="218">
        <f>+'Distribución  1 Y 2 SEM'!AY9</f>
        <v>449887.43460717844</v>
      </c>
      <c r="AH9" s="248">
        <f t="shared" si="32"/>
        <v>0.25943073812786893</v>
      </c>
      <c r="AI9" s="218">
        <f>+'Distribución  1 Y 2 SEM'!AZ9</f>
        <v>85166.063842938383</v>
      </c>
      <c r="AJ9" s="248">
        <f t="shared" si="33"/>
        <v>0.25943073812786899</v>
      </c>
      <c r="AK9" s="218">
        <f>+'Distribución  1 Y 2 SEM'!BA9</f>
        <v>650584.5001332229</v>
      </c>
      <c r="AL9" s="248">
        <f t="shared" si="34"/>
        <v>0.25943073812786904</v>
      </c>
      <c r="AM9" s="219">
        <f t="shared" si="35"/>
        <v>17800995.393469661</v>
      </c>
      <c r="AO9" s="239" t="s">
        <v>3</v>
      </c>
      <c r="AP9" s="251">
        <f t="shared" si="0"/>
        <v>-31509.404340945184</v>
      </c>
      <c r="AQ9" s="251">
        <f t="shared" si="1"/>
        <v>-4222.9816171382554</v>
      </c>
      <c r="AR9" s="251">
        <f t="shared" si="2"/>
        <v>-1331.4054008391686</v>
      </c>
      <c r="AS9" s="251">
        <f t="shared" si="3"/>
        <v>-1417.3524204094429</v>
      </c>
      <c r="AT9" s="251">
        <f t="shared" si="4"/>
        <v>-113.57584579866671</v>
      </c>
      <c r="AU9" s="251">
        <f t="shared" si="5"/>
        <v>-1045.0138982190401</v>
      </c>
      <c r="AV9" s="251">
        <f t="shared" si="6"/>
        <v>-197.82664179138374</v>
      </c>
      <c r="AW9" s="251">
        <f t="shared" si="7"/>
        <v>-1511.1998964779777</v>
      </c>
      <c r="AX9" s="252">
        <f t="shared" si="36"/>
        <v>-41348.760061619119</v>
      </c>
      <c r="AZ9" s="198" t="s">
        <v>3</v>
      </c>
      <c r="BA9" s="220">
        <f t="shared" si="8"/>
        <v>-10503.134780315062</v>
      </c>
      <c r="BB9" s="220">
        <f t="shared" si="9"/>
        <v>-1407.6605390460852</v>
      </c>
      <c r="BC9" s="220">
        <f t="shared" si="10"/>
        <v>-443.80180027972284</v>
      </c>
      <c r="BD9" s="220">
        <f t="shared" si="11"/>
        <v>-472.4508068031476</v>
      </c>
      <c r="BE9" s="220">
        <f t="shared" si="12"/>
        <v>-37.858615266222237</v>
      </c>
      <c r="BF9" s="220">
        <f t="shared" si="13"/>
        <v>-348.33796607301338</v>
      </c>
      <c r="BG9" s="220">
        <f t="shared" si="14"/>
        <v>-65.94221393046125</v>
      </c>
      <c r="BH9" s="220">
        <f t="shared" si="15"/>
        <v>-503.73329882599256</v>
      </c>
      <c r="BI9" s="219">
        <f t="shared" si="37"/>
        <v>-13782.920020539708</v>
      </c>
    </row>
    <row r="10" spans="1:61" x14ac:dyDescent="0.2">
      <c r="A10" s="198" t="s">
        <v>4</v>
      </c>
      <c r="B10" s="248">
        <f t="shared" si="16"/>
        <v>0.72026910808374867</v>
      </c>
      <c r="C10" s="199">
        <f>'Part 2017'!O$18*'CALCULO GARANTIA'!$N10</f>
        <v>37661303.517479599</v>
      </c>
      <c r="D10" s="248">
        <f t="shared" si="17"/>
        <v>0.72026910808374844</v>
      </c>
      <c r="E10" s="199">
        <f>'Part 2017'!O$19*'CALCULO GARANTIA'!$N10</f>
        <v>5047476.9599217242</v>
      </c>
      <c r="F10" s="248">
        <f t="shared" si="18"/>
        <v>0.72026910808374878</v>
      </c>
      <c r="G10" s="199">
        <f>'Part 2017'!O$20*'CALCULO GARANTIA'!$N10</f>
        <v>1591349.1211466661</v>
      </c>
      <c r="H10" s="248">
        <f t="shared" si="19"/>
        <v>0.72026910808374878</v>
      </c>
      <c r="I10" s="199">
        <f>'Part 2017'!O$21*'CALCULO GARANTIA'!$N10</f>
        <v>1694076.445199969</v>
      </c>
      <c r="J10" s="248">
        <f t="shared" si="20"/>
        <v>0.72026910808374889</v>
      </c>
      <c r="K10" s="199">
        <f>'Part 2017'!O$22*'CALCULO GARANTIA'!$N10</f>
        <v>135750.40500907254</v>
      </c>
      <c r="L10" s="248">
        <f t="shared" si="21"/>
        <v>0.72026910808374867</v>
      </c>
      <c r="M10" s="199">
        <f>'Part 2017'!O$23*'CALCULO GARANTIA'!$N10</f>
        <v>1249042.5136241349</v>
      </c>
      <c r="N10" s="248">
        <f t="shared" si="22"/>
        <v>0.72026910808374878</v>
      </c>
      <c r="O10" s="199">
        <f>'Part 2017'!O$24*'CALCULO GARANTIA'!$N10</f>
        <v>236450.33462812784</v>
      </c>
      <c r="P10" s="248">
        <f t="shared" si="23"/>
        <v>0.72026910808374855</v>
      </c>
      <c r="Q10" s="199">
        <f>+'Part 2017'!O$25*'CALCULO GARANTIA'!N10</f>
        <v>1806246.7116487368</v>
      </c>
      <c r="R10" s="248">
        <f t="shared" si="24"/>
        <v>0.72026910808374867</v>
      </c>
      <c r="S10" s="200">
        <f t="shared" si="25"/>
        <v>49421696.008658029</v>
      </c>
      <c r="U10" s="198" t="s">
        <v>4</v>
      </c>
      <c r="V10" s="248">
        <f t="shared" si="26"/>
        <v>0.72062466302248451</v>
      </c>
      <c r="W10" s="218">
        <f>+'Distribución  1 Y 2 SEM'!AT10</f>
        <v>37679894.711124569</v>
      </c>
      <c r="X10" s="248">
        <f t="shared" si="27"/>
        <v>0.72062466302248429</v>
      </c>
      <c r="Y10" s="218">
        <f>+'Distribución  1 Y 2 SEM'!AU10</f>
        <v>5049968.6055318359</v>
      </c>
      <c r="Z10" s="248">
        <f t="shared" si="28"/>
        <v>0.72062466302248451</v>
      </c>
      <c r="AA10" s="218">
        <f>+'Distribución  1 Y 2 SEM'!AV10</f>
        <v>1592134.6775906766</v>
      </c>
      <c r="AB10" s="248">
        <f t="shared" si="29"/>
        <v>0.72062466302248462</v>
      </c>
      <c r="AC10" s="218">
        <f>+'Distribución  1 Y 2 SEM'!AW10</f>
        <v>1694912.7121450966</v>
      </c>
      <c r="AD10" s="248">
        <f t="shared" si="30"/>
        <v>0.72062466302248462</v>
      </c>
      <c r="AE10" s="218">
        <f>+'Distribución  1 Y 2 SEM'!AX10</f>
        <v>135817.4170833024</v>
      </c>
      <c r="AF10" s="248">
        <f t="shared" si="31"/>
        <v>0.72062466302248473</v>
      </c>
      <c r="AG10" s="218">
        <f>+'Distribución  1 Y 2 SEM'!AY10</f>
        <v>1249659.0932183811</v>
      </c>
      <c r="AH10" s="248">
        <f t="shared" si="32"/>
        <v>0.7206246630224844</v>
      </c>
      <c r="AI10" s="218">
        <f>+'Distribución  1 Y 2 SEM'!AZ10</f>
        <v>236567.05639683793</v>
      </c>
      <c r="AJ10" s="248">
        <f t="shared" si="33"/>
        <v>0.72062466302248462</v>
      </c>
      <c r="AK10" s="218">
        <f>+'Distribución  1 Y 2 SEM'!BA10</f>
        <v>1807138.3505260597</v>
      </c>
      <c r="AL10" s="248">
        <f t="shared" si="34"/>
        <v>0.7206246630224844</v>
      </c>
      <c r="AM10" s="219">
        <f t="shared" si="35"/>
        <v>49446092.623616748</v>
      </c>
      <c r="AO10" s="239" t="s">
        <v>4</v>
      </c>
      <c r="AP10" s="251">
        <f t="shared" si="0"/>
        <v>-18591.193644970655</v>
      </c>
      <c r="AQ10" s="251">
        <f t="shared" si="1"/>
        <v>-2491.6456101117656</v>
      </c>
      <c r="AR10" s="251">
        <f t="shared" si="2"/>
        <v>-785.55644401046447</v>
      </c>
      <c r="AS10" s="251">
        <f t="shared" si="3"/>
        <v>-836.26694512763061</v>
      </c>
      <c r="AT10" s="251">
        <f t="shared" si="4"/>
        <v>-67.012074229860445</v>
      </c>
      <c r="AU10" s="251">
        <f t="shared" si="5"/>
        <v>-616.57959424611181</v>
      </c>
      <c r="AV10" s="251">
        <f t="shared" si="6"/>
        <v>-116.72176871009287</v>
      </c>
      <c r="AW10" s="251">
        <f t="shared" si="7"/>
        <v>-891.63887732289732</v>
      </c>
      <c r="AX10" s="252">
        <f t="shared" si="36"/>
        <v>-24396.614958729479</v>
      </c>
      <c r="AZ10" s="198" t="s">
        <v>4</v>
      </c>
      <c r="BA10" s="220">
        <f t="shared" si="8"/>
        <v>-6197.0645483235521</v>
      </c>
      <c r="BB10" s="220">
        <f t="shared" si="9"/>
        <v>-830.54853670392185</v>
      </c>
      <c r="BC10" s="220">
        <f t="shared" si="10"/>
        <v>-261.85214800348814</v>
      </c>
      <c r="BD10" s="220">
        <f t="shared" si="11"/>
        <v>-278.75564837587689</v>
      </c>
      <c r="BE10" s="220">
        <f t="shared" si="12"/>
        <v>-22.337358076620148</v>
      </c>
      <c r="BF10" s="220">
        <f t="shared" si="13"/>
        <v>-205.52653141537061</v>
      </c>
      <c r="BG10" s="220">
        <f t="shared" si="14"/>
        <v>-38.907256236697627</v>
      </c>
      <c r="BH10" s="220">
        <f t="shared" si="15"/>
        <v>-297.21295910763246</v>
      </c>
      <c r="BI10" s="219">
        <f t="shared" si="37"/>
        <v>-8132.2049862431595</v>
      </c>
    </row>
    <row r="11" spans="1:61" x14ac:dyDescent="0.2">
      <c r="A11" s="198" t="s">
        <v>5</v>
      </c>
      <c r="B11" s="248">
        <f t="shared" si="16"/>
        <v>0.95397181327324632</v>
      </c>
      <c r="C11" s="199">
        <f>'Part 2017'!O$18*'CALCULO GARANTIA'!$N11</f>
        <v>49881109.162641786</v>
      </c>
      <c r="D11" s="248">
        <f t="shared" si="17"/>
        <v>0.95397181327324609</v>
      </c>
      <c r="E11" s="199">
        <f>'Part 2017'!O$19*'CALCULO GARANTIA'!$N11</f>
        <v>6685210.6995425699</v>
      </c>
      <c r="F11" s="248">
        <f t="shared" si="18"/>
        <v>0.95397181327324643</v>
      </c>
      <c r="G11" s="199">
        <f>'Part 2017'!O$20*'CALCULO GARANTIA'!$N11</f>
        <v>2107687.515142682</v>
      </c>
      <c r="H11" s="248">
        <f t="shared" si="19"/>
        <v>0.95397181327324643</v>
      </c>
      <c r="I11" s="199">
        <f>'Part 2017'!O$21*'CALCULO GARANTIA'!$N11</f>
        <v>2243746.3444052069</v>
      </c>
      <c r="J11" s="248">
        <f t="shared" si="20"/>
        <v>0.95397181327324643</v>
      </c>
      <c r="K11" s="199">
        <f>'Part 2017'!O$22*'CALCULO GARANTIA'!$N11</f>
        <v>179796.77118683918</v>
      </c>
      <c r="L11" s="248">
        <f t="shared" si="21"/>
        <v>0.95397181327324632</v>
      </c>
      <c r="M11" s="199">
        <f>'Part 2017'!O$23*'CALCULO GARANTIA'!$N11</f>
        <v>1654314.1142724713</v>
      </c>
      <c r="N11" s="248">
        <f t="shared" si="22"/>
        <v>0.95397181327324632</v>
      </c>
      <c r="O11" s="199">
        <f>'Part 2017'!O$24*'CALCULO GARANTIA'!$N11</f>
        <v>313170.38582200772</v>
      </c>
      <c r="P11" s="248">
        <f t="shared" si="23"/>
        <v>0.95397181327324609</v>
      </c>
      <c r="Q11" s="199">
        <f>+'Part 2017'!O$25*'CALCULO GARANTIA'!N11</f>
        <v>2392312.0280899662</v>
      </c>
      <c r="R11" s="248">
        <f t="shared" si="24"/>
        <v>0.95397181327324598</v>
      </c>
      <c r="S11" s="200">
        <f t="shared" si="25"/>
        <v>65457347.021103509</v>
      </c>
      <c r="U11" s="198" t="s">
        <v>5</v>
      </c>
      <c r="V11" s="248">
        <f t="shared" si="26"/>
        <v>0.95898143390483803</v>
      </c>
      <c r="W11" s="218">
        <f>+'Distribución  1 Y 2 SEM'!AT11</f>
        <v>50143051.318700314</v>
      </c>
      <c r="X11" s="248">
        <f t="shared" si="27"/>
        <v>0.95898143390483781</v>
      </c>
      <c r="Y11" s="218">
        <f>+'Distribución  1 Y 2 SEM'!AU11</f>
        <v>6720316.9458498433</v>
      </c>
      <c r="Z11" s="248">
        <f t="shared" si="28"/>
        <v>0.95898143390483803</v>
      </c>
      <c r="AA11" s="218">
        <f>+'Distribución  1 Y 2 SEM'!AV11</f>
        <v>2118755.6774446461</v>
      </c>
      <c r="AB11" s="248">
        <f t="shared" si="29"/>
        <v>0.95898143390483837</v>
      </c>
      <c r="AC11" s="218">
        <f>+'Distribución  1 Y 2 SEM'!AW11</f>
        <v>2255528.99649471</v>
      </c>
      <c r="AD11" s="248">
        <f t="shared" si="30"/>
        <v>0.95898143390483814</v>
      </c>
      <c r="AE11" s="218">
        <f>+'Distribución  1 Y 2 SEM'!AX11</f>
        <v>180740.94333312166</v>
      </c>
      <c r="AF11" s="248">
        <f t="shared" si="31"/>
        <v>0.95898143390483837</v>
      </c>
      <c r="AG11" s="218">
        <f>+'Distribución  1 Y 2 SEM'!AY11</f>
        <v>1663001.463314323</v>
      </c>
      <c r="AH11" s="248">
        <f t="shared" si="32"/>
        <v>0.95898143390483803</v>
      </c>
      <c r="AI11" s="218">
        <f>+'Distribución  1 Y 2 SEM'!AZ11</f>
        <v>314814.94680818036</v>
      </c>
      <c r="AJ11" s="248">
        <f t="shared" si="33"/>
        <v>0.95898143390483814</v>
      </c>
      <c r="AK11" s="218">
        <f>+'Distribución  1 Y 2 SEM'!BA11</f>
        <v>2404874.8475846048</v>
      </c>
      <c r="AL11" s="248">
        <f t="shared" si="34"/>
        <v>0.95898143390483803</v>
      </c>
      <c r="AM11" s="219">
        <f t="shared" si="35"/>
        <v>65801085.139529742</v>
      </c>
      <c r="AO11" s="239" t="s">
        <v>5</v>
      </c>
      <c r="AP11" s="251">
        <f t="shared" si="0"/>
        <v>-261942.15605852753</v>
      </c>
      <c r="AQ11" s="251">
        <f t="shared" si="1"/>
        <v>-35106.246307273395</v>
      </c>
      <c r="AR11" s="251">
        <f t="shared" si="2"/>
        <v>-11068.162301964127</v>
      </c>
      <c r="AS11" s="251">
        <f t="shared" si="3"/>
        <v>-11782.652089503128</v>
      </c>
      <c r="AT11" s="251">
        <f t="shared" si="4"/>
        <v>-944.17214628247893</v>
      </c>
      <c r="AU11" s="251">
        <f t="shared" si="5"/>
        <v>-8687.3490418517031</v>
      </c>
      <c r="AV11" s="251">
        <f t="shared" si="6"/>
        <v>-1644.5609861726407</v>
      </c>
      <c r="AW11" s="251">
        <f t="shared" si="7"/>
        <v>-12562.819494638592</v>
      </c>
      <c r="AX11" s="252">
        <f t="shared" si="36"/>
        <v>-343738.11842621362</v>
      </c>
      <c r="AZ11" s="198" t="s">
        <v>5</v>
      </c>
      <c r="BA11" s="220">
        <f t="shared" si="8"/>
        <v>-87314.052019509181</v>
      </c>
      <c r="BB11" s="220">
        <f t="shared" si="9"/>
        <v>-11702.082102424465</v>
      </c>
      <c r="BC11" s="220">
        <f t="shared" si="10"/>
        <v>-3689.3874339880422</v>
      </c>
      <c r="BD11" s="220">
        <f t="shared" si="11"/>
        <v>-3927.5506965010427</v>
      </c>
      <c r="BE11" s="220">
        <f t="shared" si="12"/>
        <v>-314.72404876082629</v>
      </c>
      <c r="BF11" s="220">
        <f t="shared" si="13"/>
        <v>-2895.7830139505677</v>
      </c>
      <c r="BG11" s="220">
        <f t="shared" si="14"/>
        <v>-548.18699539088027</v>
      </c>
      <c r="BH11" s="220">
        <f t="shared" si="15"/>
        <v>-4187.6064982128637</v>
      </c>
      <c r="BI11" s="219">
        <f t="shared" si="37"/>
        <v>-114579.37280873785</v>
      </c>
    </row>
    <row r="12" spans="1:61" x14ac:dyDescent="0.2">
      <c r="A12" s="198" t="s">
        <v>6</v>
      </c>
      <c r="B12" s="248">
        <f t="shared" si="16"/>
        <v>6.221658617294259</v>
      </c>
      <c r="C12" s="199">
        <f>'Part 2017'!O$18*'CALCULO GARANTIA'!$N12</f>
        <v>325316983.52501976</v>
      </c>
      <c r="D12" s="248">
        <f t="shared" si="17"/>
        <v>6.221658617294259</v>
      </c>
      <c r="E12" s="199">
        <f>'Part 2017'!O$19*'CALCULO GARANTIA'!$N12</f>
        <v>43599924.210049272</v>
      </c>
      <c r="F12" s="248">
        <f t="shared" si="18"/>
        <v>6.2216586172942598</v>
      </c>
      <c r="G12" s="199">
        <f>'Part 2017'!O$20*'CALCULO GARANTIA'!$N12</f>
        <v>13746016.400795842</v>
      </c>
      <c r="H12" s="248">
        <f t="shared" si="19"/>
        <v>6.2216586172942598</v>
      </c>
      <c r="I12" s="199">
        <f>'Part 2017'!O$21*'CALCULO GARANTIA'!$N12</f>
        <v>14633371.326551586</v>
      </c>
      <c r="J12" s="248">
        <f t="shared" si="20"/>
        <v>6.2216586172942616</v>
      </c>
      <c r="K12" s="199">
        <f>'Part 2017'!O$22*'CALCULO GARANTIA'!$N12</f>
        <v>1172607.1098243988</v>
      </c>
      <c r="L12" s="248">
        <f t="shared" si="21"/>
        <v>6.2216586172942598</v>
      </c>
      <c r="M12" s="199">
        <f>'Part 2017'!O$23*'CALCULO GARANTIA'!$N12</f>
        <v>10789184.252162738</v>
      </c>
      <c r="N12" s="248">
        <f t="shared" si="22"/>
        <v>6.2216586172942598</v>
      </c>
      <c r="O12" s="199">
        <f>'Part 2017'!O$24*'CALCULO GARANTIA'!$N12</f>
        <v>2042449.4754676474</v>
      </c>
      <c r="P12" s="248">
        <f t="shared" si="23"/>
        <v>6.221658617294259</v>
      </c>
      <c r="Q12" s="199">
        <f>+'Part 2017'!O$25*'CALCULO GARANTIA'!N12</f>
        <v>15602294.04866009</v>
      </c>
      <c r="R12" s="248">
        <f t="shared" si="24"/>
        <v>6.221658617294259</v>
      </c>
      <c r="S12" s="200">
        <f t="shared" si="25"/>
        <v>426902830.34853131</v>
      </c>
      <c r="U12" s="198" t="s">
        <v>6</v>
      </c>
      <c r="V12" s="248">
        <f t="shared" si="26"/>
        <v>6.2250859057188208</v>
      </c>
      <c r="W12" s="218">
        <f>+'Distribución  1 Y 2 SEM'!AT12</f>
        <v>325496188.97496998</v>
      </c>
      <c r="X12" s="248">
        <f t="shared" si="27"/>
        <v>6.225085905718819</v>
      </c>
      <c r="Y12" s="218">
        <f>+'Distribución  1 Y 2 SEM'!AU12</f>
        <v>43623941.843408562</v>
      </c>
      <c r="Z12" s="248">
        <f t="shared" si="28"/>
        <v>6.2250859057188208</v>
      </c>
      <c r="AA12" s="218">
        <f>+'Distribución  1 Y 2 SEM'!AV12</f>
        <v>13753588.587859165</v>
      </c>
      <c r="AB12" s="248">
        <f t="shared" si="29"/>
        <v>6.2250859057188217</v>
      </c>
      <c r="AC12" s="218">
        <f>+'Distribución  1 Y 2 SEM'!AW12</f>
        <v>14641432.325594574</v>
      </c>
      <c r="AD12" s="248">
        <f t="shared" si="30"/>
        <v>6.2250859057188208</v>
      </c>
      <c r="AE12" s="218">
        <f>+'Distribución  1 Y 2 SEM'!AX12</f>
        <v>1173253.0569939988</v>
      </c>
      <c r="AF12" s="248">
        <f t="shared" si="31"/>
        <v>6.2250859057188217</v>
      </c>
      <c r="AG12" s="218">
        <f>+'Distribución  1 Y 2 SEM'!AY12</f>
        <v>10795127.626521965</v>
      </c>
      <c r="AH12" s="248">
        <f t="shared" si="32"/>
        <v>6.2250859057188199</v>
      </c>
      <c r="AI12" s="218">
        <f>+'Distribución  1 Y 2 SEM'!AZ12</f>
        <v>2043574.5875761074</v>
      </c>
      <c r="AJ12" s="248">
        <f t="shared" si="33"/>
        <v>6.2250859057188208</v>
      </c>
      <c r="AK12" s="218">
        <f>+'Distribución  1 Y 2 SEM'!BA12</f>
        <v>15610888.792454122</v>
      </c>
      <c r="AL12" s="248">
        <f t="shared" si="34"/>
        <v>6.2250859057188208</v>
      </c>
      <c r="AM12" s="219">
        <f t="shared" si="35"/>
        <v>427137995.79537845</v>
      </c>
      <c r="AO12" s="239" t="s">
        <v>6</v>
      </c>
      <c r="AP12" s="251">
        <f t="shared" si="0"/>
        <v>-179205.4499502182</v>
      </c>
      <c r="AQ12" s="251">
        <f t="shared" si="1"/>
        <v>-24017.633359290659</v>
      </c>
      <c r="AR12" s="251">
        <f t="shared" si="2"/>
        <v>-7572.1870633233339</v>
      </c>
      <c r="AS12" s="251">
        <f t="shared" si="3"/>
        <v>-8060.9990429878235</v>
      </c>
      <c r="AT12" s="251">
        <f t="shared" si="4"/>
        <v>-645.94716960005462</v>
      </c>
      <c r="AU12" s="251">
        <f t="shared" si="5"/>
        <v>-5943.3743592277169</v>
      </c>
      <c r="AV12" s="251">
        <f t="shared" si="6"/>
        <v>-1125.112108459929</v>
      </c>
      <c r="AW12" s="251">
        <f t="shared" si="7"/>
        <v>-8594.7437940314412</v>
      </c>
      <c r="AX12" s="252">
        <f t="shared" si="36"/>
        <v>-235165.44684713916</v>
      </c>
      <c r="AZ12" s="198" t="s">
        <v>6</v>
      </c>
      <c r="BA12" s="220">
        <f t="shared" si="8"/>
        <v>-59735.149983406067</v>
      </c>
      <c r="BB12" s="220">
        <f t="shared" si="9"/>
        <v>-8005.8777864302201</v>
      </c>
      <c r="BC12" s="220">
        <f t="shared" si="10"/>
        <v>-2524.0623544411114</v>
      </c>
      <c r="BD12" s="220">
        <f t="shared" si="11"/>
        <v>-2686.9996809959412</v>
      </c>
      <c r="BE12" s="220">
        <f t="shared" si="12"/>
        <v>-215.3157232000182</v>
      </c>
      <c r="BF12" s="220">
        <f t="shared" si="13"/>
        <v>-1981.1247864092391</v>
      </c>
      <c r="BG12" s="220">
        <f t="shared" si="14"/>
        <v>-375.037369486643</v>
      </c>
      <c r="BH12" s="220">
        <f t="shared" si="15"/>
        <v>-2864.9145980104804</v>
      </c>
      <c r="BI12" s="219">
        <f t="shared" si="37"/>
        <v>-78388.482282379729</v>
      </c>
    </row>
    <row r="13" spans="1:61" x14ac:dyDescent="0.2">
      <c r="A13" s="198" t="s">
        <v>7</v>
      </c>
      <c r="B13" s="248">
        <f t="shared" si="16"/>
        <v>1.0633735228773937</v>
      </c>
      <c r="C13" s="199">
        <f>'Part 2017'!O$18*'CALCULO GARANTIA'!$N13</f>
        <v>55601486.372341424</v>
      </c>
      <c r="D13" s="248">
        <f t="shared" si="17"/>
        <v>1.0633735228773935</v>
      </c>
      <c r="E13" s="199">
        <f>'Part 2017'!O$19*'CALCULO GARANTIA'!$N13</f>
        <v>7451872.2186962888</v>
      </c>
      <c r="F13" s="248">
        <f t="shared" si="18"/>
        <v>1.063373522877394</v>
      </c>
      <c r="G13" s="199">
        <f>'Part 2017'!O$20*'CALCULO GARANTIA'!$N13</f>
        <v>2349397.6099899816</v>
      </c>
      <c r="H13" s="248">
        <f t="shared" si="19"/>
        <v>1.063373522877394</v>
      </c>
      <c r="I13" s="199">
        <f>'Part 2017'!O$21*'CALCULO GARANTIA'!$N13</f>
        <v>2501059.6974630249</v>
      </c>
      <c r="J13" s="248">
        <f t="shared" si="20"/>
        <v>1.0633735228773942</v>
      </c>
      <c r="K13" s="199">
        <f>'Part 2017'!O$22*'CALCULO GARANTIA'!$N13</f>
        <v>200415.90675820835</v>
      </c>
      <c r="L13" s="248">
        <f t="shared" si="21"/>
        <v>1.0633735228773937</v>
      </c>
      <c r="M13" s="199">
        <f>'Part 2017'!O$23*'CALCULO GARANTIA'!$N13</f>
        <v>1844031.2419753205</v>
      </c>
      <c r="N13" s="248">
        <f t="shared" si="22"/>
        <v>1.063373522877394</v>
      </c>
      <c r="O13" s="199">
        <f>'Part 2017'!O$24*'CALCULO GARANTIA'!$N13</f>
        <v>349084.8385653873</v>
      </c>
      <c r="P13" s="248">
        <f t="shared" si="23"/>
        <v>1.0633735228773937</v>
      </c>
      <c r="Q13" s="199">
        <f>+'Part 2017'!O$25*'CALCULO GARANTIA'!N13</f>
        <v>2666662.9283346911</v>
      </c>
      <c r="R13" s="248">
        <f t="shared" si="24"/>
        <v>1.063373522877394</v>
      </c>
      <c r="S13" s="200">
        <f t="shared" si="25"/>
        <v>72964010.814124331</v>
      </c>
      <c r="U13" s="198" t="s">
        <v>7</v>
      </c>
      <c r="V13" s="248">
        <f t="shared" si="26"/>
        <v>1.0689576479691161</v>
      </c>
      <c r="W13" s="218">
        <f>+'Distribución  1 Y 2 SEM'!AT13</f>
        <v>55893468.115829557</v>
      </c>
      <c r="X13" s="248">
        <f t="shared" si="27"/>
        <v>1.0689576479691159</v>
      </c>
      <c r="Y13" s="218">
        <f>+'Distribución  1 Y 2 SEM'!AU13</f>
        <v>7491004.4575018343</v>
      </c>
      <c r="Z13" s="248">
        <f t="shared" si="28"/>
        <v>1.0689576479691163</v>
      </c>
      <c r="AA13" s="218">
        <f>+'Distribución  1 Y 2 SEM'!AV13</f>
        <v>2361735.0717210942</v>
      </c>
      <c r="AB13" s="248">
        <f t="shared" si="29"/>
        <v>1.0689576479691163</v>
      </c>
      <c r="AC13" s="218">
        <f>+'Distribución  1 Y 2 SEM'!AW13</f>
        <v>2514193.5868368242</v>
      </c>
      <c r="AD13" s="248">
        <f t="shared" si="30"/>
        <v>1.0689576479691163</v>
      </c>
      <c r="AE13" s="218">
        <f>+'Distribución  1 Y 2 SEM'!AX13</f>
        <v>201468.35678600339</v>
      </c>
      <c r="AF13" s="248">
        <f t="shared" si="31"/>
        <v>1.0689576479691165</v>
      </c>
      <c r="AG13" s="218">
        <f>+'Distribución  1 Y 2 SEM'!AY13</f>
        <v>1853714.8582274641</v>
      </c>
      <c r="AH13" s="248">
        <f t="shared" si="32"/>
        <v>1.0689576479691159</v>
      </c>
      <c r="AI13" s="218">
        <f>+'Distribución  1 Y 2 SEM'!AZ13</f>
        <v>350917.99818826199</v>
      </c>
      <c r="AJ13" s="248">
        <f t="shared" si="33"/>
        <v>1.0689576479691163</v>
      </c>
      <c r="AK13" s="218">
        <f>+'Distribución  1 Y 2 SEM'!BA13</f>
        <v>2680666.4548932482</v>
      </c>
      <c r="AL13" s="248">
        <f t="shared" si="34"/>
        <v>1.0689576479691159</v>
      </c>
      <c r="AM13" s="219">
        <f t="shared" si="35"/>
        <v>73347168.89998427</v>
      </c>
      <c r="AO13" s="239" t="s">
        <v>7</v>
      </c>
      <c r="AP13" s="251">
        <f t="shared" si="0"/>
        <v>-291981.74348813295</v>
      </c>
      <c r="AQ13" s="251">
        <f t="shared" si="1"/>
        <v>-39132.238805545494</v>
      </c>
      <c r="AR13" s="251">
        <f t="shared" si="2"/>
        <v>-12337.461731112562</v>
      </c>
      <c r="AS13" s="251">
        <f t="shared" si="3"/>
        <v>-13133.88937379932</v>
      </c>
      <c r="AT13" s="251">
        <f t="shared" si="4"/>
        <v>-1052.4500277950428</v>
      </c>
      <c r="AU13" s="251">
        <f t="shared" si="5"/>
        <v>-9683.6162521436345</v>
      </c>
      <c r="AV13" s="251">
        <f t="shared" si="6"/>
        <v>-1833.159622874693</v>
      </c>
      <c r="AW13" s="251">
        <f t="shared" si="7"/>
        <v>-14003.52655855706</v>
      </c>
      <c r="AX13" s="252">
        <f t="shared" si="36"/>
        <v>-383158.08585996076</v>
      </c>
      <c r="AZ13" s="198" t="s">
        <v>7</v>
      </c>
      <c r="BA13" s="220">
        <f t="shared" si="8"/>
        <v>-97327.247829377651</v>
      </c>
      <c r="BB13" s="220">
        <f t="shared" si="9"/>
        <v>-13044.079601848498</v>
      </c>
      <c r="BC13" s="220">
        <f t="shared" si="10"/>
        <v>-4112.4872437041877</v>
      </c>
      <c r="BD13" s="220">
        <f t="shared" si="11"/>
        <v>-4377.9631245997734</v>
      </c>
      <c r="BE13" s="220">
        <f t="shared" si="12"/>
        <v>-350.81667593168095</v>
      </c>
      <c r="BF13" s="220">
        <f t="shared" si="13"/>
        <v>-3227.8720840478782</v>
      </c>
      <c r="BG13" s="220">
        <f t="shared" si="14"/>
        <v>-611.05320762489771</v>
      </c>
      <c r="BH13" s="220">
        <f t="shared" si="15"/>
        <v>-4667.8421861856868</v>
      </c>
      <c r="BI13" s="219">
        <f t="shared" si="37"/>
        <v>-127719.36195332026</v>
      </c>
    </row>
    <row r="14" spans="1:61" x14ac:dyDescent="0.2">
      <c r="A14" s="198" t="s">
        <v>8</v>
      </c>
      <c r="B14" s="248">
        <f t="shared" si="16"/>
        <v>0.17315120397259906</v>
      </c>
      <c r="C14" s="199">
        <f>'Part 2017'!O$18*'CALCULO GARANTIA'!$N14</f>
        <v>9053699.4770999365</v>
      </c>
      <c r="D14" s="248">
        <f t="shared" si="17"/>
        <v>0.17315120397259903</v>
      </c>
      <c r="E14" s="199">
        <f>'Part 2017'!O$19*'CALCULO GARANTIA'!$N14</f>
        <v>1213403.0223225676</v>
      </c>
      <c r="F14" s="248">
        <f t="shared" si="18"/>
        <v>0.17315120397259909</v>
      </c>
      <c r="G14" s="199">
        <f>'Part 2017'!O$20*'CALCULO GARANTIA'!$N14</f>
        <v>382557.0376055112</v>
      </c>
      <c r="H14" s="248">
        <f t="shared" si="19"/>
        <v>0.17315120397259909</v>
      </c>
      <c r="I14" s="199">
        <f>'Part 2017'!O$21*'CALCULO GARANTIA'!$N14</f>
        <v>407252.4738543813</v>
      </c>
      <c r="J14" s="248">
        <f t="shared" si="20"/>
        <v>0.17315120397259912</v>
      </c>
      <c r="K14" s="199">
        <f>'Part 2017'!O$22*'CALCULO GARANTIA'!$N14</f>
        <v>32634.116614585932</v>
      </c>
      <c r="L14" s="248">
        <f t="shared" si="21"/>
        <v>0.17315120397259906</v>
      </c>
      <c r="M14" s="199">
        <f>'Part 2017'!O$23*'CALCULO GARANTIA'!$N14</f>
        <v>300267.23709193629</v>
      </c>
      <c r="N14" s="248">
        <f t="shared" si="22"/>
        <v>0.17315120397259909</v>
      </c>
      <c r="O14" s="199">
        <f>'Part 2017'!O$24*'CALCULO GARANTIA'!$N14</f>
        <v>56842.171434379787</v>
      </c>
      <c r="P14" s="248">
        <f t="shared" si="23"/>
        <v>0.17315120397259903</v>
      </c>
      <c r="Q14" s="199">
        <f>+'Part 2017'!O$25*'CALCULO GARANTIA'!N14</f>
        <v>434217.97392588103</v>
      </c>
      <c r="R14" s="248">
        <f t="shared" si="24"/>
        <v>0.17315120397259906</v>
      </c>
      <c r="S14" s="200">
        <f t="shared" si="25"/>
        <v>11880873.509949179</v>
      </c>
      <c r="U14" s="198" t="s">
        <v>8</v>
      </c>
      <c r="V14" s="248">
        <f t="shared" si="26"/>
        <v>0.17406047805359082</v>
      </c>
      <c r="W14" s="218">
        <f>+'Distribución  1 Y 2 SEM'!AT14</f>
        <v>9101243.4391558897</v>
      </c>
      <c r="X14" s="248">
        <f t="shared" si="27"/>
        <v>0.17406047805359079</v>
      </c>
      <c r="Y14" s="218">
        <f>+'Distribución  1 Y 2 SEM'!AU14</f>
        <v>1219775.0017987809</v>
      </c>
      <c r="Z14" s="248">
        <f t="shared" si="28"/>
        <v>0.17406047805359084</v>
      </c>
      <c r="AA14" s="218">
        <f>+'Distribución  1 Y 2 SEM'!AV14</f>
        <v>384565.97078538529</v>
      </c>
      <c r="AB14" s="248">
        <f t="shared" si="29"/>
        <v>0.1740604780535909</v>
      </c>
      <c r="AC14" s="218">
        <f>+'Distribución  1 Y 2 SEM'!AW14</f>
        <v>409391.09091507574</v>
      </c>
      <c r="AD14" s="248">
        <f t="shared" si="30"/>
        <v>0.17406047805359087</v>
      </c>
      <c r="AE14" s="218">
        <f>+'Distribución  1 Y 2 SEM'!AX14</f>
        <v>32805.489124351458</v>
      </c>
      <c r="AF14" s="248">
        <f t="shared" si="31"/>
        <v>0.1740604780535909</v>
      </c>
      <c r="AG14" s="218">
        <f>+'Distribución  1 Y 2 SEM'!AY14</f>
        <v>301844.03938839579</v>
      </c>
      <c r="AH14" s="248">
        <f t="shared" si="32"/>
        <v>0.17406047805359084</v>
      </c>
      <c r="AI14" s="218">
        <f>+'Distribución  1 Y 2 SEM'!AZ14</f>
        <v>57140.668424332878</v>
      </c>
      <c r="AJ14" s="248">
        <f t="shared" si="33"/>
        <v>0.17406047805359087</v>
      </c>
      <c r="AK14" s="218">
        <f>+'Distribución  1 Y 2 SEM'!BA14</f>
        <v>436498.19572124351</v>
      </c>
      <c r="AL14" s="248">
        <f t="shared" si="34"/>
        <v>0.17406047805359087</v>
      </c>
      <c r="AM14" s="219">
        <f t="shared" si="35"/>
        <v>11943263.895313457</v>
      </c>
      <c r="AO14" s="239" t="s">
        <v>8</v>
      </c>
      <c r="AP14" s="251">
        <f t="shared" si="0"/>
        <v>-47543.96205595322</v>
      </c>
      <c r="AQ14" s="251">
        <f t="shared" si="1"/>
        <v>-6371.9794762132224</v>
      </c>
      <c r="AR14" s="251">
        <f t="shared" si="2"/>
        <v>-2008.9331798740895</v>
      </c>
      <c r="AS14" s="251">
        <f t="shared" si="3"/>
        <v>-2138.6170606944361</v>
      </c>
      <c r="AT14" s="251">
        <f t="shared" si="4"/>
        <v>-171.37250976552605</v>
      </c>
      <c r="AU14" s="251">
        <f t="shared" si="5"/>
        <v>-1576.8022964595002</v>
      </c>
      <c r="AV14" s="251">
        <f t="shared" si="6"/>
        <v>-298.49698995309154</v>
      </c>
      <c r="AW14" s="251">
        <f t="shared" si="7"/>
        <v>-2280.2217953624786</v>
      </c>
      <c r="AX14" s="252">
        <f t="shared" si="36"/>
        <v>-62390.385364275564</v>
      </c>
      <c r="AZ14" s="198" t="s">
        <v>8</v>
      </c>
      <c r="BA14" s="220">
        <f t="shared" si="8"/>
        <v>-15847.987351984406</v>
      </c>
      <c r="BB14" s="220">
        <f t="shared" si="9"/>
        <v>-2123.9931587377409</v>
      </c>
      <c r="BC14" s="220">
        <f t="shared" si="10"/>
        <v>-669.64439329136314</v>
      </c>
      <c r="BD14" s="220">
        <f t="shared" si="11"/>
        <v>-712.87235356481199</v>
      </c>
      <c r="BE14" s="220">
        <f t="shared" si="12"/>
        <v>-57.124169921842018</v>
      </c>
      <c r="BF14" s="220">
        <f t="shared" si="13"/>
        <v>-525.60076548650011</v>
      </c>
      <c r="BG14" s="220">
        <f t="shared" si="14"/>
        <v>-99.498996651030509</v>
      </c>
      <c r="BH14" s="220">
        <f t="shared" si="15"/>
        <v>-760.07393178749282</v>
      </c>
      <c r="BI14" s="219">
        <f t="shared" si="37"/>
        <v>-20796.795121425188</v>
      </c>
    </row>
    <row r="15" spans="1:61" x14ac:dyDescent="0.2">
      <c r="A15" s="198" t="s">
        <v>9</v>
      </c>
      <c r="B15" s="248">
        <f t="shared" si="16"/>
        <v>1.7211568491693068</v>
      </c>
      <c r="C15" s="199">
        <f>'Part 2017'!O$18*'CALCULO GARANTIA'!$N15</f>
        <v>89995544.401742011</v>
      </c>
      <c r="D15" s="248">
        <f t="shared" si="17"/>
        <v>1.7211568491693066</v>
      </c>
      <c r="E15" s="199">
        <f>'Part 2017'!O$19*'CALCULO GARANTIA'!$N15</f>
        <v>12061463.476764042</v>
      </c>
      <c r="F15" s="248">
        <f t="shared" si="18"/>
        <v>1.7211568491693072</v>
      </c>
      <c r="G15" s="199">
        <f>'Part 2017'!O$20*'CALCULO GARANTIA'!$N15</f>
        <v>3802691.8113537519</v>
      </c>
      <c r="H15" s="248">
        <f t="shared" si="19"/>
        <v>1.7211568491693068</v>
      </c>
      <c r="I15" s="199">
        <f>'Part 2017'!O$21*'CALCULO GARANTIA'!$N15</f>
        <v>4048169.2799926242</v>
      </c>
      <c r="J15" s="248">
        <f t="shared" si="20"/>
        <v>1.7211568491693072</v>
      </c>
      <c r="K15" s="199">
        <f>'Part 2017'!O$22*'CALCULO GARANTIA'!$N15</f>
        <v>324389.50489003252</v>
      </c>
      <c r="L15" s="248">
        <f t="shared" si="21"/>
        <v>1.7211568491693068</v>
      </c>
      <c r="M15" s="199">
        <f>'Part 2017'!O$23*'CALCULO GARANTIA'!$N15</f>
        <v>2984715.0920401006</v>
      </c>
      <c r="N15" s="248">
        <f t="shared" si="22"/>
        <v>1.7211568491693068</v>
      </c>
      <c r="O15" s="199">
        <f>'Part 2017'!O$24*'CALCULO GARANTIA'!$N15</f>
        <v>565022.30675462598</v>
      </c>
      <c r="P15" s="248">
        <f t="shared" si="23"/>
        <v>1.7211568491693066</v>
      </c>
      <c r="Q15" s="199">
        <f>+'Part 2017'!O$25*'CALCULO GARANTIA'!N15</f>
        <v>4316211.6272273669</v>
      </c>
      <c r="R15" s="248">
        <f t="shared" si="24"/>
        <v>1.7211568491693068</v>
      </c>
      <c r="S15" s="200">
        <f t="shared" si="25"/>
        <v>118098207.50076456</v>
      </c>
      <c r="U15" s="198" t="s">
        <v>9</v>
      </c>
      <c r="V15" s="248">
        <f t="shared" si="26"/>
        <v>1.7301952114582502</v>
      </c>
      <c r="W15" s="218">
        <f>+'Distribución  1 Y 2 SEM'!AT15</f>
        <v>90468140.687830791</v>
      </c>
      <c r="X15" s="248">
        <f t="shared" si="27"/>
        <v>1.7301952114582502</v>
      </c>
      <c r="Y15" s="218">
        <f>+'Distribución  1 Y 2 SEM'!AU15</f>
        <v>12124802.199606456</v>
      </c>
      <c r="Z15" s="248">
        <f t="shared" si="28"/>
        <v>1.7301952114582502</v>
      </c>
      <c r="AA15" s="218">
        <f>+'Distribución  1 Y 2 SEM'!AV15</f>
        <v>3822661.0002634106</v>
      </c>
      <c r="AB15" s="248">
        <f t="shared" si="29"/>
        <v>1.7301952114582508</v>
      </c>
      <c r="AC15" s="218">
        <f>+'Distribución  1 Y 2 SEM'!AW15</f>
        <v>4069427.5520537705</v>
      </c>
      <c r="AD15" s="248">
        <f t="shared" si="30"/>
        <v>1.7301952114582506</v>
      </c>
      <c r="AE15" s="218">
        <f>+'Distribución  1 Y 2 SEM'!AX15</f>
        <v>326092.98117073427</v>
      </c>
      <c r="AF15" s="248">
        <f t="shared" si="31"/>
        <v>1.7301952114582508</v>
      </c>
      <c r="AG15" s="218">
        <f>+'Distribución  1 Y 2 SEM'!AY15</f>
        <v>3000388.8154106098</v>
      </c>
      <c r="AH15" s="248">
        <f t="shared" si="32"/>
        <v>1.7301952114582502</v>
      </c>
      <c r="AI15" s="218">
        <f>+'Distribución  1 Y 2 SEM'!AZ15</f>
        <v>567989.42524370959</v>
      </c>
      <c r="AJ15" s="248">
        <f t="shared" si="33"/>
        <v>1.7301952114582506</v>
      </c>
      <c r="AK15" s="218">
        <f>+'Distribución  1 Y 2 SEM'!BA15</f>
        <v>4338877.4780598814</v>
      </c>
      <c r="AL15" s="248">
        <f t="shared" si="34"/>
        <v>1.7301952114582506</v>
      </c>
      <c r="AM15" s="219">
        <f t="shared" si="35"/>
        <v>118718380.13963936</v>
      </c>
      <c r="AO15" s="239" t="s">
        <v>9</v>
      </c>
      <c r="AP15" s="251">
        <f t="shared" si="0"/>
        <v>-472596.28608877957</v>
      </c>
      <c r="AQ15" s="251">
        <f t="shared" si="1"/>
        <v>-63338.722842413932</v>
      </c>
      <c r="AR15" s="251">
        <f t="shared" si="2"/>
        <v>-19969.188909658697</v>
      </c>
      <c r="AS15" s="251">
        <f t="shared" si="3"/>
        <v>-21258.27206114633</v>
      </c>
      <c r="AT15" s="251">
        <f t="shared" si="4"/>
        <v>-1703.4762807017541</v>
      </c>
      <c r="AU15" s="251">
        <f t="shared" si="5"/>
        <v>-15673.723370509222</v>
      </c>
      <c r="AV15" s="251">
        <f t="shared" si="6"/>
        <v>-2967.1184890836012</v>
      </c>
      <c r="AW15" s="251">
        <f t="shared" si="7"/>
        <v>-22665.850832514465</v>
      </c>
      <c r="AX15" s="252">
        <f t="shared" si="36"/>
        <v>-620172.63887480763</v>
      </c>
      <c r="AZ15" s="198" t="s">
        <v>9</v>
      </c>
      <c r="BA15" s="220">
        <f t="shared" si="8"/>
        <v>-157532.09536292651</v>
      </c>
      <c r="BB15" s="220">
        <f t="shared" si="9"/>
        <v>-21112.907614137977</v>
      </c>
      <c r="BC15" s="220">
        <f t="shared" si="10"/>
        <v>-6656.3963032195652</v>
      </c>
      <c r="BD15" s="220">
        <f t="shared" si="11"/>
        <v>-7086.090687048777</v>
      </c>
      <c r="BE15" s="220">
        <f t="shared" si="12"/>
        <v>-567.82542690058472</v>
      </c>
      <c r="BF15" s="220">
        <f t="shared" si="13"/>
        <v>-5224.5744568364071</v>
      </c>
      <c r="BG15" s="220">
        <f t="shared" si="14"/>
        <v>-989.03949636120035</v>
      </c>
      <c r="BH15" s="220">
        <f t="shared" si="15"/>
        <v>-7555.2836108381553</v>
      </c>
      <c r="BI15" s="219">
        <f t="shared" si="37"/>
        <v>-206724.21295826917</v>
      </c>
    </row>
    <row r="16" spans="1:61" x14ac:dyDescent="0.2">
      <c r="A16" s="198" t="s">
        <v>10</v>
      </c>
      <c r="B16" s="248">
        <f t="shared" si="16"/>
        <v>0.24589177836159826</v>
      </c>
      <c r="C16" s="199">
        <f>'Part 2017'!O$18*'CALCULO GARANTIA'!$N16</f>
        <v>12857145.743715841</v>
      </c>
      <c r="D16" s="248">
        <f t="shared" si="17"/>
        <v>0.2458917783615982</v>
      </c>
      <c r="E16" s="199">
        <f>'Part 2017'!O$19*'CALCULO GARANTIA'!$N16</f>
        <v>1723151.9052876481</v>
      </c>
      <c r="F16" s="248">
        <f t="shared" si="18"/>
        <v>0.24589177836159826</v>
      </c>
      <c r="G16" s="199">
        <f>'Part 2017'!O$20*'CALCULO GARANTIA'!$N16</f>
        <v>543268.70471227006</v>
      </c>
      <c r="H16" s="248">
        <f t="shared" si="19"/>
        <v>0.24589177836159826</v>
      </c>
      <c r="I16" s="199">
        <f>'Part 2017'!O$21*'CALCULO GARANTIA'!$N16</f>
        <v>578338.65858686797</v>
      </c>
      <c r="J16" s="248">
        <f t="shared" si="20"/>
        <v>0.24589177836159831</v>
      </c>
      <c r="K16" s="199">
        <f>'Part 2017'!O$22*'CALCULO GARANTIA'!$N16</f>
        <v>46343.662564946266</v>
      </c>
      <c r="L16" s="248">
        <f t="shared" si="21"/>
        <v>0.24589177836159826</v>
      </c>
      <c r="M16" s="199">
        <f>'Part 2017'!O$23*'CALCULO GARANTIA'!$N16</f>
        <v>426409.07610404998</v>
      </c>
      <c r="N16" s="248">
        <f t="shared" si="22"/>
        <v>0.24589177836159826</v>
      </c>
      <c r="O16" s="199">
        <f>'Part 2017'!O$24*'CALCULO GARANTIA'!$N16</f>
        <v>80721.486765672904</v>
      </c>
      <c r="P16" s="248">
        <f t="shared" si="23"/>
        <v>0.2458917783615982</v>
      </c>
      <c r="Q16" s="199">
        <f>+'Part 2017'!O$25*'CALCULO GARANTIA'!N16</f>
        <v>616632.32686560636</v>
      </c>
      <c r="R16" s="248">
        <f t="shared" si="24"/>
        <v>0.24589177836159826</v>
      </c>
      <c r="S16" s="200">
        <f t="shared" si="25"/>
        <v>16872011.564602904</v>
      </c>
      <c r="U16" s="198" t="s">
        <v>10</v>
      </c>
      <c r="V16" s="248">
        <f t="shared" si="26"/>
        <v>0.24718303719008755</v>
      </c>
      <c r="W16" s="218">
        <f>+'Distribución  1 Y 2 SEM'!AT16</f>
        <v>12924662.856574869</v>
      </c>
      <c r="X16" s="248">
        <f t="shared" si="27"/>
        <v>0.2471830371900875</v>
      </c>
      <c r="Y16" s="218">
        <f>+'Distribución  1 Y 2 SEM'!AU16</f>
        <v>1732200.7442742807</v>
      </c>
      <c r="Z16" s="248">
        <f t="shared" si="28"/>
        <v>0.24718303719008755</v>
      </c>
      <c r="AA16" s="218">
        <f>+'Distribución  1 Y 2 SEM'!AV16</f>
        <v>546121.58786223084</v>
      </c>
      <c r="AB16" s="248">
        <f t="shared" si="29"/>
        <v>0.24718303719008763</v>
      </c>
      <c r="AC16" s="218">
        <f>+'Distribución  1 Y 2 SEM'!AW16</f>
        <v>581375.70563143725</v>
      </c>
      <c r="AD16" s="248">
        <f t="shared" si="30"/>
        <v>0.24718303719008761</v>
      </c>
      <c r="AE16" s="218">
        <f>+'Distribución  1 Y 2 SEM'!AX16</f>
        <v>46587.028422195537</v>
      </c>
      <c r="AF16" s="248">
        <f t="shared" si="31"/>
        <v>0.24718303719008763</v>
      </c>
      <c r="AG16" s="218">
        <f>+'Distribución  1 Y 2 SEM'!AY16</f>
        <v>428648.29080141021</v>
      </c>
      <c r="AH16" s="248">
        <f t="shared" si="32"/>
        <v>0.24718303719008755</v>
      </c>
      <c r="AI16" s="218">
        <f>+'Distribución  1 Y 2 SEM'!AZ16</f>
        <v>81145.381916334198</v>
      </c>
      <c r="AJ16" s="248">
        <f t="shared" si="33"/>
        <v>0.24718303719008761</v>
      </c>
      <c r="AK16" s="218">
        <f>+'Distribución  1 Y 2 SEM'!BA16</f>
        <v>619870.46659236948</v>
      </c>
      <c r="AL16" s="248">
        <f t="shared" si="34"/>
        <v>0.24718303719008755</v>
      </c>
      <c r="AM16" s="219">
        <f t="shared" si="35"/>
        <v>16960612.062075127</v>
      </c>
      <c r="AO16" s="239" t="s">
        <v>10</v>
      </c>
      <c r="AP16" s="251">
        <f t="shared" si="0"/>
        <v>-67517.11285902746</v>
      </c>
      <c r="AQ16" s="251">
        <f t="shared" si="1"/>
        <v>-9048.838986632647</v>
      </c>
      <c r="AR16" s="251">
        <f t="shared" si="2"/>
        <v>-2852.8831499607768</v>
      </c>
      <c r="AS16" s="251">
        <f t="shared" si="3"/>
        <v>-3037.0470445692772</v>
      </c>
      <c r="AT16" s="251">
        <f t="shared" si="4"/>
        <v>-243.36585724927136</v>
      </c>
      <c r="AU16" s="251">
        <f t="shared" si="5"/>
        <v>-2239.2146973602357</v>
      </c>
      <c r="AV16" s="251">
        <f t="shared" si="6"/>
        <v>-423.89515066129388</v>
      </c>
      <c r="AW16" s="251">
        <f t="shared" si="7"/>
        <v>-3238.1397267631255</v>
      </c>
      <c r="AX16" s="252">
        <f t="shared" si="36"/>
        <v>-88600.497472224088</v>
      </c>
      <c r="AZ16" s="198" t="s">
        <v>10</v>
      </c>
      <c r="BA16" s="220">
        <f t="shared" si="8"/>
        <v>-22505.704286342487</v>
      </c>
      <c r="BB16" s="220">
        <f t="shared" si="9"/>
        <v>-3016.2796622108822</v>
      </c>
      <c r="BC16" s="220">
        <f t="shared" si="10"/>
        <v>-950.96104998692556</v>
      </c>
      <c r="BD16" s="220">
        <f t="shared" si="11"/>
        <v>-1012.3490148564257</v>
      </c>
      <c r="BE16" s="220">
        <f t="shared" si="12"/>
        <v>-81.121952416423781</v>
      </c>
      <c r="BF16" s="220">
        <f t="shared" si="13"/>
        <v>-746.40489912007854</v>
      </c>
      <c r="BG16" s="220">
        <f t="shared" si="14"/>
        <v>-141.29838355376464</v>
      </c>
      <c r="BH16" s="220">
        <f t="shared" si="15"/>
        <v>-1079.3799089210418</v>
      </c>
      <c r="BI16" s="219">
        <f t="shared" si="37"/>
        <v>-29533.49915740803</v>
      </c>
    </row>
    <row r="17" spans="1:61" x14ac:dyDescent="0.2">
      <c r="A17" s="198" t="s">
        <v>11</v>
      </c>
      <c r="B17" s="248">
        <f t="shared" si="16"/>
        <v>0.35975038522660024</v>
      </c>
      <c r="C17" s="199">
        <f>'Part 2017'!O$18*'CALCULO GARANTIA'!$N17</f>
        <v>18810564.407787763</v>
      </c>
      <c r="D17" s="248">
        <f t="shared" si="17"/>
        <v>0.35975038522660008</v>
      </c>
      <c r="E17" s="199">
        <f>'Part 2017'!O$19*'CALCULO GARANTIA'!$N17</f>
        <v>2521046.3150157686</v>
      </c>
      <c r="F17" s="248">
        <f t="shared" si="18"/>
        <v>0.3597503852266003</v>
      </c>
      <c r="G17" s="199">
        <f>'Part 2017'!O$20*'CALCULO GARANTIA'!$N17</f>
        <v>794825.78516467381</v>
      </c>
      <c r="H17" s="248">
        <f t="shared" si="19"/>
        <v>0.35975038522660024</v>
      </c>
      <c r="I17" s="199">
        <f>'Part 2017'!O$21*'CALCULO GARANTIA'!$N17</f>
        <v>846134.65567807702</v>
      </c>
      <c r="J17" s="248">
        <f t="shared" si="20"/>
        <v>0.3597503852266003</v>
      </c>
      <c r="K17" s="199">
        <f>'Part 2017'!O$22*'CALCULO GARANTIA'!$N17</f>
        <v>67802.797521898508</v>
      </c>
      <c r="L17" s="248">
        <f t="shared" si="21"/>
        <v>0.35975038522660019</v>
      </c>
      <c r="M17" s="199">
        <f>'Part 2017'!O$23*'CALCULO GARANTIA'!$N17</f>
        <v>623855.0569469051</v>
      </c>
      <c r="N17" s="248">
        <f t="shared" si="22"/>
        <v>0.35975038522660024</v>
      </c>
      <c r="O17" s="199">
        <f>'Part 2017'!O$24*'CALCULO GARANTIA'!$N17</f>
        <v>118099.05216639789</v>
      </c>
      <c r="P17" s="248">
        <f t="shared" si="23"/>
        <v>0.35975038522660013</v>
      </c>
      <c r="Q17" s="199">
        <f>+'Part 2017'!O$25*'CALCULO GARANTIA'!N17</f>
        <v>902159.96082169632</v>
      </c>
      <c r="R17" s="248">
        <f t="shared" si="24"/>
        <v>0.35975038522660019</v>
      </c>
      <c r="S17" s="200">
        <f t="shared" si="25"/>
        <v>24684488.031103179</v>
      </c>
      <c r="U17" s="198" t="s">
        <v>11</v>
      </c>
      <c r="V17" s="248">
        <f t="shared" si="26"/>
        <v>0.35958095360342318</v>
      </c>
      <c r="W17" s="218">
        <f>+'Distribución  1 Y 2 SEM'!AT17</f>
        <v>18801705.197092328</v>
      </c>
      <c r="X17" s="248">
        <f t="shared" si="27"/>
        <v>0.35958095360342313</v>
      </c>
      <c r="Y17" s="218">
        <f>+'Distribución  1 Y 2 SEM'!AU17</f>
        <v>2519858.9779431811</v>
      </c>
      <c r="Z17" s="248">
        <f t="shared" si="28"/>
        <v>0.35958095360342324</v>
      </c>
      <c r="AA17" s="218">
        <f>+'Distribución  1 Y 2 SEM'!AV17</f>
        <v>794451.44609943975</v>
      </c>
      <c r="AB17" s="248">
        <f t="shared" si="29"/>
        <v>0.35958095360342335</v>
      </c>
      <c r="AC17" s="218">
        <f>+'Distribución  1 Y 2 SEM'!AW17</f>
        <v>845736.15167634399</v>
      </c>
      <c r="AD17" s="248">
        <f t="shared" si="30"/>
        <v>0.35958095360342324</v>
      </c>
      <c r="AE17" s="218">
        <f>+'Distribución  1 Y 2 SEM'!AX17</f>
        <v>67770.864441318656</v>
      </c>
      <c r="AF17" s="248">
        <f t="shared" si="31"/>
        <v>0.35958095360342335</v>
      </c>
      <c r="AG17" s="218">
        <f>+'Distribución  1 Y 2 SEM'!AY17</f>
        <v>623561.23995805311</v>
      </c>
      <c r="AH17" s="248">
        <f t="shared" si="32"/>
        <v>0.35958095360342318</v>
      </c>
      <c r="AI17" s="218">
        <f>+'Distribución  1 Y 2 SEM'!AZ17</f>
        <v>118043.43106097056</v>
      </c>
      <c r="AJ17" s="248">
        <f t="shared" si="33"/>
        <v>0.35958095360342329</v>
      </c>
      <c r="AK17" s="218">
        <f>+'Distribución  1 Y 2 SEM'!BA17</f>
        <v>901735.07058445318</v>
      </c>
      <c r="AL17" s="248">
        <f t="shared" si="34"/>
        <v>0.35958095360342329</v>
      </c>
      <c r="AM17" s="219">
        <f t="shared" si="35"/>
        <v>24672862.378856093</v>
      </c>
      <c r="AO17" s="239" t="s">
        <v>11</v>
      </c>
      <c r="AP17" s="251">
        <f t="shared" si="0"/>
        <v>8859.2106954343617</v>
      </c>
      <c r="AQ17" s="251">
        <f t="shared" si="1"/>
        <v>1187.337072587572</v>
      </c>
      <c r="AR17" s="251">
        <f t="shared" si="2"/>
        <v>374.3390652340604</v>
      </c>
      <c r="AS17" s="251">
        <f t="shared" si="3"/>
        <v>398.50400173303206</v>
      </c>
      <c r="AT17" s="251">
        <f t="shared" si="4"/>
        <v>31.933080579852685</v>
      </c>
      <c r="AU17" s="251">
        <f t="shared" si="5"/>
        <v>293.81698885199148</v>
      </c>
      <c r="AV17" s="251">
        <f t="shared" si="6"/>
        <v>55.621105427329894</v>
      </c>
      <c r="AW17" s="251">
        <f t="shared" si="7"/>
        <v>424.89023724314757</v>
      </c>
      <c r="AX17" s="252">
        <f t="shared" si="36"/>
        <v>11625.652247091348</v>
      </c>
      <c r="AZ17" s="198" t="s">
        <v>11</v>
      </c>
      <c r="BA17" s="220">
        <f t="shared" si="8"/>
        <v>2953.0702318114541</v>
      </c>
      <c r="BB17" s="220">
        <f t="shared" si="9"/>
        <v>395.77902419585735</v>
      </c>
      <c r="BC17" s="220">
        <f t="shared" si="10"/>
        <v>124.77968841135346</v>
      </c>
      <c r="BD17" s="220">
        <f t="shared" si="11"/>
        <v>132.83466724434402</v>
      </c>
      <c r="BE17" s="220">
        <f t="shared" si="12"/>
        <v>10.644360193284228</v>
      </c>
      <c r="BF17" s="220">
        <f t="shared" si="13"/>
        <v>97.938996283997156</v>
      </c>
      <c r="BG17" s="220">
        <f t="shared" si="14"/>
        <v>18.540368475776631</v>
      </c>
      <c r="BH17" s="220">
        <f t="shared" si="15"/>
        <v>141.63007908104919</v>
      </c>
      <c r="BI17" s="219">
        <f t="shared" si="37"/>
        <v>3875.2174156971164</v>
      </c>
    </row>
    <row r="18" spans="1:61" x14ac:dyDescent="0.2">
      <c r="A18" s="198" t="s">
        <v>12</v>
      </c>
      <c r="B18" s="248">
        <f t="shared" si="16"/>
        <v>0.87379273452901052</v>
      </c>
      <c r="C18" s="199">
        <f>'Part 2017'!O$18*'CALCULO GARANTIA'!$N18</f>
        <v>45688719.698137008</v>
      </c>
      <c r="D18" s="248">
        <f t="shared" si="17"/>
        <v>0.8737927345290103</v>
      </c>
      <c r="E18" s="199">
        <f>'Part 2017'!O$19*'CALCULO GARANTIA'!$N18</f>
        <v>6123334.5228646947</v>
      </c>
      <c r="F18" s="248">
        <f t="shared" si="18"/>
        <v>0.87379273452901063</v>
      </c>
      <c r="G18" s="199">
        <f>'Part 2017'!O$20*'CALCULO GARANTIA'!$N18</f>
        <v>1930541.3553782497</v>
      </c>
      <c r="H18" s="248">
        <f t="shared" si="19"/>
        <v>0.87379273452901063</v>
      </c>
      <c r="I18" s="199">
        <f>'Part 2017'!O$21*'CALCULO GARANTIA'!$N18</f>
        <v>2055164.7612524694</v>
      </c>
      <c r="J18" s="248">
        <f t="shared" si="20"/>
        <v>0.87379273452901063</v>
      </c>
      <c r="K18" s="199">
        <f>'Part 2017'!O$22*'CALCULO GARANTIA'!$N18</f>
        <v>164685.27703746251</v>
      </c>
      <c r="L18" s="248">
        <f t="shared" si="21"/>
        <v>0.87379273452901052</v>
      </c>
      <c r="M18" s="199">
        <f>'Part 2017'!O$23*'CALCULO GARANTIA'!$N18</f>
        <v>1515272.9185155053</v>
      </c>
      <c r="N18" s="248">
        <f t="shared" si="22"/>
        <v>0.87379273452901052</v>
      </c>
      <c r="O18" s="199">
        <f>'Part 2017'!O$24*'CALCULO GARANTIA'!$N18</f>
        <v>286849.15423443116</v>
      </c>
      <c r="P18" s="248">
        <f t="shared" si="23"/>
        <v>0.8737927345290103</v>
      </c>
      <c r="Q18" s="199">
        <f>+'Part 2017'!O$25*'CALCULO GARANTIA'!N18</f>
        <v>2191243.8499612412</v>
      </c>
      <c r="R18" s="248">
        <f t="shared" si="24"/>
        <v>0.87379273452901052</v>
      </c>
      <c r="S18" s="200">
        <f t="shared" si="25"/>
        <v>59955811.53738106</v>
      </c>
      <c r="U18" s="198" t="s">
        <v>12</v>
      </c>
      <c r="V18" s="248">
        <f t="shared" si="26"/>
        <v>0.87838130837335915</v>
      </c>
      <c r="W18" s="218">
        <f>+'Distribución  1 Y 2 SEM'!AT18</f>
        <v>45928646.234378643</v>
      </c>
      <c r="X18" s="248">
        <f t="shared" si="27"/>
        <v>0.87838130837335915</v>
      </c>
      <c r="Y18" s="218">
        <f>+'Distribución  1 Y 2 SEM'!AU18</f>
        <v>6155490.1720495783</v>
      </c>
      <c r="Z18" s="248">
        <f t="shared" si="28"/>
        <v>0.87838130837335915</v>
      </c>
      <c r="AA18" s="218">
        <f>+'Distribución  1 Y 2 SEM'!AV18</f>
        <v>1940679.2647687381</v>
      </c>
      <c r="AB18" s="248">
        <f t="shared" si="29"/>
        <v>0.87838130837335926</v>
      </c>
      <c r="AC18" s="218">
        <f>+'Distribución  1 Y 2 SEM'!AW18</f>
        <v>2065957.10925064</v>
      </c>
      <c r="AD18" s="248">
        <f t="shared" si="30"/>
        <v>0.87838130837335926</v>
      </c>
      <c r="AE18" s="218">
        <f>+'Distribución  1 Y 2 SEM'!AX18</f>
        <v>165550.093743876</v>
      </c>
      <c r="AF18" s="248">
        <f t="shared" si="31"/>
        <v>0.87838130837335948</v>
      </c>
      <c r="AG18" s="218">
        <f>+'Distribución  1 Y 2 SEM'!AY18</f>
        <v>1523230.1163797083</v>
      </c>
      <c r="AH18" s="248">
        <f t="shared" si="32"/>
        <v>0.87838130837335915</v>
      </c>
      <c r="AI18" s="218">
        <f>+'Distribución  1 Y 2 SEM'!AZ18</f>
        <v>288355.49375223817</v>
      </c>
      <c r="AJ18" s="248">
        <f t="shared" si="33"/>
        <v>0.87838130837335926</v>
      </c>
      <c r="AK18" s="218">
        <f>+'Distribución  1 Y 2 SEM'!BA18</f>
        <v>2202750.7941359854</v>
      </c>
      <c r="AL18" s="248">
        <f t="shared" si="34"/>
        <v>0.87838130837335915</v>
      </c>
      <c r="AM18" s="219">
        <f t="shared" si="35"/>
        <v>60270659.278459407</v>
      </c>
      <c r="AO18" s="239" t="s">
        <v>12</v>
      </c>
      <c r="AP18" s="251">
        <f t="shared" si="0"/>
        <v>-239926.53624163568</v>
      </c>
      <c r="AQ18" s="251">
        <f t="shared" si="1"/>
        <v>-32155.649184883572</v>
      </c>
      <c r="AR18" s="251">
        <f t="shared" si="2"/>
        <v>-10137.909390488407</v>
      </c>
      <c r="AS18" s="251">
        <f t="shared" si="3"/>
        <v>-10792.347998170648</v>
      </c>
      <c r="AT18" s="251">
        <f t="shared" si="4"/>
        <v>-864.81670641349046</v>
      </c>
      <c r="AU18" s="251">
        <f t="shared" si="5"/>
        <v>-7957.1978642030153</v>
      </c>
      <c r="AV18" s="251">
        <f t="shared" si="6"/>
        <v>-1506.3395178070059</v>
      </c>
      <c r="AW18" s="251">
        <f t="shared" si="7"/>
        <v>-11506.944174744189</v>
      </c>
      <c r="AX18" s="252">
        <f t="shared" si="36"/>
        <v>-314847.74107834604</v>
      </c>
      <c r="AZ18" s="198" t="s">
        <v>12</v>
      </c>
      <c r="BA18" s="220">
        <f t="shared" si="8"/>
        <v>-79975.512080545232</v>
      </c>
      <c r="BB18" s="220">
        <f t="shared" si="9"/>
        <v>-10718.549728294523</v>
      </c>
      <c r="BC18" s="220">
        <f t="shared" si="10"/>
        <v>-3379.3031301628021</v>
      </c>
      <c r="BD18" s="220">
        <f t="shared" si="11"/>
        <v>-3597.4493327235491</v>
      </c>
      <c r="BE18" s="220">
        <f t="shared" si="12"/>
        <v>-288.27223547116347</v>
      </c>
      <c r="BF18" s="220">
        <f t="shared" si="13"/>
        <v>-2652.3992880676719</v>
      </c>
      <c r="BG18" s="220">
        <f t="shared" si="14"/>
        <v>-502.11317260233528</v>
      </c>
      <c r="BH18" s="220">
        <f t="shared" si="15"/>
        <v>-3835.6480582480631</v>
      </c>
      <c r="BI18" s="219">
        <f t="shared" si="37"/>
        <v>-104949.24702611534</v>
      </c>
    </row>
    <row r="19" spans="1:61" x14ac:dyDescent="0.2">
      <c r="A19" s="198" t="s">
        <v>13</v>
      </c>
      <c r="B19" s="248">
        <f t="shared" si="16"/>
        <v>0.44459408991105825</v>
      </c>
      <c r="C19" s="199">
        <f>'Part 2017'!O$18*'CALCULO GARANTIA'!$N19</f>
        <v>23246857.00704949</v>
      </c>
      <c r="D19" s="248">
        <f t="shared" si="17"/>
        <v>0.4445940899110582</v>
      </c>
      <c r="E19" s="199">
        <f>'Part 2017'!O$19*'CALCULO GARANTIA'!$N19</f>
        <v>3115611.0961272907</v>
      </c>
      <c r="F19" s="248">
        <f t="shared" si="18"/>
        <v>0.44459408991105837</v>
      </c>
      <c r="G19" s="199">
        <f>'Part 2017'!O$20*'CALCULO GARANTIA'!$N19</f>
        <v>982277.88240044855</v>
      </c>
      <c r="H19" s="248">
        <f t="shared" si="19"/>
        <v>0.44459408991105837</v>
      </c>
      <c r="I19" s="199">
        <f>'Part 2017'!O$21*'CALCULO GARANTIA'!$N19</f>
        <v>1045687.4617283546</v>
      </c>
      <c r="J19" s="248">
        <f t="shared" si="20"/>
        <v>0.44459408991105837</v>
      </c>
      <c r="K19" s="199">
        <f>'Part 2017'!O$22*'CALCULO GARANTIA'!$N19</f>
        <v>83793.442052006736</v>
      </c>
      <c r="L19" s="248">
        <f t="shared" si="21"/>
        <v>0.44459408991105825</v>
      </c>
      <c r="M19" s="199">
        <f>'Part 2017'!O$23*'CALCULO GARANTIA'!$N19</f>
        <v>770985.3350261607</v>
      </c>
      <c r="N19" s="248">
        <f t="shared" si="22"/>
        <v>0.44459408991105837</v>
      </c>
      <c r="O19" s="199">
        <f>'Part 2017'!O$24*'CALCULO GARANTIA'!$N19</f>
        <v>145951.58969518714</v>
      </c>
      <c r="P19" s="248">
        <f t="shared" si="23"/>
        <v>0.4445940899110582</v>
      </c>
      <c r="Q19" s="199">
        <f>+'Part 2017'!O$25*'CALCULO GARANTIA'!N19</f>
        <v>1114925.8019086642</v>
      </c>
      <c r="R19" s="248">
        <f t="shared" si="24"/>
        <v>0.4445940899110582</v>
      </c>
      <c r="S19" s="200">
        <f t="shared" si="25"/>
        <v>30506089.615987599</v>
      </c>
      <c r="U19" s="198" t="s">
        <v>13</v>
      </c>
      <c r="V19" s="248">
        <f t="shared" si="26"/>
        <v>0.44692880011372144</v>
      </c>
      <c r="W19" s="218">
        <f>+'Distribución  1 Y 2 SEM'!AT19</f>
        <v>23368933.920498949</v>
      </c>
      <c r="X19" s="248">
        <f t="shared" si="27"/>
        <v>0.44692880011372138</v>
      </c>
      <c r="Y19" s="218">
        <f>+'Distribución  1 Y 2 SEM'!AU19</f>
        <v>3131972.1975875339</v>
      </c>
      <c r="Z19" s="248">
        <f t="shared" si="28"/>
        <v>0.44692880011372144</v>
      </c>
      <c r="AA19" s="218">
        <f>+'Distribución  1 Y 2 SEM'!AV19</f>
        <v>987436.147536968</v>
      </c>
      <c r="AB19" s="248">
        <f t="shared" si="29"/>
        <v>0.44692880011372155</v>
      </c>
      <c r="AC19" s="218">
        <f>+'Distribución  1 Y 2 SEM'!AW19</f>
        <v>1051178.711479746</v>
      </c>
      <c r="AD19" s="248">
        <f t="shared" si="30"/>
        <v>0.44692880011372155</v>
      </c>
      <c r="AE19" s="218">
        <f>+'Distribución  1 Y 2 SEM'!AX19</f>
        <v>84233.469053072433</v>
      </c>
      <c r="AF19" s="248">
        <f t="shared" si="31"/>
        <v>0.4469288001137216</v>
      </c>
      <c r="AG19" s="218">
        <f>+'Distribución  1 Y 2 SEM'!AY19</f>
        <v>775034.03330766375</v>
      </c>
      <c r="AH19" s="248">
        <f t="shared" si="32"/>
        <v>0.44692880011372144</v>
      </c>
      <c r="AI19" s="218">
        <f>+'Distribución  1 Y 2 SEM'!AZ19</f>
        <v>146718.02963059978</v>
      </c>
      <c r="AJ19" s="248">
        <f t="shared" si="33"/>
        <v>0.44692880011372155</v>
      </c>
      <c r="AK19" s="218">
        <f>+'Distribución  1 Y 2 SEM'!BA19</f>
        <v>1120780.6450206125</v>
      </c>
      <c r="AL19" s="248">
        <f t="shared" si="34"/>
        <v>0.44692880011372144</v>
      </c>
      <c r="AM19" s="219">
        <f t="shared" si="35"/>
        <v>30666287.154115144</v>
      </c>
      <c r="AO19" s="239" t="s">
        <v>13</v>
      </c>
      <c r="AP19" s="251">
        <f t="shared" si="0"/>
        <v>-122076.91344945878</v>
      </c>
      <c r="AQ19" s="251">
        <f t="shared" si="1"/>
        <v>-16361.10146024311</v>
      </c>
      <c r="AR19" s="251">
        <f t="shared" si="2"/>
        <v>-5158.265136519447</v>
      </c>
      <c r="AS19" s="251">
        <f t="shared" si="3"/>
        <v>-5491.2497513914714</v>
      </c>
      <c r="AT19" s="251">
        <f t="shared" si="4"/>
        <v>-440.02700106569682</v>
      </c>
      <c r="AU19" s="251">
        <f t="shared" si="5"/>
        <v>-4048.6982815030497</v>
      </c>
      <c r="AV19" s="251">
        <f t="shared" si="6"/>
        <v>-766.43993541263626</v>
      </c>
      <c r="AW19" s="251">
        <f t="shared" si="7"/>
        <v>-5854.843111948343</v>
      </c>
      <c r="AX19" s="252">
        <f t="shared" si="36"/>
        <v>-160197.53812754253</v>
      </c>
      <c r="AZ19" s="198" t="s">
        <v>13</v>
      </c>
      <c r="BA19" s="220">
        <f t="shared" si="8"/>
        <v>-40692.304483152926</v>
      </c>
      <c r="BB19" s="220">
        <f t="shared" si="9"/>
        <v>-5453.7004867477035</v>
      </c>
      <c r="BC19" s="220">
        <f t="shared" si="10"/>
        <v>-1719.421712173149</v>
      </c>
      <c r="BD19" s="220">
        <f t="shared" si="11"/>
        <v>-1830.416583797157</v>
      </c>
      <c r="BE19" s="220">
        <f t="shared" si="12"/>
        <v>-146.67566702189893</v>
      </c>
      <c r="BF19" s="220">
        <f t="shared" si="13"/>
        <v>-1349.5660938343499</v>
      </c>
      <c r="BG19" s="220">
        <f t="shared" si="14"/>
        <v>-255.47997847087876</v>
      </c>
      <c r="BH19" s="220">
        <f t="shared" si="15"/>
        <v>-1951.6143706494477</v>
      </c>
      <c r="BI19" s="219">
        <f t="shared" si="37"/>
        <v>-53399.179375847511</v>
      </c>
    </row>
    <row r="20" spans="1:61" x14ac:dyDescent="0.2">
      <c r="A20" s="198" t="s">
        <v>14</v>
      </c>
      <c r="B20" s="248">
        <f t="shared" si="16"/>
        <v>2.3277155006705232</v>
      </c>
      <c r="C20" s="199">
        <f>'Part 2017'!O$18*'CALCULO GARANTIA'!$N20</f>
        <v>121711175.71087253</v>
      </c>
      <c r="D20" s="248">
        <f t="shared" si="17"/>
        <v>2.3277155006705232</v>
      </c>
      <c r="E20" s="199">
        <f>'Part 2017'!O$19*'CALCULO GARANTIA'!$N20</f>
        <v>16312084.229386404</v>
      </c>
      <c r="F20" s="248">
        <f t="shared" si="18"/>
        <v>2.3277155006705237</v>
      </c>
      <c r="G20" s="199">
        <f>'Part 2017'!O$20*'CALCULO GARANTIA'!$N20</f>
        <v>5142811.1725163786</v>
      </c>
      <c r="H20" s="248">
        <f t="shared" si="19"/>
        <v>2.3277155006705237</v>
      </c>
      <c r="I20" s="199">
        <f>'Part 2017'!O$21*'CALCULO GARANTIA'!$N20</f>
        <v>5474798.178286274</v>
      </c>
      <c r="J20" s="248">
        <f t="shared" si="20"/>
        <v>2.3277155006705237</v>
      </c>
      <c r="K20" s="199">
        <f>'Part 2017'!O$22*'CALCULO GARANTIA'!$N20</f>
        <v>438708.69709044683</v>
      </c>
      <c r="L20" s="248">
        <f t="shared" si="21"/>
        <v>2.3277155006705232</v>
      </c>
      <c r="M20" s="199">
        <f>'Part 2017'!O$23*'CALCULO GARANTIA'!$N20</f>
        <v>4036568.5371325342</v>
      </c>
      <c r="N20" s="248">
        <f t="shared" si="22"/>
        <v>2.3277155006705237</v>
      </c>
      <c r="O20" s="199">
        <f>'Part 2017'!O$24*'CALCULO GARANTIA'!$N20</f>
        <v>764143.71083735186</v>
      </c>
      <c r="P20" s="248">
        <f t="shared" si="23"/>
        <v>2.3277155006705232</v>
      </c>
      <c r="Q20" s="199">
        <f>+'Part 2017'!O$25*'CALCULO GARANTIA'!N20</f>
        <v>5837302.2271157289</v>
      </c>
      <c r="R20" s="248">
        <f t="shared" si="24"/>
        <v>2.3277155006705232</v>
      </c>
      <c r="S20" s="200">
        <f t="shared" si="25"/>
        <v>159717592.46323764</v>
      </c>
      <c r="U20" s="198" t="s">
        <v>14</v>
      </c>
      <c r="V20" s="248">
        <f t="shared" si="26"/>
        <v>2.3339453647347472</v>
      </c>
      <c r="W20" s="218">
        <f>+'Distribución  1 Y 2 SEM'!AT20</f>
        <v>122036921.73935293</v>
      </c>
      <c r="X20" s="248">
        <f t="shared" si="27"/>
        <v>2.3339453647347472</v>
      </c>
      <c r="Y20" s="218">
        <f>+'Distribución  1 Y 2 SEM'!AU20</f>
        <v>16355741.655443836</v>
      </c>
      <c r="Z20" s="248">
        <f t="shared" si="28"/>
        <v>2.3339453647347477</v>
      </c>
      <c r="AA20" s="218">
        <f>+'Distribución  1 Y 2 SEM'!AV20</f>
        <v>5156575.31787844</v>
      </c>
      <c r="AB20" s="248">
        <f t="shared" si="29"/>
        <v>2.3339453647347486</v>
      </c>
      <c r="AC20" s="218">
        <f>+'Distribución  1 Y 2 SEM'!AW20</f>
        <v>5489450.8488639127</v>
      </c>
      <c r="AD20" s="248">
        <f t="shared" si="30"/>
        <v>2.3339453647347481</v>
      </c>
      <c r="AE20" s="218">
        <f>+'Distribución  1 Y 2 SEM'!AX20</f>
        <v>439882.85069550696</v>
      </c>
      <c r="AF20" s="248">
        <f t="shared" si="31"/>
        <v>2.3339453647347486</v>
      </c>
      <c r="AG20" s="218">
        <f>+'Distribución  1 Y 2 SEM'!AY20</f>
        <v>4047371.9507219605</v>
      </c>
      <c r="AH20" s="248">
        <f t="shared" si="32"/>
        <v>2.3339453647347477</v>
      </c>
      <c r="AI20" s="218">
        <f>+'Distribución  1 Y 2 SEM'!AZ20</f>
        <v>766188.85400140157</v>
      </c>
      <c r="AJ20" s="248">
        <f t="shared" si="33"/>
        <v>2.3339453647347481</v>
      </c>
      <c r="AK20" s="218">
        <f>+'Distribución  1 Y 2 SEM'!BA20</f>
        <v>5852925.0982811488</v>
      </c>
      <c r="AL20" s="248">
        <f t="shared" si="34"/>
        <v>2.3339453647347477</v>
      </c>
      <c r="AM20" s="219">
        <f t="shared" si="35"/>
        <v>160145058.31523913</v>
      </c>
      <c r="AO20" s="239" t="s">
        <v>14</v>
      </c>
      <c r="AP20" s="251">
        <f t="shared" si="0"/>
        <v>-325746.02848039567</v>
      </c>
      <c r="AQ20" s="251">
        <f t="shared" si="1"/>
        <v>-43657.426057431847</v>
      </c>
      <c r="AR20" s="251">
        <f t="shared" si="2"/>
        <v>-13764.145362061448</v>
      </c>
      <c r="AS20" s="251">
        <f t="shared" si="3"/>
        <v>-14652.670577638783</v>
      </c>
      <c r="AT20" s="251">
        <f t="shared" si="4"/>
        <v>-1174.153605060128</v>
      </c>
      <c r="AU20" s="251">
        <f t="shared" si="5"/>
        <v>-10803.413589426316</v>
      </c>
      <c r="AV20" s="251">
        <f t="shared" si="6"/>
        <v>-2045.1431640497176</v>
      </c>
      <c r="AW20" s="251">
        <f t="shared" si="7"/>
        <v>-15622.871165419929</v>
      </c>
      <c r="AX20" s="252">
        <f t="shared" si="36"/>
        <v>-427465.85200148384</v>
      </c>
      <c r="AZ20" s="198" t="s">
        <v>14</v>
      </c>
      <c r="BA20" s="220">
        <f t="shared" si="8"/>
        <v>-108582.00949346523</v>
      </c>
      <c r="BB20" s="220">
        <f t="shared" si="9"/>
        <v>-14552.475352477282</v>
      </c>
      <c r="BC20" s="220">
        <f t="shared" si="10"/>
        <v>-4588.0484540204825</v>
      </c>
      <c r="BD20" s="220">
        <f t="shared" si="11"/>
        <v>-4884.2235258795945</v>
      </c>
      <c r="BE20" s="220">
        <f t="shared" si="12"/>
        <v>-391.38453502004268</v>
      </c>
      <c r="BF20" s="220">
        <f t="shared" si="13"/>
        <v>-3601.1378631421053</v>
      </c>
      <c r="BG20" s="220">
        <f t="shared" si="14"/>
        <v>-681.71438801657257</v>
      </c>
      <c r="BH20" s="220">
        <f t="shared" si="15"/>
        <v>-5207.6237218066426</v>
      </c>
      <c r="BI20" s="219">
        <f t="shared" si="37"/>
        <v>-142488.61733382795</v>
      </c>
    </row>
    <row r="21" spans="1:61" x14ac:dyDescent="0.2">
      <c r="A21" s="198" t="s">
        <v>15</v>
      </c>
      <c r="B21" s="248">
        <f t="shared" si="16"/>
        <v>0.2940462580401661</v>
      </c>
      <c r="C21" s="199">
        <f>'Part 2017'!O$18*'CALCULO GARANTIA'!$N21</f>
        <v>15375038.645892035</v>
      </c>
      <c r="D21" s="248">
        <f t="shared" si="17"/>
        <v>0.2940462580401661</v>
      </c>
      <c r="E21" s="199">
        <f>'Part 2017'!O$19*'CALCULO GARANTIA'!$N21</f>
        <v>2060607.2035458772</v>
      </c>
      <c r="F21" s="248">
        <f t="shared" si="18"/>
        <v>0.29404625804016615</v>
      </c>
      <c r="G21" s="199">
        <f>'Part 2017'!O$20*'CALCULO GARANTIA'!$N21</f>
        <v>649660.31314822962</v>
      </c>
      <c r="H21" s="248">
        <f t="shared" si="19"/>
        <v>0.29404625804016615</v>
      </c>
      <c r="I21" s="199">
        <f>'Part 2017'!O$21*'CALCULO GARANTIA'!$N21</f>
        <v>691598.22898737597</v>
      </c>
      <c r="J21" s="248">
        <f t="shared" si="20"/>
        <v>0.29404625804016615</v>
      </c>
      <c r="K21" s="199">
        <f>'Part 2017'!O$22*'CALCULO GARANTIA'!$N21</f>
        <v>55419.42334102367</v>
      </c>
      <c r="L21" s="248">
        <f t="shared" si="21"/>
        <v>0.2940462580401661</v>
      </c>
      <c r="M21" s="199">
        <f>'Part 2017'!O$23*'CALCULO GARANTIA'!$N21</f>
        <v>509915.35405618889</v>
      </c>
      <c r="N21" s="248">
        <f t="shared" si="22"/>
        <v>0.29404625804016615</v>
      </c>
      <c r="O21" s="199">
        <f>'Part 2017'!O$24*'CALCULO GARANTIA'!$N21</f>
        <v>96529.665550590114</v>
      </c>
      <c r="P21" s="248">
        <f t="shared" si="23"/>
        <v>0.2940462580401661</v>
      </c>
      <c r="Q21" s="199">
        <f>+'Part 2017'!O$25*'CALCULO GARANTIA'!N21</f>
        <v>737391.17879245547</v>
      </c>
      <c r="R21" s="248">
        <f t="shared" si="24"/>
        <v>0.29404625804016615</v>
      </c>
      <c r="S21" s="200">
        <f t="shared" si="25"/>
        <v>20176160.013313778</v>
      </c>
      <c r="U21" s="198" t="s">
        <v>15</v>
      </c>
      <c r="V21" s="248">
        <f t="shared" si="26"/>
        <v>0.29460710697150172</v>
      </c>
      <c r="W21" s="218">
        <f>+'Distribución  1 Y 2 SEM'!AT21</f>
        <v>15404364.215451282</v>
      </c>
      <c r="X21" s="248">
        <f t="shared" si="27"/>
        <v>0.29460710697150166</v>
      </c>
      <c r="Y21" s="218">
        <f>+'Distribución  1 Y 2 SEM'!AU21</f>
        <v>2064537.5013014548</v>
      </c>
      <c r="Z21" s="248">
        <f t="shared" si="28"/>
        <v>0.29460710697150172</v>
      </c>
      <c r="AA21" s="218">
        <f>+'Distribución  1 Y 2 SEM'!AV21</f>
        <v>650899.44230698457</v>
      </c>
      <c r="AB21" s="248">
        <f t="shared" si="29"/>
        <v>0.29460710697150183</v>
      </c>
      <c r="AC21" s="218">
        <f>+'Distribución  1 Y 2 SEM'!AW21</f>
        <v>692917.34840153367</v>
      </c>
      <c r="AD21" s="248">
        <f t="shared" si="30"/>
        <v>0.29460710697150178</v>
      </c>
      <c r="AE21" s="218">
        <f>+'Distribución  1 Y 2 SEM'!AX21</f>
        <v>55525.127540639114</v>
      </c>
      <c r="AF21" s="248">
        <f t="shared" si="31"/>
        <v>0.29460710697150183</v>
      </c>
      <c r="AG21" s="218">
        <f>+'Distribución  1 Y 2 SEM'!AY21</f>
        <v>510887.9407617643</v>
      </c>
      <c r="AH21" s="248">
        <f t="shared" si="32"/>
        <v>0.29460710697150172</v>
      </c>
      <c r="AI21" s="218">
        <f>+'Distribución  1 Y 2 SEM'!AZ21</f>
        <v>96713.781342870803</v>
      </c>
      <c r="AJ21" s="248">
        <f t="shared" si="33"/>
        <v>0.29460710697150172</v>
      </c>
      <c r="AK21" s="218">
        <f>+'Distribución  1 Y 2 SEM'!BA21</f>
        <v>738797.6413584426</v>
      </c>
      <c r="AL21" s="248">
        <f t="shared" si="34"/>
        <v>0.29460710697150183</v>
      </c>
      <c r="AM21" s="219">
        <f t="shared" si="35"/>
        <v>20214642.998464976</v>
      </c>
      <c r="AO21" s="239" t="s">
        <v>15</v>
      </c>
      <c r="AP21" s="251">
        <f t="shared" si="0"/>
        <v>-29325.569559246302</v>
      </c>
      <c r="AQ21" s="251">
        <f t="shared" si="1"/>
        <v>-3930.2977555776015</v>
      </c>
      <c r="AR21" s="251">
        <f t="shared" si="2"/>
        <v>-1239.1291587549495</v>
      </c>
      <c r="AS21" s="251">
        <f t="shared" si="3"/>
        <v>-1319.1194141576998</v>
      </c>
      <c r="AT21" s="251">
        <f t="shared" si="4"/>
        <v>-105.70419961544394</v>
      </c>
      <c r="AU21" s="251">
        <f t="shared" si="5"/>
        <v>-972.58670557540609</v>
      </c>
      <c r="AV21" s="251">
        <f t="shared" si="6"/>
        <v>-184.11579228068877</v>
      </c>
      <c r="AW21" s="251">
        <f t="shared" si="7"/>
        <v>-1406.4625659871381</v>
      </c>
      <c r="AX21" s="252">
        <f t="shared" si="36"/>
        <v>-38482.985151195229</v>
      </c>
      <c r="AZ21" s="198" t="s">
        <v>15</v>
      </c>
      <c r="BA21" s="220">
        <f t="shared" si="8"/>
        <v>-9775.1898530820999</v>
      </c>
      <c r="BB21" s="220">
        <f t="shared" si="9"/>
        <v>-1310.0992518592004</v>
      </c>
      <c r="BC21" s="220">
        <f t="shared" si="10"/>
        <v>-413.0430529183165</v>
      </c>
      <c r="BD21" s="220">
        <f t="shared" si="11"/>
        <v>-439.70647138589993</v>
      </c>
      <c r="BE21" s="220">
        <f t="shared" si="12"/>
        <v>-35.234733205147982</v>
      </c>
      <c r="BF21" s="220">
        <f t="shared" si="13"/>
        <v>-324.19556852513534</v>
      </c>
      <c r="BG21" s="220">
        <f t="shared" si="14"/>
        <v>-61.371930760229588</v>
      </c>
      <c r="BH21" s="220">
        <f t="shared" si="15"/>
        <v>-468.82085532904603</v>
      </c>
      <c r="BI21" s="219">
        <f t="shared" si="37"/>
        <v>-12827.661717065077</v>
      </c>
    </row>
    <row r="22" spans="1:61" x14ac:dyDescent="0.2">
      <c r="A22" s="198" t="s">
        <v>16</v>
      </c>
      <c r="B22" s="248">
        <f t="shared" si="16"/>
        <v>0.21648889973379923</v>
      </c>
      <c r="C22" s="199">
        <f>'Part 2017'!O$18*'CALCULO GARANTIA'!$N22</f>
        <v>11319733.235167166</v>
      </c>
      <c r="D22" s="248">
        <f t="shared" si="17"/>
        <v>0.2164888997337992</v>
      </c>
      <c r="E22" s="199">
        <f>'Part 2017'!O$19*'CALCULO GARANTIA'!$N22</f>
        <v>1517103.4287341677</v>
      </c>
      <c r="F22" s="248">
        <f t="shared" si="18"/>
        <v>0.21648889973379928</v>
      </c>
      <c r="G22" s="199">
        <f>'Part 2017'!O$20*'CALCULO GARANTIA'!$N22</f>
        <v>478306.53357596538</v>
      </c>
      <c r="H22" s="248">
        <f t="shared" si="19"/>
        <v>0.21648889973379928</v>
      </c>
      <c r="I22" s="199">
        <f>'Part 2017'!O$21*'CALCULO GARANTIA'!$N22</f>
        <v>509182.94505509146</v>
      </c>
      <c r="J22" s="248">
        <f t="shared" si="20"/>
        <v>0.21648889973379928</v>
      </c>
      <c r="K22" s="199">
        <f>'Part 2017'!O$22*'CALCULO GARANTIA'!$N22</f>
        <v>40802.049524265625</v>
      </c>
      <c r="L22" s="248">
        <f t="shared" si="21"/>
        <v>0.21648889973379923</v>
      </c>
      <c r="M22" s="199">
        <f>'Part 2017'!O$23*'CALCULO GARANTIA'!$N22</f>
        <v>375420.5705345716</v>
      </c>
      <c r="N22" s="248">
        <f t="shared" si="22"/>
        <v>0.21648889973379928</v>
      </c>
      <c r="O22" s="199">
        <f>'Part 2017'!O$24*'CALCULO GARANTIA'!$N22</f>
        <v>71069.093774573077</v>
      </c>
      <c r="P22" s="248">
        <f t="shared" si="23"/>
        <v>0.2164888997337992</v>
      </c>
      <c r="Q22" s="199">
        <f>+'Part 2017'!O$25*'CALCULO GARANTIA'!N22</f>
        <v>542897.59044776496</v>
      </c>
      <c r="R22" s="248">
        <f t="shared" si="24"/>
        <v>0.21648889973379928</v>
      </c>
      <c r="S22" s="200">
        <f t="shared" si="25"/>
        <v>14854515.446813568</v>
      </c>
      <c r="U22" s="198" t="s">
        <v>16</v>
      </c>
      <c r="V22" s="248">
        <f t="shared" si="26"/>
        <v>0.21762575434892234</v>
      </c>
      <c r="W22" s="218">
        <f>+'Distribución  1 Y 2 SEM'!AT22</f>
        <v>11379176.887872623</v>
      </c>
      <c r="X22" s="248">
        <f t="shared" si="27"/>
        <v>0.21762575434892228</v>
      </c>
      <c r="Y22" s="218">
        <f>+'Distribución  1 Y 2 SEM'!AU22</f>
        <v>1525070.2392112699</v>
      </c>
      <c r="Z22" s="248">
        <f t="shared" si="28"/>
        <v>0.21762575434892234</v>
      </c>
      <c r="AA22" s="218">
        <f>+'Distribución  1 Y 2 SEM'!AV22</f>
        <v>480818.2789393905</v>
      </c>
      <c r="AB22" s="248">
        <f t="shared" si="29"/>
        <v>0.21762575434892242</v>
      </c>
      <c r="AC22" s="218">
        <f>+'Distribución  1 Y 2 SEM'!AW22</f>
        <v>511856.83263888751</v>
      </c>
      <c r="AD22" s="248">
        <f t="shared" si="30"/>
        <v>0.21762575434892237</v>
      </c>
      <c r="AE22" s="218">
        <f>+'Distribución  1 Y 2 SEM'!AX22</f>
        <v>41016.314543697015</v>
      </c>
      <c r="AF22" s="248">
        <f t="shared" si="31"/>
        <v>0.21762575434892242</v>
      </c>
      <c r="AG22" s="218">
        <f>+'Distribución  1 Y 2 SEM'!AY22</f>
        <v>377392.02777209826</v>
      </c>
      <c r="AH22" s="248">
        <f t="shared" si="32"/>
        <v>0.21762575434892234</v>
      </c>
      <c r="AI22" s="218">
        <f>+'Distribución  1 Y 2 SEM'!AZ22</f>
        <v>71442.301026074609</v>
      </c>
      <c r="AJ22" s="248">
        <f t="shared" si="33"/>
        <v>0.21762575434892237</v>
      </c>
      <c r="AK22" s="218">
        <f>+'Distribución  1 Y 2 SEM'!BA22</f>
        <v>545748.52475432155</v>
      </c>
      <c r="AL22" s="248">
        <f t="shared" si="34"/>
        <v>0.21762575434892234</v>
      </c>
      <c r="AM22" s="219">
        <f t="shared" si="35"/>
        <v>14932521.406758362</v>
      </c>
      <c r="AO22" s="239" t="s">
        <v>16</v>
      </c>
      <c r="AP22" s="251">
        <f t="shared" si="0"/>
        <v>-59443.652705457062</v>
      </c>
      <c r="AQ22" s="251">
        <f t="shared" si="1"/>
        <v>-7966.8104771021754</v>
      </c>
      <c r="AR22" s="251">
        <f t="shared" si="2"/>
        <v>-2511.7453634251142</v>
      </c>
      <c r="AS22" s="251">
        <f t="shared" si="3"/>
        <v>-2673.8875837960513</v>
      </c>
      <c r="AT22" s="251">
        <f t="shared" si="4"/>
        <v>-214.2650194313901</v>
      </c>
      <c r="AU22" s="251">
        <f t="shared" si="5"/>
        <v>-1971.457237526658</v>
      </c>
      <c r="AV22" s="251">
        <f t="shared" si="6"/>
        <v>-373.20725150153157</v>
      </c>
      <c r="AW22" s="251">
        <f t="shared" si="7"/>
        <v>-2850.9343065565918</v>
      </c>
      <c r="AX22" s="252">
        <f t="shared" si="36"/>
        <v>-78005.959944796574</v>
      </c>
      <c r="AZ22" s="198" t="s">
        <v>16</v>
      </c>
      <c r="BA22" s="220">
        <f t="shared" si="8"/>
        <v>-19814.550901819021</v>
      </c>
      <c r="BB22" s="220">
        <f t="shared" si="9"/>
        <v>-2655.6034923673919</v>
      </c>
      <c r="BC22" s="220">
        <f t="shared" si="10"/>
        <v>-837.2484544750381</v>
      </c>
      <c r="BD22" s="220">
        <f t="shared" si="11"/>
        <v>-891.29586126535048</v>
      </c>
      <c r="BE22" s="220">
        <f t="shared" si="12"/>
        <v>-71.421673143796696</v>
      </c>
      <c r="BF22" s="220">
        <f t="shared" si="13"/>
        <v>-657.15241250888596</v>
      </c>
      <c r="BG22" s="220">
        <f t="shared" si="14"/>
        <v>-124.40241716717719</v>
      </c>
      <c r="BH22" s="220">
        <f t="shared" si="15"/>
        <v>-950.31143551886396</v>
      </c>
      <c r="BI22" s="219">
        <f t="shared" si="37"/>
        <v>-26001.98664826552</v>
      </c>
    </row>
    <row r="23" spans="1:61" x14ac:dyDescent="0.2">
      <c r="A23" s="198" t="s">
        <v>17</v>
      </c>
      <c r="B23" s="248">
        <f t="shared" si="16"/>
        <v>1.8986366912798887</v>
      </c>
      <c r="C23" s="199">
        <f>'Part 2017'!O$18*'CALCULO GARANTIA'!$N23</f>
        <v>99275578.942920461</v>
      </c>
      <c r="D23" s="248">
        <f t="shared" si="17"/>
        <v>1.8986366912798882</v>
      </c>
      <c r="E23" s="199">
        <f>'Part 2017'!O$19*'CALCULO GARANTIA'!$N23</f>
        <v>13305200.579812957</v>
      </c>
      <c r="F23" s="248">
        <f t="shared" si="18"/>
        <v>1.8986366912798889</v>
      </c>
      <c r="G23" s="199">
        <f>'Part 2017'!O$20*'CALCULO GARANTIA'!$N23</f>
        <v>4194812.4612526838</v>
      </c>
      <c r="H23" s="248">
        <f t="shared" si="19"/>
        <v>1.8986366912798887</v>
      </c>
      <c r="I23" s="199">
        <f>'Part 2017'!O$21*'CALCULO GARANTIA'!$N23</f>
        <v>4465602.7317996211</v>
      </c>
      <c r="J23" s="248">
        <f t="shared" si="20"/>
        <v>1.8986366912798889</v>
      </c>
      <c r="K23" s="199">
        <f>'Part 2017'!O$22*'CALCULO GARANTIA'!$N23</f>
        <v>357839.44766427734</v>
      </c>
      <c r="L23" s="248">
        <f t="shared" si="21"/>
        <v>1.8986366912798887</v>
      </c>
      <c r="M23" s="199">
        <f>'Part 2017'!O$23*'CALCULO GARANTIA'!$N23</f>
        <v>3292488.7638794878</v>
      </c>
      <c r="N23" s="248">
        <f t="shared" si="22"/>
        <v>1.8986366912798889</v>
      </c>
      <c r="O23" s="199">
        <f>'Part 2017'!O$24*'CALCULO GARANTIA'!$N23</f>
        <v>623285.48587172199</v>
      </c>
      <c r="P23" s="248">
        <f t="shared" si="23"/>
        <v>1.8986366912798882</v>
      </c>
      <c r="Q23" s="199">
        <f>+'Part 2017'!O$25*'CALCULO GARANTIA'!N23</f>
        <v>4761284.6944994694</v>
      </c>
      <c r="R23" s="248">
        <f t="shared" si="24"/>
        <v>1.8986366912798887</v>
      </c>
      <c r="S23" s="200">
        <f t="shared" si="25"/>
        <v>130276093.10770068</v>
      </c>
      <c r="U23" s="198" t="s">
        <v>17</v>
      </c>
      <c r="V23" s="248">
        <f t="shared" si="26"/>
        <v>1.9086070587563631</v>
      </c>
      <c r="W23" s="218">
        <f>+'Distribución  1 Y 2 SEM'!AT23</f>
        <v>99796907.751136765</v>
      </c>
      <c r="X23" s="248">
        <f t="shared" si="27"/>
        <v>1.9086070587563626</v>
      </c>
      <c r="Y23" s="218">
        <f>+'Distribución  1 Y 2 SEM'!AU23</f>
        <v>13375070.576394299</v>
      </c>
      <c r="Z23" s="248">
        <f t="shared" si="28"/>
        <v>1.9086070587563631</v>
      </c>
      <c r="AA23" s="218">
        <f>+'Distribución  1 Y 2 SEM'!AV23</f>
        <v>4216840.8050246509</v>
      </c>
      <c r="AB23" s="248">
        <f t="shared" si="29"/>
        <v>1.9086070587563637</v>
      </c>
      <c r="AC23" s="218">
        <f>+'Distribución  1 Y 2 SEM'!AW23</f>
        <v>4489053.0845945934</v>
      </c>
      <c r="AD23" s="248">
        <f t="shared" si="30"/>
        <v>1.9086070587563633</v>
      </c>
      <c r="AE23" s="218">
        <f>+'Distribución  1 Y 2 SEM'!AX23</f>
        <v>359718.5806269857</v>
      </c>
      <c r="AF23" s="248">
        <f t="shared" si="31"/>
        <v>1.9086070587563637</v>
      </c>
      <c r="AG23" s="218">
        <f>+'Distribución  1 Y 2 SEM'!AY23</f>
        <v>3309778.7083110963</v>
      </c>
      <c r="AH23" s="248">
        <f t="shared" si="32"/>
        <v>1.9086070587563631</v>
      </c>
      <c r="AI23" s="218">
        <f>+'Distribución  1 Y 2 SEM'!AZ23</f>
        <v>626558.56353077898</v>
      </c>
      <c r="AJ23" s="248">
        <f t="shared" si="33"/>
        <v>1.9086070587563633</v>
      </c>
      <c r="AK23" s="218">
        <f>+'Distribución  1 Y 2 SEM'!BA23</f>
        <v>4786287.7708027475</v>
      </c>
      <c r="AL23" s="248">
        <f t="shared" si="34"/>
        <v>1.9086070587563631</v>
      </c>
      <c r="AM23" s="219">
        <f t="shared" si="35"/>
        <v>130960215.84042192</v>
      </c>
      <c r="AO23" s="239" t="s">
        <v>17</v>
      </c>
      <c r="AP23" s="251">
        <f t="shared" si="0"/>
        <v>-521328.80821630359</v>
      </c>
      <c r="AQ23" s="251">
        <f t="shared" si="1"/>
        <v>-69869.996581342071</v>
      </c>
      <c r="AR23" s="251">
        <f t="shared" si="2"/>
        <v>-22028.343771967106</v>
      </c>
      <c r="AS23" s="251">
        <f t="shared" si="3"/>
        <v>-23450.352794972248</v>
      </c>
      <c r="AT23" s="251">
        <f t="shared" si="4"/>
        <v>-1879.1329627083614</v>
      </c>
      <c r="AU23" s="251">
        <f t="shared" si="5"/>
        <v>-17289.944431608543</v>
      </c>
      <c r="AV23" s="251">
        <f t="shared" si="6"/>
        <v>-3273.0776590569876</v>
      </c>
      <c r="AW23" s="251">
        <f t="shared" si="7"/>
        <v>-25003.076303278096</v>
      </c>
      <c r="AX23" s="252">
        <f t="shared" si="36"/>
        <v>-684122.732721237</v>
      </c>
      <c r="AZ23" s="198" t="s">
        <v>17</v>
      </c>
      <c r="BA23" s="220">
        <f t="shared" si="8"/>
        <v>-173776.26940543452</v>
      </c>
      <c r="BB23" s="220">
        <f t="shared" si="9"/>
        <v>-23289.998860447358</v>
      </c>
      <c r="BC23" s="220">
        <f t="shared" si="10"/>
        <v>-7342.7812573223682</v>
      </c>
      <c r="BD23" s="220">
        <f t="shared" si="11"/>
        <v>-7816.7842649907498</v>
      </c>
      <c r="BE23" s="220">
        <f t="shared" si="12"/>
        <v>-626.37765423612052</v>
      </c>
      <c r="BF23" s="220">
        <f t="shared" si="13"/>
        <v>-5763.3148105361806</v>
      </c>
      <c r="BG23" s="220">
        <f t="shared" si="14"/>
        <v>-1091.0258863523293</v>
      </c>
      <c r="BH23" s="220">
        <f t="shared" si="15"/>
        <v>-8334.3587677593659</v>
      </c>
      <c r="BI23" s="219">
        <f t="shared" si="37"/>
        <v>-228040.910907079</v>
      </c>
    </row>
    <row r="24" spans="1:61" x14ac:dyDescent="0.2">
      <c r="A24" s="198" t="s">
        <v>18</v>
      </c>
      <c r="B24" s="248">
        <f t="shared" si="16"/>
        <v>2.0438553171658125</v>
      </c>
      <c r="C24" s="199">
        <f>'Part 2017'!O$18*'CALCULO GARANTIA'!$N24</f>
        <v>106868744.72568117</v>
      </c>
      <c r="D24" s="248">
        <f t="shared" si="17"/>
        <v>2.043855317165812</v>
      </c>
      <c r="E24" s="199">
        <f>'Part 2017'!O$19*'CALCULO GARANTIA'!$N24</f>
        <v>14322858.646893997</v>
      </c>
      <c r="F24" s="248">
        <f t="shared" si="18"/>
        <v>2.0438553171658125</v>
      </c>
      <c r="G24" s="199">
        <f>'Part 2017'!O$20*'CALCULO GARANTIA'!$N24</f>
        <v>4515655.7822893271</v>
      </c>
      <c r="H24" s="248">
        <f t="shared" si="19"/>
        <v>2.0438553171658125</v>
      </c>
      <c r="I24" s="199">
        <f>'Part 2017'!O$21*'CALCULO GARANTIA'!$N24</f>
        <v>4807157.6461456707</v>
      </c>
      <c r="J24" s="248">
        <f t="shared" si="20"/>
        <v>2.0438553171658125</v>
      </c>
      <c r="K24" s="199">
        <f>'Part 2017'!O$22*'CALCULO GARANTIA'!$N24</f>
        <v>385209.06140673283</v>
      </c>
      <c r="L24" s="248">
        <f t="shared" si="21"/>
        <v>2.0438553171658125</v>
      </c>
      <c r="M24" s="199">
        <f>'Part 2017'!O$23*'CALCULO GARANTIA'!$N24</f>
        <v>3544317.1922625452</v>
      </c>
      <c r="N24" s="248">
        <f t="shared" si="22"/>
        <v>2.0438553171658125</v>
      </c>
      <c r="O24" s="199">
        <f>'Part 2017'!O$24*'CALCULO GARANTIA'!$N24</f>
        <v>670957.93537648546</v>
      </c>
      <c r="P24" s="248">
        <f t="shared" si="23"/>
        <v>2.0438553171658125</v>
      </c>
      <c r="Q24" s="199">
        <f>+'Part 2017'!O$25*'CALCULO GARANTIA'!N24</f>
        <v>5125455.0615646904</v>
      </c>
      <c r="R24" s="248">
        <f t="shared" si="24"/>
        <v>2.0438553171658125</v>
      </c>
      <c r="S24" s="200">
        <f t="shared" si="25"/>
        <v>140240356.05162063</v>
      </c>
      <c r="U24" s="198" t="s">
        <v>18</v>
      </c>
      <c r="V24" s="248">
        <f t="shared" si="26"/>
        <v>2.0477683168841456</v>
      </c>
      <c r="W24" s="218">
        <f>+'Distribución  1 Y 2 SEM'!AT24</f>
        <v>107073346.96170937</v>
      </c>
      <c r="X24" s="248">
        <f t="shared" si="27"/>
        <v>2.0477683168841452</v>
      </c>
      <c r="Y24" s="218">
        <f>+'Distribución  1 Y 2 SEM'!AU24</f>
        <v>14350280.031069439</v>
      </c>
      <c r="Z24" s="248">
        <f t="shared" si="28"/>
        <v>2.0477683168841456</v>
      </c>
      <c r="AA24" s="218">
        <f>+'Distribución  1 Y 2 SEM'!AV24</f>
        <v>4524301.0908176685</v>
      </c>
      <c r="AB24" s="248">
        <f t="shared" si="29"/>
        <v>2.0477683168841461</v>
      </c>
      <c r="AC24" s="218">
        <f>+'Distribución  1 Y 2 SEM'!AW24</f>
        <v>4816361.0405138377</v>
      </c>
      <c r="AD24" s="248">
        <f t="shared" si="30"/>
        <v>2.0477683168841456</v>
      </c>
      <c r="AE24" s="218">
        <f>+'Distribución  1 Y 2 SEM'!AX24</f>
        <v>385946.55145122105</v>
      </c>
      <c r="AF24" s="248">
        <f t="shared" si="31"/>
        <v>2.0477683168841461</v>
      </c>
      <c r="AG24" s="218">
        <f>+'Distribución  1 Y 2 SEM'!AY24</f>
        <v>3551102.8546617017</v>
      </c>
      <c r="AH24" s="248">
        <f t="shared" si="32"/>
        <v>2.0477683168841456</v>
      </c>
      <c r="AI24" s="218">
        <f>+'Distribución  1 Y 2 SEM'!AZ24</f>
        <v>672242.49705269188</v>
      </c>
      <c r="AJ24" s="248">
        <f t="shared" si="33"/>
        <v>2.0477683168841456</v>
      </c>
      <c r="AK24" s="218">
        <f>+'Distribución  1 Y 2 SEM'!BA24</f>
        <v>5135267.8423636975</v>
      </c>
      <c r="AL24" s="248">
        <f t="shared" si="34"/>
        <v>2.0477683168841456</v>
      </c>
      <c r="AM24" s="219">
        <f t="shared" si="35"/>
        <v>140508848.86963964</v>
      </c>
      <c r="AO24" s="239" t="s">
        <v>18</v>
      </c>
      <c r="AP24" s="251">
        <f t="shared" si="0"/>
        <v>-204602.23602819443</v>
      </c>
      <c r="AQ24" s="251">
        <f t="shared" si="1"/>
        <v>-27421.384175442159</v>
      </c>
      <c r="AR24" s="251">
        <f t="shared" si="2"/>
        <v>-8645.3085283413529</v>
      </c>
      <c r="AS24" s="251">
        <f t="shared" si="3"/>
        <v>-9203.3943681670353</v>
      </c>
      <c r="AT24" s="251">
        <f t="shared" si="4"/>
        <v>-737.49004448822234</v>
      </c>
      <c r="AU24" s="251">
        <f t="shared" si="5"/>
        <v>-6785.6623991564848</v>
      </c>
      <c r="AV24" s="251">
        <f t="shared" si="6"/>
        <v>-1284.5616762064165</v>
      </c>
      <c r="AW24" s="251">
        <f t="shared" si="7"/>
        <v>-9812.7807990070432</v>
      </c>
      <c r="AX24" s="252">
        <f t="shared" si="36"/>
        <v>-268492.81801900314</v>
      </c>
      <c r="AZ24" s="198" t="s">
        <v>18</v>
      </c>
      <c r="BA24" s="220">
        <f t="shared" si="8"/>
        <v>-68200.745342731476</v>
      </c>
      <c r="BB24" s="220">
        <f t="shared" si="9"/>
        <v>-9140.4613918140531</v>
      </c>
      <c r="BC24" s="220">
        <f t="shared" si="10"/>
        <v>-2881.7695094471178</v>
      </c>
      <c r="BD24" s="220">
        <f t="shared" si="11"/>
        <v>-3067.7981227223449</v>
      </c>
      <c r="BE24" s="220">
        <f t="shared" si="12"/>
        <v>-245.83001482940745</v>
      </c>
      <c r="BF24" s="220">
        <f t="shared" si="13"/>
        <v>-2261.8874663854949</v>
      </c>
      <c r="BG24" s="220">
        <f t="shared" si="14"/>
        <v>-428.18722540213884</v>
      </c>
      <c r="BH24" s="220">
        <f t="shared" si="15"/>
        <v>-3270.9269330023476</v>
      </c>
      <c r="BI24" s="219">
        <f t="shared" si="37"/>
        <v>-89497.60600633439</v>
      </c>
    </row>
    <row r="25" spans="1:61" x14ac:dyDescent="0.2">
      <c r="A25" s="198" t="s">
        <v>19</v>
      </c>
      <c r="B25" s="248">
        <f t="shared" si="16"/>
        <v>0.36491863124537188</v>
      </c>
      <c r="C25" s="199">
        <f>'Part 2017'!O$18*'CALCULO GARANTIA'!$N25</f>
        <v>19080800.739988383</v>
      </c>
      <c r="D25" s="248">
        <f t="shared" si="17"/>
        <v>0.36491863124537172</v>
      </c>
      <c r="E25" s="199">
        <f>'Part 2017'!O$19*'CALCULO GARANTIA'!$N25</f>
        <v>2557264.1708285213</v>
      </c>
      <c r="F25" s="248">
        <f t="shared" si="18"/>
        <v>0.36491863124537188</v>
      </c>
      <c r="G25" s="199">
        <f>'Part 2017'!O$20*'CALCULO GARANTIA'!$N25</f>
        <v>806244.41143579478</v>
      </c>
      <c r="H25" s="248">
        <f t="shared" si="19"/>
        <v>0.36491863124537188</v>
      </c>
      <c r="I25" s="199">
        <f>'Part 2017'!O$21*'CALCULO GARANTIA'!$N25</f>
        <v>858290.39544969238</v>
      </c>
      <c r="J25" s="248">
        <f t="shared" si="20"/>
        <v>0.36491863124537188</v>
      </c>
      <c r="K25" s="199">
        <f>'Part 2017'!O$22*'CALCULO GARANTIA'!$N25</f>
        <v>68776.866078165389</v>
      </c>
      <c r="L25" s="248">
        <f t="shared" si="21"/>
        <v>0.36491863124537188</v>
      </c>
      <c r="M25" s="199">
        <f>'Part 2017'!O$23*'CALCULO GARANTIA'!$N25</f>
        <v>632817.48352589412</v>
      </c>
      <c r="N25" s="248">
        <f t="shared" si="22"/>
        <v>0.36491863124537188</v>
      </c>
      <c r="O25" s="199">
        <f>'Part 2017'!O$24*'CALCULO GARANTIA'!$N25</f>
        <v>119795.68678096608</v>
      </c>
      <c r="P25" s="248">
        <f t="shared" si="23"/>
        <v>0.36491863124537172</v>
      </c>
      <c r="Q25" s="199">
        <f>+'Part 2017'!O$25*'CALCULO GARANTIA'!N25</f>
        <v>915120.57133744331</v>
      </c>
      <c r="R25" s="248">
        <f t="shared" si="24"/>
        <v>0.36491863124537183</v>
      </c>
      <c r="S25" s="200">
        <f t="shared" si="25"/>
        <v>25039110.325424857</v>
      </c>
      <c r="U25" s="198" t="s">
        <v>19</v>
      </c>
      <c r="V25" s="248">
        <f t="shared" si="26"/>
        <v>0.36683493933592898</v>
      </c>
      <c r="W25" s="218">
        <f>+'Distribución  1 Y 2 SEM'!AT25</f>
        <v>19181000.317925975</v>
      </c>
      <c r="X25" s="248">
        <f t="shared" si="27"/>
        <v>0.36683493933592898</v>
      </c>
      <c r="Y25" s="218">
        <f>+'Distribución  1 Y 2 SEM'!AU25</f>
        <v>2570693.2084293882</v>
      </c>
      <c r="Z25" s="248">
        <f t="shared" si="28"/>
        <v>0.36683493933592903</v>
      </c>
      <c r="AA25" s="218">
        <f>+'Distribución  1 Y 2 SEM'!AV25</f>
        <v>810478.26675671467</v>
      </c>
      <c r="AB25" s="248">
        <f t="shared" si="29"/>
        <v>0.36683493933592914</v>
      </c>
      <c r="AC25" s="218">
        <f>+'Distribución  1 Y 2 SEM'!AW25</f>
        <v>862797.5613985362</v>
      </c>
      <c r="AD25" s="248">
        <f t="shared" si="30"/>
        <v>0.36683493933592909</v>
      </c>
      <c r="AE25" s="218">
        <f>+'Distribución  1 Y 2 SEM'!AX25</f>
        <v>69138.03608600788</v>
      </c>
      <c r="AF25" s="248">
        <f t="shared" si="31"/>
        <v>0.3668349393359292</v>
      </c>
      <c r="AG25" s="218">
        <f>+'Distribución  1 Y 2 SEM'!AY25</f>
        <v>636140.61684848776</v>
      </c>
      <c r="AH25" s="248">
        <f t="shared" si="32"/>
        <v>0.36683493933592898</v>
      </c>
      <c r="AI25" s="218">
        <f>+'Distribución  1 Y 2 SEM'!AZ25</f>
        <v>120424.77344340581</v>
      </c>
      <c r="AJ25" s="248">
        <f t="shared" si="33"/>
        <v>0.36683493933592903</v>
      </c>
      <c r="AK25" s="218">
        <f>+'Distribución  1 Y 2 SEM'!BA25</f>
        <v>919926.17128366849</v>
      </c>
      <c r="AL25" s="248">
        <f t="shared" si="34"/>
        <v>0.36683493933592898</v>
      </c>
      <c r="AM25" s="219">
        <f t="shared" si="35"/>
        <v>25170598.952172183</v>
      </c>
      <c r="AO25" s="239" t="s">
        <v>19</v>
      </c>
      <c r="AP25" s="251">
        <f t="shared" si="0"/>
        <v>-100199.57793759182</v>
      </c>
      <c r="AQ25" s="251">
        <f t="shared" si="1"/>
        <v>-13429.037600866985</v>
      </c>
      <c r="AR25" s="251">
        <f t="shared" si="2"/>
        <v>-4233.8553209198872</v>
      </c>
      <c r="AS25" s="251">
        <f t="shared" si="3"/>
        <v>-4507.1659488438163</v>
      </c>
      <c r="AT25" s="251">
        <f t="shared" si="4"/>
        <v>-361.17000784249103</v>
      </c>
      <c r="AU25" s="251">
        <f t="shared" si="5"/>
        <v>-3323.1333225936396</v>
      </c>
      <c r="AV25" s="251">
        <f t="shared" si="6"/>
        <v>-629.0866624397313</v>
      </c>
      <c r="AW25" s="251">
        <f t="shared" si="7"/>
        <v>-4805.5999462251784</v>
      </c>
      <c r="AX25" s="252">
        <f t="shared" si="36"/>
        <v>-131488.62674732355</v>
      </c>
      <c r="AZ25" s="198" t="s">
        <v>19</v>
      </c>
      <c r="BA25" s="220">
        <f t="shared" si="8"/>
        <v>-33399.859312530607</v>
      </c>
      <c r="BB25" s="220">
        <f t="shared" si="9"/>
        <v>-4476.3458669556612</v>
      </c>
      <c r="BC25" s="220">
        <f t="shared" si="10"/>
        <v>-1411.2851069732958</v>
      </c>
      <c r="BD25" s="220">
        <f t="shared" si="11"/>
        <v>-1502.3886496146054</v>
      </c>
      <c r="BE25" s="220">
        <f t="shared" si="12"/>
        <v>-120.39000261416368</v>
      </c>
      <c r="BF25" s="220">
        <f t="shared" si="13"/>
        <v>-1107.7111075312132</v>
      </c>
      <c r="BG25" s="220">
        <f t="shared" si="14"/>
        <v>-209.69555414657711</v>
      </c>
      <c r="BH25" s="220">
        <f t="shared" si="15"/>
        <v>-1601.8666487417261</v>
      </c>
      <c r="BI25" s="219">
        <f t="shared" si="37"/>
        <v>-43829.542249107857</v>
      </c>
    </row>
    <row r="26" spans="1:61" x14ac:dyDescent="0.2">
      <c r="A26" s="198" t="s">
        <v>20</v>
      </c>
      <c r="B26" s="248">
        <f t="shared" si="16"/>
        <v>4.9882217104884461</v>
      </c>
      <c r="C26" s="199">
        <f>'Part 2017'!O$18*'CALCULO GARANTIA'!$N26</f>
        <v>260823253.06299686</v>
      </c>
      <c r="D26" s="248">
        <f t="shared" si="17"/>
        <v>4.9882217104884452</v>
      </c>
      <c r="E26" s="199">
        <f>'Part 2017'!O$19*'CALCULO GARANTIA'!$N26</f>
        <v>34956287.687607206</v>
      </c>
      <c r="F26" s="248">
        <f t="shared" si="18"/>
        <v>4.988221710488447</v>
      </c>
      <c r="G26" s="199">
        <f>'Part 2017'!O$20*'CALCULO GARANTIA'!$N26</f>
        <v>11020883.925161378</v>
      </c>
      <c r="H26" s="248">
        <f t="shared" si="19"/>
        <v>4.988221710488447</v>
      </c>
      <c r="I26" s="199">
        <f>'Part 2017'!O$21*'CALCULO GARANTIA'!$N26</f>
        <v>11732321.722995525</v>
      </c>
      <c r="J26" s="248">
        <f t="shared" si="20"/>
        <v>4.988221710488447</v>
      </c>
      <c r="K26" s="199">
        <f>'Part 2017'!O$22*'CALCULO GARANTIA'!$N26</f>
        <v>940139.05340935395</v>
      </c>
      <c r="L26" s="248">
        <f t="shared" si="21"/>
        <v>4.9882217104884461</v>
      </c>
      <c r="M26" s="199">
        <f>'Part 2017'!O$23*'CALCULO GARANTIA'!$N26</f>
        <v>8650240.4640940465</v>
      </c>
      <c r="N26" s="248">
        <f t="shared" si="22"/>
        <v>4.9882217104884461</v>
      </c>
      <c r="O26" s="199">
        <f>'Part 2017'!O$24*'CALCULO GARANTIA'!$N26</f>
        <v>1637536.1367117576</v>
      </c>
      <c r="P26" s="248">
        <f t="shared" si="23"/>
        <v>4.9882217104884452</v>
      </c>
      <c r="Q26" s="199">
        <f>+'Part 2017'!O$25*'CALCULO GARANTIA'!N26</f>
        <v>12509156.592201047</v>
      </c>
      <c r="R26" s="248">
        <f t="shared" si="24"/>
        <v>4.9882217104884461</v>
      </c>
      <c r="S26" s="200">
        <f t="shared" si="25"/>
        <v>342269818.64517719</v>
      </c>
      <c r="U26" s="198" t="s">
        <v>20</v>
      </c>
      <c r="V26" s="248">
        <f t="shared" si="26"/>
        <v>4.9995028787269993</v>
      </c>
      <c r="W26" s="218">
        <f>+'Distribución  1 Y 2 SEM'!AT26</f>
        <v>261413120.7892336</v>
      </c>
      <c r="X26" s="248">
        <f t="shared" si="27"/>
        <v>4.9995028787269975</v>
      </c>
      <c r="Y26" s="218">
        <f>+'Distribución  1 Y 2 SEM'!AU26</f>
        <v>35035343.468461931</v>
      </c>
      <c r="Z26" s="248">
        <f t="shared" si="28"/>
        <v>4.9995028787269993</v>
      </c>
      <c r="AA26" s="218">
        <f>+'Distribución  1 Y 2 SEM'!AV26</f>
        <v>11045808.327666562</v>
      </c>
      <c r="AB26" s="248">
        <f t="shared" si="29"/>
        <v>4.9995028787270002</v>
      </c>
      <c r="AC26" s="218">
        <f>+'Distribución  1 Y 2 SEM'!AW26</f>
        <v>11758855.08555791</v>
      </c>
      <c r="AD26" s="248">
        <f t="shared" si="30"/>
        <v>4.9995028787269993</v>
      </c>
      <c r="AE26" s="218">
        <f>+'Distribución  1 Y 2 SEM'!AX26</f>
        <v>942265.23533243185</v>
      </c>
      <c r="AF26" s="248">
        <f t="shared" si="31"/>
        <v>4.9995028787269993</v>
      </c>
      <c r="AG26" s="218">
        <f>+'Distribución  1 Y 2 SEM'!AY26</f>
        <v>8669803.5115372259</v>
      </c>
      <c r="AH26" s="248">
        <f t="shared" si="32"/>
        <v>4.9995028787269984</v>
      </c>
      <c r="AI26" s="218">
        <f>+'Distribución  1 Y 2 SEM'!AZ26</f>
        <v>1641239.5247580656</v>
      </c>
      <c r="AJ26" s="248">
        <f t="shared" si="33"/>
        <v>4.9995028787269993</v>
      </c>
      <c r="AK26" s="218">
        <f>+'Distribución  1 Y 2 SEM'!BA26</f>
        <v>12537446.814294085</v>
      </c>
      <c r="AL26" s="248">
        <f t="shared" si="34"/>
        <v>4.9995028787270002</v>
      </c>
      <c r="AM26" s="219">
        <f t="shared" si="35"/>
        <v>343043882.7568419</v>
      </c>
      <c r="AO26" s="239" t="s">
        <v>20</v>
      </c>
      <c r="AP26" s="251">
        <f t="shared" si="0"/>
        <v>-589867.72623673081</v>
      </c>
      <c r="AQ26" s="251">
        <f t="shared" si="1"/>
        <v>-79055.780854724348</v>
      </c>
      <c r="AR26" s="251">
        <f t="shared" si="2"/>
        <v>-24924.402505183592</v>
      </c>
      <c r="AS26" s="251">
        <f t="shared" si="3"/>
        <v>-26533.362562384456</v>
      </c>
      <c r="AT26" s="251">
        <f t="shared" si="4"/>
        <v>-2126.1819230779074</v>
      </c>
      <c r="AU26" s="251">
        <f t="shared" si="5"/>
        <v>-19563.047443179414</v>
      </c>
      <c r="AV26" s="251">
        <f t="shared" si="6"/>
        <v>-3703.3880463079549</v>
      </c>
      <c r="AW26" s="251">
        <f t="shared" si="7"/>
        <v>-28290.222093038261</v>
      </c>
      <c r="AX26" s="252">
        <f t="shared" si="36"/>
        <v>-774064.11166462675</v>
      </c>
      <c r="AZ26" s="198" t="s">
        <v>20</v>
      </c>
      <c r="BA26" s="220">
        <f t="shared" si="8"/>
        <v>-196622.5754122436</v>
      </c>
      <c r="BB26" s="220">
        <f t="shared" si="9"/>
        <v>-26351.926951574784</v>
      </c>
      <c r="BC26" s="220">
        <f t="shared" si="10"/>
        <v>-8308.1341683945302</v>
      </c>
      <c r="BD26" s="220">
        <f t="shared" si="11"/>
        <v>-8844.4541874614861</v>
      </c>
      <c r="BE26" s="220">
        <f t="shared" si="12"/>
        <v>-708.7273076926358</v>
      </c>
      <c r="BF26" s="220">
        <f t="shared" si="13"/>
        <v>-6521.0158143931376</v>
      </c>
      <c r="BG26" s="220">
        <f t="shared" si="14"/>
        <v>-1234.4626821026516</v>
      </c>
      <c r="BH26" s="220">
        <f t="shared" si="15"/>
        <v>-9430.074031012753</v>
      </c>
      <c r="BI26" s="219">
        <f t="shared" si="37"/>
        <v>-258021.37055487558</v>
      </c>
    </row>
    <row r="27" spans="1:61" x14ac:dyDescent="0.2">
      <c r="A27" s="198" t="s">
        <v>21</v>
      </c>
      <c r="B27" s="248">
        <f t="shared" si="16"/>
        <v>0.73649208271298228</v>
      </c>
      <c r="C27" s="199">
        <f>'Part 2017'!O$18*'CALCULO GARANTIA'!$N27</f>
        <v>38509567.540760323</v>
      </c>
      <c r="D27" s="248">
        <f t="shared" si="17"/>
        <v>0.73649208271298205</v>
      </c>
      <c r="E27" s="199">
        <f>'Part 2017'!O$19*'CALCULO GARANTIA'!$N27</f>
        <v>5161163.760790227</v>
      </c>
      <c r="F27" s="248">
        <f t="shared" si="18"/>
        <v>0.73649208271298239</v>
      </c>
      <c r="G27" s="199">
        <f>'Part 2017'!O$20*'CALCULO GARANTIA'!$N27</f>
        <v>1627191.8584359263</v>
      </c>
      <c r="H27" s="248">
        <f t="shared" si="19"/>
        <v>0.73649208271298239</v>
      </c>
      <c r="I27" s="199">
        <f>'Part 2017'!O$21*'CALCULO GARANTIA'!$N27</f>
        <v>1732232.9604274218</v>
      </c>
      <c r="J27" s="248">
        <f t="shared" si="20"/>
        <v>0.73649208271298239</v>
      </c>
      <c r="K27" s="199">
        <f>'Part 2017'!O$22*'CALCULO GARANTIA'!$N27</f>
        <v>138807.97800735015</v>
      </c>
      <c r="L27" s="248">
        <f t="shared" si="21"/>
        <v>0.73649208271298228</v>
      </c>
      <c r="M27" s="199">
        <f>'Part 2017'!O$23*'CALCULO GARANTIA'!$N27</f>
        <v>1277175.3111881844</v>
      </c>
      <c r="N27" s="248">
        <f t="shared" si="22"/>
        <v>0.73649208271298239</v>
      </c>
      <c r="O27" s="199">
        <f>'Part 2017'!O$24*'CALCULO GARANTIA'!$N27</f>
        <v>241776.02156471083</v>
      </c>
      <c r="P27" s="248">
        <f t="shared" si="23"/>
        <v>0.73649208271298228</v>
      </c>
      <c r="Q27" s="199">
        <f>+'Part 2017'!O$25*'CALCULO GARANTIA'!N27</f>
        <v>1846929.6928405485</v>
      </c>
      <c r="R27" s="248">
        <f t="shared" si="24"/>
        <v>0.73649208271298228</v>
      </c>
      <c r="S27" s="200">
        <f t="shared" si="25"/>
        <v>50534845.124014691</v>
      </c>
      <c r="U27" s="198" t="s">
        <v>21</v>
      </c>
      <c r="V27" s="248">
        <f t="shared" si="26"/>
        <v>0.74035964554998424</v>
      </c>
      <c r="W27" s="218">
        <f>+'Distribución  1 Y 2 SEM'!AT27</f>
        <v>38711793.981187262</v>
      </c>
      <c r="X27" s="248">
        <f t="shared" si="27"/>
        <v>0.74035964554998412</v>
      </c>
      <c r="Y27" s="218">
        <f>+'Distribución  1 Y 2 SEM'!AU27</f>
        <v>5188266.7339591775</v>
      </c>
      <c r="Z27" s="248">
        <f t="shared" si="28"/>
        <v>0.74035964554998424</v>
      </c>
      <c r="AA27" s="218">
        <f>+'Distribución  1 Y 2 SEM'!AV27</f>
        <v>1635736.7795668868</v>
      </c>
      <c r="AB27" s="248">
        <f t="shared" si="29"/>
        <v>0.74035964554998446</v>
      </c>
      <c r="AC27" s="218">
        <f>+'Distribución  1 Y 2 SEM'!AW27</f>
        <v>1741329.487029718</v>
      </c>
      <c r="AD27" s="248">
        <f t="shared" si="30"/>
        <v>0.74035964554998446</v>
      </c>
      <c r="AE27" s="218">
        <f>+'Distribución  1 Y 2 SEM'!AX27</f>
        <v>139536.90448167568</v>
      </c>
      <c r="AF27" s="248">
        <f t="shared" si="31"/>
        <v>0.74035964554998457</v>
      </c>
      <c r="AG27" s="218">
        <f>+'Distribución  1 Y 2 SEM'!AY27</f>
        <v>1283882.1799866818</v>
      </c>
      <c r="AH27" s="248">
        <f t="shared" si="32"/>
        <v>0.74035964554998424</v>
      </c>
      <c r="AI27" s="218">
        <f>+'Distribución  1 Y 2 SEM'!AZ27</f>
        <v>243045.66719679607</v>
      </c>
      <c r="AJ27" s="248">
        <f t="shared" si="33"/>
        <v>0.74035964554998435</v>
      </c>
      <c r="AK27" s="218">
        <f>+'Distribución  1 Y 2 SEM'!BA27</f>
        <v>1856628.5298141558</v>
      </c>
      <c r="AL27" s="248">
        <f t="shared" si="34"/>
        <v>0.74035964554998424</v>
      </c>
      <c r="AM27" s="219">
        <f t="shared" si="35"/>
        <v>50800220.263222352</v>
      </c>
      <c r="AO27" s="239" t="s">
        <v>21</v>
      </c>
      <c r="AP27" s="251">
        <f t="shared" si="0"/>
        <v>-202226.44042693824</v>
      </c>
      <c r="AQ27" s="251">
        <f t="shared" si="1"/>
        <v>-27102.973168950528</v>
      </c>
      <c r="AR27" s="251">
        <f t="shared" si="2"/>
        <v>-8544.9211309605744</v>
      </c>
      <c r="AS27" s="251">
        <f t="shared" si="3"/>
        <v>-9096.5266022961587</v>
      </c>
      <c r="AT27" s="251">
        <f t="shared" si="4"/>
        <v>-728.92647432553349</v>
      </c>
      <c r="AU27" s="251">
        <f t="shared" si="5"/>
        <v>-6706.8687984973658</v>
      </c>
      <c r="AV27" s="251">
        <f t="shared" si="6"/>
        <v>-1269.6456320852449</v>
      </c>
      <c r="AW27" s="251">
        <f t="shared" si="7"/>
        <v>-9698.8369736073073</v>
      </c>
      <c r="AX27" s="252">
        <f t="shared" si="36"/>
        <v>-265375.13920766092</v>
      </c>
      <c r="AZ27" s="198" t="s">
        <v>21</v>
      </c>
      <c r="BA27" s="220">
        <f t="shared" si="8"/>
        <v>-67408.813475646079</v>
      </c>
      <c r="BB27" s="220">
        <f t="shared" si="9"/>
        <v>-9034.3243896501754</v>
      </c>
      <c r="BC27" s="220">
        <f t="shared" si="10"/>
        <v>-2848.3070436535249</v>
      </c>
      <c r="BD27" s="220">
        <f t="shared" si="11"/>
        <v>-3032.1755340987197</v>
      </c>
      <c r="BE27" s="220">
        <f t="shared" si="12"/>
        <v>-242.9754914418445</v>
      </c>
      <c r="BF27" s="220">
        <f t="shared" si="13"/>
        <v>-2235.6229328324553</v>
      </c>
      <c r="BG27" s="220">
        <f t="shared" si="14"/>
        <v>-423.21521069508162</v>
      </c>
      <c r="BH27" s="220">
        <f t="shared" si="15"/>
        <v>-3232.9456578691024</v>
      </c>
      <c r="BI27" s="219">
        <f t="shared" si="37"/>
        <v>-88458.379735886978</v>
      </c>
    </row>
    <row r="28" spans="1:61" x14ac:dyDescent="0.2">
      <c r="A28" s="198" t="s">
        <v>22</v>
      </c>
      <c r="B28" s="248">
        <f t="shared" si="16"/>
        <v>0.11813364352540068</v>
      </c>
      <c r="C28" s="199">
        <f>'Part 2017'!O$18*'CALCULO GARANTIA'!$N28</f>
        <v>6176951.0235867873</v>
      </c>
      <c r="D28" s="248">
        <f t="shared" si="17"/>
        <v>0.11813364352540065</v>
      </c>
      <c r="E28" s="199">
        <f>'Part 2017'!O$19*'CALCULO GARANTIA'!$N28</f>
        <v>827852.86387256044</v>
      </c>
      <c r="F28" s="248">
        <f t="shared" si="18"/>
        <v>0.11813364352540069</v>
      </c>
      <c r="G28" s="199">
        <f>'Part 2017'!O$20*'CALCULO GARANTIA'!$N28</f>
        <v>261002.26664190256</v>
      </c>
      <c r="H28" s="248">
        <f t="shared" si="19"/>
        <v>0.11813364352540069</v>
      </c>
      <c r="I28" s="199">
        <f>'Part 2017'!O$21*'CALCULO GARANTIA'!$N28</f>
        <v>277850.90410785947</v>
      </c>
      <c r="J28" s="248">
        <f t="shared" si="20"/>
        <v>0.11813364352540069</v>
      </c>
      <c r="K28" s="199">
        <f>'Part 2017'!O$22*'CALCULO GARANTIA'!$N28</f>
        <v>22264.858750412892</v>
      </c>
      <c r="L28" s="248">
        <f t="shared" si="21"/>
        <v>0.11813364352540068</v>
      </c>
      <c r="M28" s="199">
        <f>'Part 2017'!O$23*'CALCULO GARANTIA'!$N28</f>
        <v>204859.4634928967</v>
      </c>
      <c r="N28" s="248">
        <f t="shared" si="22"/>
        <v>0.11813364352540068</v>
      </c>
      <c r="O28" s="199">
        <f>'Part 2017'!O$24*'CALCULO GARANTIA'!$N28</f>
        <v>38780.976761220612</v>
      </c>
      <c r="P28" s="248">
        <f t="shared" si="23"/>
        <v>0.11813364352540065</v>
      </c>
      <c r="Q28" s="199">
        <f>+'Part 2017'!O$25*'CALCULO GARANTIA'!N28</f>
        <v>296248.3088029768</v>
      </c>
      <c r="R28" s="248">
        <f t="shared" si="24"/>
        <v>0.11813364352540069</v>
      </c>
      <c r="S28" s="200">
        <f t="shared" si="25"/>
        <v>8105810.6660166178</v>
      </c>
      <c r="U28" s="198" t="s">
        <v>22</v>
      </c>
      <c r="V28" s="248">
        <f t="shared" si="26"/>
        <v>0.11875400225052836</v>
      </c>
      <c r="W28" s="218">
        <f>+'Distribución  1 Y 2 SEM'!AT28</f>
        <v>6209388.2307008188</v>
      </c>
      <c r="X28" s="248">
        <f t="shared" si="27"/>
        <v>0.11875400225052835</v>
      </c>
      <c r="Y28" s="218">
        <f>+'Distribución  1 Y 2 SEM'!AU28</f>
        <v>832200.19230415055</v>
      </c>
      <c r="Z28" s="248">
        <f t="shared" si="28"/>
        <v>0.11875400225052836</v>
      </c>
      <c r="AA28" s="218">
        <f>+'Distribución  1 Y 2 SEM'!AV28</f>
        <v>262372.8756281106</v>
      </c>
      <c r="AB28" s="248">
        <f t="shared" si="29"/>
        <v>0.11875400225052839</v>
      </c>
      <c r="AC28" s="218">
        <f>+'Distribución  1 Y 2 SEM'!AW28</f>
        <v>279309.99084643845</v>
      </c>
      <c r="AD28" s="248">
        <f t="shared" si="30"/>
        <v>0.11875400225052839</v>
      </c>
      <c r="AE28" s="218">
        <f>+'Distribución  1 Y 2 SEM'!AX28</f>
        <v>22381.778867132944</v>
      </c>
      <c r="AF28" s="248">
        <f t="shared" si="31"/>
        <v>0.1187540022505284</v>
      </c>
      <c r="AG28" s="218">
        <f>+'Distribución  1 Y 2 SEM'!AY28</f>
        <v>205935.24810268462</v>
      </c>
      <c r="AH28" s="248">
        <f t="shared" si="32"/>
        <v>0.11875400225052835</v>
      </c>
      <c r="AI28" s="218">
        <f>+'Distribución  1 Y 2 SEM'!AZ28</f>
        <v>38984.628460980683</v>
      </c>
      <c r="AJ28" s="248">
        <f t="shared" si="33"/>
        <v>0.11875400225052839</v>
      </c>
      <c r="AK28" s="218">
        <f>+'Distribución  1 Y 2 SEM'!BA28</f>
        <v>297804.00638146332</v>
      </c>
      <c r="AL28" s="248">
        <f t="shared" si="34"/>
        <v>0.11875400225052836</v>
      </c>
      <c r="AM28" s="219">
        <f t="shared" si="35"/>
        <v>8148376.95129178</v>
      </c>
      <c r="AO28" s="239" t="s">
        <v>22</v>
      </c>
      <c r="AP28" s="251">
        <f t="shared" si="0"/>
        <v>-32437.207114031538</v>
      </c>
      <c r="AQ28" s="251">
        <f t="shared" si="1"/>
        <v>-4347.328431590111</v>
      </c>
      <c r="AR28" s="251">
        <f t="shared" si="2"/>
        <v>-1370.6089862080407</v>
      </c>
      <c r="AS28" s="251">
        <f t="shared" si="3"/>
        <v>-1459.0867385789752</v>
      </c>
      <c r="AT28" s="251">
        <f t="shared" si="4"/>
        <v>-116.92011672005174</v>
      </c>
      <c r="AU28" s="251">
        <f t="shared" si="5"/>
        <v>-1075.7846097879228</v>
      </c>
      <c r="AV28" s="251">
        <f t="shared" si="6"/>
        <v>-203.65169976007019</v>
      </c>
      <c r="AW28" s="251">
        <f t="shared" si="7"/>
        <v>-1555.6975784865208</v>
      </c>
      <c r="AX28" s="252">
        <f t="shared" si="36"/>
        <v>-42566.285275163231</v>
      </c>
      <c r="AZ28" s="198" t="s">
        <v>22</v>
      </c>
      <c r="BA28" s="220">
        <f t="shared" si="8"/>
        <v>-10812.402371343846</v>
      </c>
      <c r="BB28" s="220">
        <f t="shared" si="9"/>
        <v>-1449.1094771967037</v>
      </c>
      <c r="BC28" s="220">
        <f t="shared" si="10"/>
        <v>-456.86966206934693</v>
      </c>
      <c r="BD28" s="220">
        <f t="shared" si="11"/>
        <v>-486.36224619299173</v>
      </c>
      <c r="BE28" s="220">
        <f t="shared" si="12"/>
        <v>-38.973372240017248</v>
      </c>
      <c r="BF28" s="220">
        <f t="shared" si="13"/>
        <v>-358.59486992930761</v>
      </c>
      <c r="BG28" s="220">
        <f t="shared" si="14"/>
        <v>-67.883899920023396</v>
      </c>
      <c r="BH28" s="220">
        <f t="shared" si="15"/>
        <v>-518.56585949550697</v>
      </c>
      <c r="BI28" s="219">
        <f t="shared" si="37"/>
        <v>-14188.761758387744</v>
      </c>
    </row>
    <row r="29" spans="1:61" x14ac:dyDescent="0.2">
      <c r="A29" s="198" t="s">
        <v>23</v>
      </c>
      <c r="B29" s="248">
        <f t="shared" si="16"/>
        <v>0.54058420557581677</v>
      </c>
      <c r="C29" s="199">
        <f>'Part 2017'!O$18*'CALCULO GARANTIA'!$N29</f>
        <v>28265971.168902587</v>
      </c>
      <c r="D29" s="248">
        <f t="shared" si="17"/>
        <v>0.54058420557581666</v>
      </c>
      <c r="E29" s="199">
        <f>'Part 2017'!O$19*'CALCULO GARANTIA'!$N29</f>
        <v>3788287.3108369657</v>
      </c>
      <c r="F29" s="248">
        <f t="shared" si="18"/>
        <v>0.54058420557581677</v>
      </c>
      <c r="G29" s="199">
        <f>'Part 2017'!O$20*'CALCULO GARANTIA'!$N29</f>
        <v>1194356.6519707227</v>
      </c>
      <c r="H29" s="248">
        <f t="shared" si="19"/>
        <v>0.54058420557581677</v>
      </c>
      <c r="I29" s="199">
        <f>'Part 2017'!O$21*'CALCULO GARANTIA'!$N29</f>
        <v>1271456.6806142214</v>
      </c>
      <c r="J29" s="248">
        <f t="shared" si="20"/>
        <v>0.54058420557581677</v>
      </c>
      <c r="K29" s="199">
        <f>'Part 2017'!O$22*'CALCULO GARANTIA'!$N29</f>
        <v>101884.87056408939</v>
      </c>
      <c r="L29" s="248">
        <f t="shared" si="21"/>
        <v>0.54058420557581677</v>
      </c>
      <c r="M29" s="199">
        <f>'Part 2017'!O$23*'CALCULO GARANTIA'!$N29</f>
        <v>937444.97352427687</v>
      </c>
      <c r="N29" s="248">
        <f t="shared" si="22"/>
        <v>0.54058420557581677</v>
      </c>
      <c r="O29" s="199">
        <f>'Part 2017'!O$24*'CALCULO GARANTIA'!$N29</f>
        <v>177463.27708423696</v>
      </c>
      <c r="P29" s="248">
        <f t="shared" si="23"/>
        <v>0.54058420557581666</v>
      </c>
      <c r="Q29" s="199">
        <f>+'Part 2017'!O$25*'CALCULO GARANTIA'!N29</f>
        <v>1355643.929097998</v>
      </c>
      <c r="R29" s="248">
        <f t="shared" si="24"/>
        <v>0.54058420557581677</v>
      </c>
      <c r="S29" s="200">
        <f t="shared" si="25"/>
        <v>37092508.862595096</v>
      </c>
      <c r="U29" s="198" t="s">
        <v>23</v>
      </c>
      <c r="V29" s="248">
        <f t="shared" si="26"/>
        <v>0.5434229915354073</v>
      </c>
      <c r="W29" s="218">
        <f>+'Distribución  1 Y 2 SEM'!AT29</f>
        <v>28414405.106226016</v>
      </c>
      <c r="X29" s="248">
        <f t="shared" si="27"/>
        <v>0.5434229915354073</v>
      </c>
      <c r="Y29" s="218">
        <f>+'Distribución  1 Y 2 SEM'!AU29</f>
        <v>3808180.8569635018</v>
      </c>
      <c r="Z29" s="248">
        <f t="shared" si="28"/>
        <v>0.5434229915354073</v>
      </c>
      <c r="AA29" s="218">
        <f>+'Distribución  1 Y 2 SEM'!AV29</f>
        <v>1200628.6126743224</v>
      </c>
      <c r="AB29" s="248">
        <f t="shared" si="29"/>
        <v>0.54342299153540752</v>
      </c>
      <c r="AC29" s="218">
        <f>+'Distribución  1 Y 2 SEM'!AW29</f>
        <v>1278133.5189974494</v>
      </c>
      <c r="AD29" s="248">
        <f t="shared" si="30"/>
        <v>0.54342299153540741</v>
      </c>
      <c r="AE29" s="218">
        <f>+'Distribución  1 Y 2 SEM'!AX29</f>
        <v>102419.90162320806</v>
      </c>
      <c r="AF29" s="248">
        <f t="shared" si="31"/>
        <v>0.54342299153540752</v>
      </c>
      <c r="AG29" s="218">
        <f>+'Distribución  1 Y 2 SEM'!AY29</f>
        <v>942367.80626944546</v>
      </c>
      <c r="AH29" s="248">
        <f t="shared" si="32"/>
        <v>0.5434229915354073</v>
      </c>
      <c r="AI29" s="218">
        <f>+'Distribución  1 Y 2 SEM'!AZ29</f>
        <v>178395.19528335097</v>
      </c>
      <c r="AJ29" s="248">
        <f t="shared" si="33"/>
        <v>0.54342299153540741</v>
      </c>
      <c r="AK29" s="218">
        <f>+'Distribución  1 Y 2 SEM'!BA29</f>
        <v>1362762.8624897506</v>
      </c>
      <c r="AL29" s="248">
        <f t="shared" si="34"/>
        <v>0.5434229915354073</v>
      </c>
      <c r="AM29" s="219">
        <f t="shared" si="35"/>
        <v>37287293.860527039</v>
      </c>
      <c r="AO29" s="239" t="s">
        <v>23</v>
      </c>
      <c r="AP29" s="251">
        <f t="shared" si="0"/>
        <v>-148433.93732342869</v>
      </c>
      <c r="AQ29" s="251">
        <f t="shared" si="1"/>
        <v>-19893.546126536094</v>
      </c>
      <c r="AR29" s="251">
        <f t="shared" si="2"/>
        <v>-6271.9607035997324</v>
      </c>
      <c r="AS29" s="251">
        <f t="shared" si="3"/>
        <v>-6676.8383832280524</v>
      </c>
      <c r="AT29" s="251">
        <f t="shared" si="4"/>
        <v>-535.03105911867169</v>
      </c>
      <c r="AU29" s="251">
        <f t="shared" si="5"/>
        <v>-4922.8327451685909</v>
      </c>
      <c r="AV29" s="251">
        <f t="shared" si="6"/>
        <v>-931.91819911400671</v>
      </c>
      <c r="AW29" s="251">
        <f t="shared" si="7"/>
        <v>-7118.9333917526528</v>
      </c>
      <c r="AX29" s="252">
        <f t="shared" si="36"/>
        <v>-194784.99793194651</v>
      </c>
      <c r="AZ29" s="198" t="s">
        <v>23</v>
      </c>
      <c r="BA29" s="220">
        <f t="shared" si="8"/>
        <v>-49477.979107809566</v>
      </c>
      <c r="BB29" s="220">
        <f t="shared" si="9"/>
        <v>-6631.1820421786979</v>
      </c>
      <c r="BC29" s="220">
        <f t="shared" si="10"/>
        <v>-2090.6535678665773</v>
      </c>
      <c r="BD29" s="220">
        <f t="shared" si="11"/>
        <v>-2225.612794409351</v>
      </c>
      <c r="BE29" s="220">
        <f t="shared" si="12"/>
        <v>-178.34368637289057</v>
      </c>
      <c r="BF29" s="220">
        <f t="shared" si="13"/>
        <v>-1640.9442483895302</v>
      </c>
      <c r="BG29" s="220">
        <f t="shared" si="14"/>
        <v>-310.6393997046689</v>
      </c>
      <c r="BH29" s="220">
        <f t="shared" si="15"/>
        <v>-2372.9777972508841</v>
      </c>
      <c r="BI29" s="219">
        <f t="shared" si="37"/>
        <v>-64928.332643982169</v>
      </c>
    </row>
    <row r="30" spans="1:61" x14ac:dyDescent="0.2">
      <c r="A30" s="198" t="s">
        <v>24</v>
      </c>
      <c r="B30" s="248">
        <f t="shared" si="16"/>
        <v>0.52069403062408348</v>
      </c>
      <c r="C30" s="199">
        <f>'Part 2017'!O$18*'CALCULO GARANTIA'!$N30</f>
        <v>27225957.224856142</v>
      </c>
      <c r="D30" s="248">
        <f t="shared" si="17"/>
        <v>0.52069403062408337</v>
      </c>
      <c r="E30" s="199">
        <f>'Part 2017'!O$19*'CALCULO GARANTIA'!$N30</f>
        <v>3648901.6303032222</v>
      </c>
      <c r="F30" s="248">
        <f t="shared" si="18"/>
        <v>0.52069403062408359</v>
      </c>
      <c r="G30" s="199">
        <f>'Part 2017'!O$20*'CALCULO GARANTIA'!$N30</f>
        <v>1150411.6707496014</v>
      </c>
      <c r="H30" s="248">
        <f t="shared" si="19"/>
        <v>0.52069403062408348</v>
      </c>
      <c r="I30" s="199">
        <f>'Part 2017'!O$21*'CALCULO GARANTIA'!$N30</f>
        <v>1224674.8923930335</v>
      </c>
      <c r="J30" s="248">
        <f t="shared" si="20"/>
        <v>0.52069403062408359</v>
      </c>
      <c r="K30" s="199">
        <f>'Part 2017'!O$22*'CALCULO GARANTIA'!$N30</f>
        <v>98136.133772388552</v>
      </c>
      <c r="L30" s="248">
        <f t="shared" si="21"/>
        <v>0.52069403062408348</v>
      </c>
      <c r="M30" s="199">
        <f>'Part 2017'!O$23*'CALCULO GARANTIA'!$N30</f>
        <v>902952.7624335743</v>
      </c>
      <c r="N30" s="248">
        <f t="shared" si="22"/>
        <v>0.52069403062408348</v>
      </c>
      <c r="O30" s="199">
        <f>'Part 2017'!O$24*'CALCULO GARANTIA'!$N30</f>
        <v>170933.71963082679</v>
      </c>
      <c r="P30" s="248">
        <f t="shared" si="23"/>
        <v>0.52069403062408337</v>
      </c>
      <c r="Q30" s="199">
        <f>+'Part 2017'!O$25*'CALCULO GARANTIA'!N30</f>
        <v>1305764.5677628054</v>
      </c>
      <c r="R30" s="248">
        <f t="shared" si="24"/>
        <v>0.52069403062408359</v>
      </c>
      <c r="S30" s="200">
        <f t="shared" si="25"/>
        <v>35727732.601901598</v>
      </c>
      <c r="U30" s="198" t="s">
        <v>24</v>
      </c>
      <c r="V30" s="248">
        <f t="shared" si="26"/>
        <v>0.52342836671480186</v>
      </c>
      <c r="W30" s="218">
        <f>+'Distribución  1 Y 2 SEM'!AT30</f>
        <v>27368929.705940768</v>
      </c>
      <c r="X30" s="248">
        <f t="shared" si="27"/>
        <v>0.52342836671480175</v>
      </c>
      <c r="Y30" s="218">
        <f>+'Distribución  1 Y 2 SEM'!AU30</f>
        <v>3668063.2162489281</v>
      </c>
      <c r="Z30" s="248">
        <f t="shared" si="28"/>
        <v>0.52342836671480186</v>
      </c>
      <c r="AA30" s="218">
        <f>+'Distribución  1 Y 2 SEM'!AV30</f>
        <v>1156452.8618628241</v>
      </c>
      <c r="AB30" s="248">
        <f t="shared" si="29"/>
        <v>0.52342836671480197</v>
      </c>
      <c r="AC30" s="218">
        <f>+'Distribución  1 Y 2 SEM'!AW30</f>
        <v>1231106.0641766882</v>
      </c>
      <c r="AD30" s="248">
        <f t="shared" si="30"/>
        <v>0.52342836671480197</v>
      </c>
      <c r="AE30" s="218">
        <f>+'Distribución  1 Y 2 SEM'!AX30</f>
        <v>98651.478978201267</v>
      </c>
      <c r="AF30" s="248">
        <f t="shared" si="31"/>
        <v>0.52342836671480197</v>
      </c>
      <c r="AG30" s="218">
        <f>+'Distribución  1 Y 2 SEM'!AY30</f>
        <v>907694.46520204435</v>
      </c>
      <c r="AH30" s="248">
        <f t="shared" si="32"/>
        <v>0.52342836671480175</v>
      </c>
      <c r="AI30" s="218">
        <f>+'Distribución  1 Y 2 SEM'!AZ30</f>
        <v>171831.34897016667</v>
      </c>
      <c r="AJ30" s="248">
        <f t="shared" si="33"/>
        <v>0.52342836671480197</v>
      </c>
      <c r="AK30" s="218">
        <f>+'Distribución  1 Y 2 SEM'!BA30</f>
        <v>1312621.5681769177</v>
      </c>
      <c r="AL30" s="248">
        <f t="shared" si="34"/>
        <v>0.52342836671480197</v>
      </c>
      <c r="AM30" s="219">
        <f t="shared" si="35"/>
        <v>35915350.709556542</v>
      </c>
      <c r="AO30" s="239" t="s">
        <v>24</v>
      </c>
      <c r="AP30" s="251">
        <f t="shared" si="0"/>
        <v>-142972.48108462617</v>
      </c>
      <c r="AQ30" s="251">
        <f t="shared" si="1"/>
        <v>-19161.585945705883</v>
      </c>
      <c r="AR30" s="251">
        <f t="shared" si="2"/>
        <v>-6041.1911132226232</v>
      </c>
      <c r="AS30" s="251">
        <f t="shared" si="3"/>
        <v>-6431.1717836547177</v>
      </c>
      <c r="AT30" s="251">
        <f t="shared" si="4"/>
        <v>-515.34520581271499</v>
      </c>
      <c r="AU30" s="251">
        <f t="shared" si="5"/>
        <v>-4741.7027684700442</v>
      </c>
      <c r="AV30" s="251">
        <f t="shared" si="6"/>
        <v>-897.62933933988097</v>
      </c>
      <c r="AW30" s="251">
        <f t="shared" si="7"/>
        <v>-6857.00041411235</v>
      </c>
      <c r="AX30" s="252">
        <f t="shared" si="36"/>
        <v>-187618.10765494438</v>
      </c>
      <c r="AZ30" s="198" t="s">
        <v>24</v>
      </c>
      <c r="BA30" s="220">
        <f t="shared" si="8"/>
        <v>-47657.493694875389</v>
      </c>
      <c r="BB30" s="220">
        <f t="shared" si="9"/>
        <v>-6387.1953152352944</v>
      </c>
      <c r="BC30" s="220">
        <f t="shared" si="10"/>
        <v>-2013.7303710742078</v>
      </c>
      <c r="BD30" s="220">
        <f t="shared" si="11"/>
        <v>-2143.7239278849061</v>
      </c>
      <c r="BE30" s="220">
        <f t="shared" si="12"/>
        <v>-171.78173527090499</v>
      </c>
      <c r="BF30" s="220">
        <f t="shared" si="13"/>
        <v>-1580.5675894900148</v>
      </c>
      <c r="BG30" s="220">
        <f t="shared" si="14"/>
        <v>-299.20977977996034</v>
      </c>
      <c r="BH30" s="220">
        <f t="shared" si="15"/>
        <v>-2285.6668047041167</v>
      </c>
      <c r="BI30" s="219">
        <f t="shared" si="37"/>
        <v>-62539.369218314787</v>
      </c>
    </row>
    <row r="31" spans="1:61" x14ac:dyDescent="0.2">
      <c r="A31" s="198" t="s">
        <v>25</v>
      </c>
      <c r="B31" s="248">
        <f t="shared" si="16"/>
        <v>8.3957094258913205</v>
      </c>
      <c r="C31" s="199">
        <f>'Part 2017'!O$18*'CALCULO GARANTIA'!$N31</f>
        <v>438993367.04065937</v>
      </c>
      <c r="D31" s="248">
        <f t="shared" si="17"/>
        <v>8.3957094258913187</v>
      </c>
      <c r="E31" s="199">
        <f>'Part 2017'!O$19*'CALCULO GARANTIA'!$N31</f>
        <v>58835162.321659259</v>
      </c>
      <c r="F31" s="248">
        <f t="shared" si="18"/>
        <v>8.3957094258913205</v>
      </c>
      <c r="G31" s="199">
        <f>'Part 2017'!O$20*'CALCULO GARANTIA'!$N31</f>
        <v>18549323.671315156</v>
      </c>
      <c r="H31" s="248">
        <f t="shared" si="19"/>
        <v>8.3957094258913223</v>
      </c>
      <c r="I31" s="199">
        <f>'Part 2017'!O$21*'CALCULO GARANTIA'!$N31</f>
        <v>19746749.401741769</v>
      </c>
      <c r="J31" s="248">
        <f t="shared" si="20"/>
        <v>8.3957094258913223</v>
      </c>
      <c r="K31" s="199">
        <f>'Part 2017'!O$22*'CALCULO GARANTIA'!$N31</f>
        <v>1582354.347995603</v>
      </c>
      <c r="L31" s="248">
        <f t="shared" si="21"/>
        <v>8.3957094258913205</v>
      </c>
      <c r="M31" s="199">
        <f>'Part 2017'!O$23*'CALCULO GARANTIA'!$N31</f>
        <v>14559277.757826341</v>
      </c>
      <c r="N31" s="248">
        <f t="shared" si="22"/>
        <v>8.3957094258913223</v>
      </c>
      <c r="O31" s="199">
        <f>'Part 2017'!O$24*'CALCULO GARANTIA'!$N31</f>
        <v>2756148.0575975305</v>
      </c>
      <c r="P31" s="248">
        <f t="shared" si="23"/>
        <v>8.3957094258913205</v>
      </c>
      <c r="Q31" s="199">
        <f>+'Part 2017'!O$25*'CALCULO GARANTIA'!N31</f>
        <v>21054245.381729238</v>
      </c>
      <c r="R31" s="248">
        <f t="shared" si="24"/>
        <v>8.3957094258913187</v>
      </c>
      <c r="S31" s="200">
        <f t="shared" si="25"/>
        <v>576076627.98052418</v>
      </c>
      <c r="U31" s="198" t="s">
        <v>25</v>
      </c>
      <c r="V31" s="248">
        <f t="shared" si="26"/>
        <v>8.4397980651693327</v>
      </c>
      <c r="W31" s="218">
        <f>+'Distribución  1 Y 2 SEM'!AT31</f>
        <v>441298666.00029325</v>
      </c>
      <c r="X31" s="248">
        <f t="shared" si="27"/>
        <v>8.439798065169331</v>
      </c>
      <c r="Y31" s="218">
        <f>+'Distribución  1 Y 2 SEM'!AU31</f>
        <v>59144125.164092027</v>
      </c>
      <c r="Z31" s="248">
        <f t="shared" si="28"/>
        <v>8.4397980651693327</v>
      </c>
      <c r="AA31" s="218">
        <f>+'Distribución  1 Y 2 SEM'!AV31</f>
        <v>18646732.287872761</v>
      </c>
      <c r="AB31" s="248">
        <f t="shared" si="29"/>
        <v>8.4397980651693345</v>
      </c>
      <c r="AC31" s="218">
        <f>+'Distribución  1 Y 2 SEM'!AW31</f>
        <v>19850446.095746193</v>
      </c>
      <c r="AD31" s="248">
        <f t="shared" si="30"/>
        <v>8.4397980651693327</v>
      </c>
      <c r="AE31" s="218">
        <f>+'Distribución  1 Y 2 SEM'!AX31</f>
        <v>1590663.8125708813</v>
      </c>
      <c r="AF31" s="248">
        <f t="shared" si="31"/>
        <v>8.4397980651693345</v>
      </c>
      <c r="AG31" s="218">
        <f>+'Distribución  1 Y 2 SEM'!AY31</f>
        <v>14635733.327290628</v>
      </c>
      <c r="AH31" s="248">
        <f t="shared" si="32"/>
        <v>8.439798065169331</v>
      </c>
      <c r="AI31" s="218">
        <f>+'Distribución  1 Y 2 SEM'!AZ31</f>
        <v>2770621.5000839364</v>
      </c>
      <c r="AJ31" s="248">
        <f t="shared" si="33"/>
        <v>8.4397980651693327</v>
      </c>
      <c r="AK31" s="218">
        <f>+'Distribución  1 Y 2 SEM'!BA31</f>
        <v>21164808.168364421</v>
      </c>
      <c r="AL31" s="248">
        <f t="shared" si="34"/>
        <v>8.4397980651693327</v>
      </c>
      <c r="AM31" s="219">
        <f t="shared" si="35"/>
        <v>579101796.35631406</v>
      </c>
      <c r="AO31" s="239" t="s">
        <v>25</v>
      </c>
      <c r="AP31" s="251">
        <f t="shared" si="0"/>
        <v>-2305298.9596338868</v>
      </c>
      <c r="AQ31" s="251">
        <f t="shared" si="1"/>
        <v>-308962.84243276715</v>
      </c>
      <c r="AR31" s="251">
        <f t="shared" si="2"/>
        <v>-97408.616557605565</v>
      </c>
      <c r="AS31" s="251">
        <f t="shared" si="3"/>
        <v>-103696.69400442392</v>
      </c>
      <c r="AT31" s="251">
        <f t="shared" si="4"/>
        <v>-8309.4645752783399</v>
      </c>
      <c r="AU31" s="251">
        <f t="shared" si="5"/>
        <v>-76455.569464286789</v>
      </c>
      <c r="AV31" s="251">
        <f t="shared" si="6"/>
        <v>-14473.442486405838</v>
      </c>
      <c r="AW31" s="251">
        <f t="shared" si="7"/>
        <v>-110562.7866351828</v>
      </c>
      <c r="AX31" s="252">
        <f t="shared" si="36"/>
        <v>-3025168.3757898374</v>
      </c>
      <c r="AZ31" s="198" t="s">
        <v>25</v>
      </c>
      <c r="BA31" s="220">
        <f t="shared" si="8"/>
        <v>-768432.98654462898</v>
      </c>
      <c r="BB31" s="220">
        <f t="shared" si="9"/>
        <v>-102987.61414425571</v>
      </c>
      <c r="BC31" s="220">
        <f t="shared" si="10"/>
        <v>-32469.538852535188</v>
      </c>
      <c r="BD31" s="220">
        <f t="shared" si="11"/>
        <v>-34565.564668141305</v>
      </c>
      <c r="BE31" s="220">
        <f t="shared" si="12"/>
        <v>-2769.8215250927801</v>
      </c>
      <c r="BF31" s="220">
        <f t="shared" si="13"/>
        <v>-25485.189821428929</v>
      </c>
      <c r="BG31" s="220">
        <f t="shared" si="14"/>
        <v>-4824.4808288019458</v>
      </c>
      <c r="BH31" s="220">
        <f t="shared" si="15"/>
        <v>-36854.262211727597</v>
      </c>
      <c r="BI31" s="219">
        <f t="shared" si="37"/>
        <v>-1008389.4585966126</v>
      </c>
    </row>
    <row r="32" spans="1:61" x14ac:dyDescent="0.2">
      <c r="A32" s="198" t="s">
        <v>26</v>
      </c>
      <c r="B32" s="248">
        <f t="shared" si="16"/>
        <v>0.21968078204348618</v>
      </c>
      <c r="C32" s="199">
        <f>'Part 2017'!O$18*'CALCULO GARANTIA'!$N32</f>
        <v>11486629.811888345</v>
      </c>
      <c r="D32" s="248">
        <f t="shared" si="17"/>
        <v>0.21968078204348615</v>
      </c>
      <c r="E32" s="199">
        <f>'Part 2017'!O$19*'CALCULO GARANTIA'!$N32</f>
        <v>1539471.3912583266</v>
      </c>
      <c r="F32" s="248">
        <f t="shared" si="18"/>
        <v>0.21968078204348623</v>
      </c>
      <c r="G32" s="199">
        <f>'Part 2017'!O$20*'CALCULO GARANTIA'!$N32</f>
        <v>485358.61876373284</v>
      </c>
      <c r="H32" s="248">
        <f t="shared" si="19"/>
        <v>0.21968078204348623</v>
      </c>
      <c r="I32" s="199">
        <f>'Part 2017'!O$21*'CALCULO GARANTIA'!$N32</f>
        <v>516690.26777100947</v>
      </c>
      <c r="J32" s="248">
        <f t="shared" si="20"/>
        <v>0.21968078204348623</v>
      </c>
      <c r="K32" s="199">
        <f>'Part 2017'!O$22*'CALCULO GARANTIA'!$N32</f>
        <v>41403.629283022841</v>
      </c>
      <c r="L32" s="248">
        <f t="shared" si="21"/>
        <v>0.21968078204348618</v>
      </c>
      <c r="M32" s="199">
        <f>'Part 2017'!O$23*'CALCULO GARANTIA'!$N32</f>
        <v>380955.71935400454</v>
      </c>
      <c r="N32" s="248">
        <f t="shared" si="22"/>
        <v>0.21968078204348623</v>
      </c>
      <c r="O32" s="199">
        <f>'Part 2017'!O$24*'CALCULO GARANTIA'!$N32</f>
        <v>72116.926635581083</v>
      </c>
      <c r="P32" s="248">
        <f t="shared" si="23"/>
        <v>0.21968078204348615</v>
      </c>
      <c r="Q32" s="199">
        <f>+'Part 2017'!O$25*'CALCULO GARANTIA'!N32</f>
        <v>550901.99721897894</v>
      </c>
      <c r="R32" s="248">
        <f t="shared" si="24"/>
        <v>0.21968078204348623</v>
      </c>
      <c r="S32" s="200">
        <f t="shared" si="25"/>
        <v>15073528.362173002</v>
      </c>
      <c r="U32" s="198" t="s">
        <v>26</v>
      </c>
      <c r="V32" s="248">
        <f t="shared" si="26"/>
        <v>0.2208343982853678</v>
      </c>
      <c r="W32" s="218">
        <f>+'Distribución  1 Y 2 SEM'!AT32</f>
        <v>11546949.893564189</v>
      </c>
      <c r="X32" s="248">
        <f t="shared" si="27"/>
        <v>0.22083439828536774</v>
      </c>
      <c r="Y32" s="218">
        <f>+'Distribución  1 Y 2 SEM'!AU32</f>
        <v>1547555.6632840708</v>
      </c>
      <c r="Z32" s="248">
        <f t="shared" si="28"/>
        <v>0.2208343982853678</v>
      </c>
      <c r="AA32" s="218">
        <f>+'Distribución  1 Y 2 SEM'!AV32</f>
        <v>487907.39695240598</v>
      </c>
      <c r="AB32" s="248">
        <f t="shared" si="29"/>
        <v>0.22083439828536788</v>
      </c>
      <c r="AC32" s="218">
        <f>+'Distribución  1 Y 2 SEM'!AW32</f>
        <v>519403.57878246077</v>
      </c>
      <c r="AD32" s="248">
        <f t="shared" si="30"/>
        <v>0.22083439828536783</v>
      </c>
      <c r="AE32" s="218">
        <f>+'Distribución  1 Y 2 SEM'!AX32</f>
        <v>41621.053396181211</v>
      </c>
      <c r="AF32" s="248">
        <f t="shared" si="31"/>
        <v>0.22083439828536788</v>
      </c>
      <c r="AG32" s="218">
        <f>+'Distribución  1 Y 2 SEM'!AY32</f>
        <v>382956.24348359136</v>
      </c>
      <c r="AH32" s="248">
        <f t="shared" si="32"/>
        <v>0.2208343982853678</v>
      </c>
      <c r="AI32" s="218">
        <f>+'Distribución  1 Y 2 SEM'!AZ32</f>
        <v>72495.636403033233</v>
      </c>
      <c r="AJ32" s="248">
        <f t="shared" si="33"/>
        <v>0.22083439828536783</v>
      </c>
      <c r="AK32" s="218">
        <f>+'Distribución  1 Y 2 SEM'!BA32</f>
        <v>553794.96530551394</v>
      </c>
      <c r="AL32" s="248">
        <f t="shared" si="34"/>
        <v>0.22083439828536783</v>
      </c>
      <c r="AM32" s="219">
        <f t="shared" si="35"/>
        <v>15152684.431171449</v>
      </c>
      <c r="AO32" s="239" t="s">
        <v>26</v>
      </c>
      <c r="AP32" s="251">
        <f t="shared" si="0"/>
        <v>-60320.081675844267</v>
      </c>
      <c r="AQ32" s="251">
        <f t="shared" si="1"/>
        <v>-8084.2720257441979</v>
      </c>
      <c r="AR32" s="251">
        <f t="shared" si="2"/>
        <v>-2548.7781886731391</v>
      </c>
      <c r="AS32" s="251">
        <f t="shared" si="3"/>
        <v>-2713.3110114512965</v>
      </c>
      <c r="AT32" s="251">
        <f t="shared" si="4"/>
        <v>-217.42411315836944</v>
      </c>
      <c r="AU32" s="251">
        <f t="shared" si="5"/>
        <v>-2000.5241295868182</v>
      </c>
      <c r="AV32" s="251">
        <f t="shared" si="6"/>
        <v>-378.70976745215012</v>
      </c>
      <c r="AW32" s="251">
        <f t="shared" si="7"/>
        <v>-2892.9680865349947</v>
      </c>
      <c r="AX32" s="252">
        <f t="shared" si="36"/>
        <v>-79156.068998445233</v>
      </c>
      <c r="AZ32" s="198" t="s">
        <v>26</v>
      </c>
      <c r="BA32" s="220">
        <f t="shared" si="8"/>
        <v>-20106.693891948089</v>
      </c>
      <c r="BB32" s="220">
        <f t="shared" si="9"/>
        <v>-2694.7573419147325</v>
      </c>
      <c r="BC32" s="220">
        <f t="shared" si="10"/>
        <v>-849.59272955771303</v>
      </c>
      <c r="BD32" s="220">
        <f t="shared" si="11"/>
        <v>-904.4370038170988</v>
      </c>
      <c r="BE32" s="220">
        <f t="shared" si="12"/>
        <v>-72.47470438612315</v>
      </c>
      <c r="BF32" s="220">
        <f t="shared" si="13"/>
        <v>-666.84137652893935</v>
      </c>
      <c r="BG32" s="220">
        <f t="shared" si="14"/>
        <v>-126.23658915071671</v>
      </c>
      <c r="BH32" s="220">
        <f t="shared" si="15"/>
        <v>-964.32269551166485</v>
      </c>
      <c r="BI32" s="219">
        <f t="shared" si="37"/>
        <v>-26385.356332815085</v>
      </c>
    </row>
    <row r="33" spans="1:61" x14ac:dyDescent="0.2">
      <c r="A33" s="198" t="s">
        <v>27</v>
      </c>
      <c r="B33" s="248">
        <f t="shared" si="16"/>
        <v>0.37814649567585407</v>
      </c>
      <c r="C33" s="199">
        <f>'Part 2017'!O$18*'CALCULO GARANTIA'!$N33</f>
        <v>19772456.971823525</v>
      </c>
      <c r="D33" s="248">
        <f t="shared" si="17"/>
        <v>0.37814649567585407</v>
      </c>
      <c r="E33" s="199">
        <f>'Part 2017'!O$19*'CALCULO GARANTIA'!$N33</f>
        <v>2649961.9419705598</v>
      </c>
      <c r="F33" s="248">
        <f t="shared" si="18"/>
        <v>0.37814649567585418</v>
      </c>
      <c r="G33" s="199">
        <f>'Part 2017'!O$20*'CALCULO GARANTIA'!$N33</f>
        <v>835469.80816577317</v>
      </c>
      <c r="H33" s="248">
        <f t="shared" si="19"/>
        <v>0.37814649567585412</v>
      </c>
      <c r="I33" s="199">
        <f>'Part 2017'!O$21*'CALCULO GARANTIA'!$N33</f>
        <v>889402.39692313736</v>
      </c>
      <c r="J33" s="248">
        <f t="shared" si="20"/>
        <v>0.37814649567585412</v>
      </c>
      <c r="K33" s="199">
        <f>'Part 2017'!O$22*'CALCULO GARANTIA'!$N33</f>
        <v>71269.945308816328</v>
      </c>
      <c r="L33" s="248">
        <f t="shared" si="21"/>
        <v>0.37814649567585407</v>
      </c>
      <c r="M33" s="199">
        <f>'Part 2017'!O$23*'CALCULO GARANTIA'!$N33</f>
        <v>655756.36130462529</v>
      </c>
      <c r="N33" s="248">
        <f t="shared" si="22"/>
        <v>0.37814649567585412</v>
      </c>
      <c r="O33" s="199">
        <f>'Part 2017'!O$24*'CALCULO GARANTIA'!$N33</f>
        <v>124138.13731216303</v>
      </c>
      <c r="P33" s="248">
        <f t="shared" si="23"/>
        <v>0.37814649567585401</v>
      </c>
      <c r="Q33" s="199">
        <f>+'Part 2017'!O$25*'CALCULO GARANTIA'!N33</f>
        <v>948292.59879431955</v>
      </c>
      <c r="R33" s="248">
        <f t="shared" si="24"/>
        <v>0.37814649567585407</v>
      </c>
      <c r="S33" s="200">
        <f t="shared" si="25"/>
        <v>25946748.161602918</v>
      </c>
      <c r="U33" s="198" t="s">
        <v>27</v>
      </c>
      <c r="V33" s="248">
        <f t="shared" si="26"/>
        <v>0.3801322676453654</v>
      </c>
      <c r="W33" s="218">
        <f>+'Distribución  1 Y 2 SEM'!AT33</f>
        <v>19876288.664757349</v>
      </c>
      <c r="X33" s="248">
        <f t="shared" si="27"/>
        <v>0.38013226764536534</v>
      </c>
      <c r="Y33" s="218">
        <f>+'Distribución  1 Y 2 SEM'!AU33</f>
        <v>2663877.7661413797</v>
      </c>
      <c r="Z33" s="248">
        <f t="shared" si="28"/>
        <v>0.3801322676453654</v>
      </c>
      <c r="AA33" s="218">
        <f>+'Distribución  1 Y 2 SEM'!AV33</f>
        <v>839857.13568407646</v>
      </c>
      <c r="AB33" s="248">
        <f t="shared" si="29"/>
        <v>0.38013226764536551</v>
      </c>
      <c r="AC33" s="218">
        <f>+'Distribución  1 Y 2 SEM'!AW33</f>
        <v>894072.94225311477</v>
      </c>
      <c r="AD33" s="248">
        <f t="shared" si="30"/>
        <v>0.3801322676453654</v>
      </c>
      <c r="AE33" s="218">
        <f>+'Distribución  1 Y 2 SEM'!AX33</f>
        <v>71644.20729796926</v>
      </c>
      <c r="AF33" s="248">
        <f t="shared" si="31"/>
        <v>0.38013226764536551</v>
      </c>
      <c r="AG33" s="218">
        <f>+'Distribución  1 Y 2 SEM'!AY33</f>
        <v>659199.95424016239</v>
      </c>
      <c r="AH33" s="248">
        <f t="shared" si="32"/>
        <v>0.3801322676453654</v>
      </c>
      <c r="AI33" s="218">
        <f>+'Distribución  1 Y 2 SEM'!AZ33</f>
        <v>124790.02761457418</v>
      </c>
      <c r="AJ33" s="248">
        <f t="shared" si="33"/>
        <v>0.38013226764536545</v>
      </c>
      <c r="AK33" s="218">
        <f>+'Distribución  1 Y 2 SEM'!BA33</f>
        <v>953272.39599755756</v>
      </c>
      <c r="AL33" s="248">
        <f t="shared" si="34"/>
        <v>0.38013226764536545</v>
      </c>
      <c r="AM33" s="219">
        <f t="shared" si="35"/>
        <v>26083003.093986187</v>
      </c>
      <c r="AO33" s="239" t="s">
        <v>27</v>
      </c>
      <c r="AP33" s="251">
        <f t="shared" si="0"/>
        <v>-103831.69293382391</v>
      </c>
      <c r="AQ33" s="251">
        <f t="shared" si="1"/>
        <v>-13915.824170819949</v>
      </c>
      <c r="AR33" s="251">
        <f t="shared" si="2"/>
        <v>-4387.3275183032965</v>
      </c>
      <c r="AS33" s="251">
        <f t="shared" si="3"/>
        <v>-4670.545329977409</v>
      </c>
      <c r="AT33" s="251">
        <f t="shared" si="4"/>
        <v>-374.26198915293207</v>
      </c>
      <c r="AU33" s="251">
        <f t="shared" si="5"/>
        <v>-3443.5929355371045</v>
      </c>
      <c r="AV33" s="251">
        <f t="shared" si="6"/>
        <v>-651.89030241114961</v>
      </c>
      <c r="AW33" s="251">
        <f t="shared" si="7"/>
        <v>-4979.7972032380057</v>
      </c>
      <c r="AX33" s="252">
        <f t="shared" si="36"/>
        <v>-136254.93238326377</v>
      </c>
      <c r="AZ33" s="198" t="s">
        <v>27</v>
      </c>
      <c r="BA33" s="220">
        <f t="shared" si="8"/>
        <v>-34610.56431127464</v>
      </c>
      <c r="BB33" s="220">
        <f t="shared" si="9"/>
        <v>-4638.6080569399828</v>
      </c>
      <c r="BC33" s="220">
        <f t="shared" si="10"/>
        <v>-1462.4425061010988</v>
      </c>
      <c r="BD33" s="220">
        <f t="shared" si="11"/>
        <v>-1556.8484433258029</v>
      </c>
      <c r="BE33" s="220">
        <f t="shared" si="12"/>
        <v>-124.7539963843107</v>
      </c>
      <c r="BF33" s="220">
        <f t="shared" si="13"/>
        <v>-1147.8643118457014</v>
      </c>
      <c r="BG33" s="220">
        <f t="shared" si="14"/>
        <v>-217.2967674703832</v>
      </c>
      <c r="BH33" s="220">
        <f t="shared" si="15"/>
        <v>-1659.9324010793352</v>
      </c>
      <c r="BI33" s="219">
        <f t="shared" si="37"/>
        <v>-45418.310794421261</v>
      </c>
    </row>
    <row r="34" spans="1:61" x14ac:dyDescent="0.2">
      <c r="A34" s="198" t="s">
        <v>28</v>
      </c>
      <c r="B34" s="248">
        <f t="shared" si="16"/>
        <v>0.20658995124971263</v>
      </c>
      <c r="C34" s="199">
        <f>'Part 2017'!O$18*'CALCULO GARANTIA'!$N34</f>
        <v>10802138.770571953</v>
      </c>
      <c r="D34" s="248">
        <f t="shared" si="17"/>
        <v>0.20658995124971258</v>
      </c>
      <c r="E34" s="199">
        <f>'Part 2017'!O$19*'CALCULO GARANTIA'!$N34</f>
        <v>1447733.9196991229</v>
      </c>
      <c r="F34" s="248">
        <f t="shared" si="18"/>
        <v>0.20658995124971266</v>
      </c>
      <c r="G34" s="199">
        <f>'Part 2017'!O$20*'CALCULO GARANTIA'!$N34</f>
        <v>456435.98159250349</v>
      </c>
      <c r="H34" s="248">
        <f t="shared" si="19"/>
        <v>0.20658995124971266</v>
      </c>
      <c r="I34" s="199">
        <f>'Part 2017'!O$21*'CALCULO GARANTIA'!$N34</f>
        <v>485900.57007755851</v>
      </c>
      <c r="J34" s="248">
        <f t="shared" si="20"/>
        <v>0.20658995124971266</v>
      </c>
      <c r="K34" s="199">
        <f>'Part 2017'!O$22*'CALCULO GARANTIA'!$N34</f>
        <v>38936.377026587914</v>
      </c>
      <c r="L34" s="248">
        <f t="shared" si="21"/>
        <v>0.20658995124971263</v>
      </c>
      <c r="M34" s="199">
        <f>'Part 2017'!O$23*'CALCULO GARANTIA'!$N34</f>
        <v>358254.47614286025</v>
      </c>
      <c r="N34" s="248">
        <f t="shared" si="22"/>
        <v>0.20658995124971263</v>
      </c>
      <c r="O34" s="199">
        <f>'Part 2017'!O$24*'CALCULO GARANTIA'!$N34</f>
        <v>67819.461581189142</v>
      </c>
      <c r="P34" s="248">
        <f t="shared" si="23"/>
        <v>0.20658995124971258</v>
      </c>
      <c r="Q34" s="199">
        <f>+'Part 2017'!O$25*'CALCULO GARANTIA'!N34</f>
        <v>518073.61431510717</v>
      </c>
      <c r="R34" s="248">
        <f t="shared" si="24"/>
        <v>0.20658995124971266</v>
      </c>
      <c r="S34" s="200">
        <f t="shared" si="25"/>
        <v>14175293.171006884</v>
      </c>
      <c r="U34" s="198" t="s">
        <v>28</v>
      </c>
      <c r="V34" s="248">
        <f t="shared" si="26"/>
        <v>0.20699463913809452</v>
      </c>
      <c r="W34" s="218">
        <f>+'Distribución  1 Y 2 SEM'!AT34</f>
        <v>10823299.019183401</v>
      </c>
      <c r="X34" s="248">
        <f t="shared" si="27"/>
        <v>0.20699463913809452</v>
      </c>
      <c r="Y34" s="218">
        <f>+'Distribución  1 Y 2 SEM'!AU34</f>
        <v>1450569.8774955105</v>
      </c>
      <c r="Z34" s="248">
        <f t="shared" si="28"/>
        <v>0.20699463913809452</v>
      </c>
      <c r="AA34" s="218">
        <f>+'Distribución  1 Y 2 SEM'!AV34</f>
        <v>457330.09145822935</v>
      </c>
      <c r="AB34" s="248">
        <f t="shared" si="29"/>
        <v>0.2069946391380946</v>
      </c>
      <c r="AC34" s="218">
        <f>+'Distribución  1 Y 2 SEM'!AW34</f>
        <v>486852.39795920881</v>
      </c>
      <c r="AD34" s="248">
        <f t="shared" si="30"/>
        <v>0.20699463913809454</v>
      </c>
      <c r="AE34" s="218">
        <f>+'Distribución  1 Y 2 SEM'!AX34</f>
        <v>39012.649275575895</v>
      </c>
      <c r="AF34" s="248">
        <f t="shared" si="31"/>
        <v>0.20699463913809454</v>
      </c>
      <c r="AG34" s="218">
        <f>+'Distribución  1 Y 2 SEM'!AY34</f>
        <v>358956.25881223305</v>
      </c>
      <c r="AH34" s="248">
        <f t="shared" si="32"/>
        <v>0.20699463913809452</v>
      </c>
      <c r="AI34" s="218">
        <f>+'Distribución  1 Y 2 SEM'!AZ34</f>
        <v>67952.312741337373</v>
      </c>
      <c r="AJ34" s="248">
        <f t="shared" si="33"/>
        <v>0.20699463913809454</v>
      </c>
      <c r="AK34" s="218">
        <f>+'Distribución  1 Y 2 SEM'!BA34</f>
        <v>519088.46579135419</v>
      </c>
      <c r="AL34" s="248">
        <f t="shared" si="34"/>
        <v>0.20699463913809452</v>
      </c>
      <c r="AM34" s="219">
        <f t="shared" si="35"/>
        <v>14203061.072716851</v>
      </c>
      <c r="AO34" s="239" t="s">
        <v>28</v>
      </c>
      <c r="AP34" s="251">
        <f t="shared" si="0"/>
        <v>-21160.248611448333</v>
      </c>
      <c r="AQ34" s="251">
        <f t="shared" si="1"/>
        <v>-2835.9577963876072</v>
      </c>
      <c r="AR34" s="251">
        <f t="shared" si="2"/>
        <v>-894.10986572585534</v>
      </c>
      <c r="AS34" s="251">
        <f t="shared" si="3"/>
        <v>-951.8278816503007</v>
      </c>
      <c r="AT34" s="251">
        <f t="shared" si="4"/>
        <v>-76.272248987981584</v>
      </c>
      <c r="AU34" s="251">
        <f t="shared" si="5"/>
        <v>-701.78266937279841</v>
      </c>
      <c r="AV34" s="251">
        <f t="shared" si="6"/>
        <v>-132.85116014823143</v>
      </c>
      <c r="AW34" s="251">
        <f t="shared" si="7"/>
        <v>-1014.8514762470149</v>
      </c>
      <c r="AX34" s="252">
        <f t="shared" si="36"/>
        <v>-27767.901709968122</v>
      </c>
      <c r="AZ34" s="198" t="s">
        <v>28</v>
      </c>
      <c r="BA34" s="220">
        <f t="shared" si="8"/>
        <v>-7053.4162038161112</v>
      </c>
      <c r="BB34" s="220">
        <f t="shared" si="9"/>
        <v>-945.31926546253578</v>
      </c>
      <c r="BC34" s="220">
        <f t="shared" si="10"/>
        <v>-298.03662190861843</v>
      </c>
      <c r="BD34" s="220">
        <f t="shared" si="11"/>
        <v>-317.27596055010025</v>
      </c>
      <c r="BE34" s="220">
        <f t="shared" si="12"/>
        <v>-25.42408299599386</v>
      </c>
      <c r="BF34" s="220">
        <f t="shared" si="13"/>
        <v>-233.92755645759948</v>
      </c>
      <c r="BG34" s="220">
        <f t="shared" si="14"/>
        <v>-44.283720049410476</v>
      </c>
      <c r="BH34" s="220">
        <f t="shared" si="15"/>
        <v>-338.28382541567163</v>
      </c>
      <c r="BI34" s="219">
        <f t="shared" si="37"/>
        <v>-9255.9672366560426</v>
      </c>
    </row>
    <row r="35" spans="1:61" x14ac:dyDescent="0.2">
      <c r="A35" s="198" t="s">
        <v>29</v>
      </c>
      <c r="B35" s="248">
        <f t="shared" si="16"/>
        <v>0.30272912207446151</v>
      </c>
      <c r="C35" s="199">
        <f>'Part 2017'!O$18*'CALCULO GARANTIA'!$N35</f>
        <v>15829046.702223368</v>
      </c>
      <c r="D35" s="248">
        <f t="shared" si="17"/>
        <v>0.3027291220744614</v>
      </c>
      <c r="E35" s="199">
        <f>'Part 2017'!O$19*'CALCULO GARANTIA'!$N35</f>
        <v>2121454.6780069685</v>
      </c>
      <c r="F35" s="248">
        <f t="shared" si="18"/>
        <v>0.30272912207446157</v>
      </c>
      <c r="G35" s="199">
        <f>'Part 2017'!O$20*'CALCULO GARANTIA'!$N35</f>
        <v>668844.07085064286</v>
      </c>
      <c r="H35" s="248">
        <f t="shared" si="19"/>
        <v>0.30272912207446157</v>
      </c>
      <c r="I35" s="199">
        <f>'Part 2017'!O$21*'CALCULO GARANTIA'!$N35</f>
        <v>712020.36742464383</v>
      </c>
      <c r="J35" s="248">
        <f t="shared" si="20"/>
        <v>0.30272912207446157</v>
      </c>
      <c r="K35" s="199">
        <f>'Part 2017'!O$22*'CALCULO GARANTIA'!$N35</f>
        <v>57055.898230846731</v>
      </c>
      <c r="L35" s="248">
        <f t="shared" si="21"/>
        <v>0.30272912207446151</v>
      </c>
      <c r="M35" s="199">
        <f>'Part 2017'!O$23*'CALCULO GARANTIA'!$N35</f>
        <v>524972.59613020532</v>
      </c>
      <c r="N35" s="248">
        <f t="shared" si="22"/>
        <v>0.30272912207446157</v>
      </c>
      <c r="O35" s="199">
        <f>'Part 2017'!O$24*'CALCULO GARANTIA'!$N35</f>
        <v>99380.080879246641</v>
      </c>
      <c r="P35" s="248">
        <f t="shared" si="23"/>
        <v>0.30272912207446145</v>
      </c>
      <c r="Q35" s="199">
        <f>+'Part 2017'!O$25*'CALCULO GARANTIA'!N35</f>
        <v>759165.53289652674</v>
      </c>
      <c r="R35" s="248">
        <f t="shared" si="24"/>
        <v>0.30272912207446157</v>
      </c>
      <c r="S35" s="200">
        <f t="shared" si="25"/>
        <v>20771939.926642451</v>
      </c>
      <c r="U35" s="198" t="s">
        <v>29</v>
      </c>
      <c r="V35" s="248">
        <f t="shared" si="26"/>
        <v>0.30431885254094593</v>
      </c>
      <c r="W35" s="218">
        <f>+'Distribución  1 Y 2 SEM'!AT35</f>
        <v>15912170.247211354</v>
      </c>
      <c r="X35" s="248">
        <f t="shared" si="27"/>
        <v>0.30431885254094587</v>
      </c>
      <c r="Y35" s="218">
        <f>+'Distribución  1 Y 2 SEM'!AU35</f>
        <v>2132595.1362218349</v>
      </c>
      <c r="Z35" s="248">
        <f t="shared" si="28"/>
        <v>0.30431885254094598</v>
      </c>
      <c r="AA35" s="218">
        <f>+'Distribución  1 Y 2 SEM'!AV35</f>
        <v>672356.39166560979</v>
      </c>
      <c r="AB35" s="248">
        <f t="shared" si="29"/>
        <v>0.30431885254094604</v>
      </c>
      <c r="AC35" s="218">
        <f>+'Distribución  1 Y 2 SEM'!AW35</f>
        <v>715759.42121337715</v>
      </c>
      <c r="AD35" s="248">
        <f t="shared" si="30"/>
        <v>0.30431885254094598</v>
      </c>
      <c r="AE35" s="218">
        <f>+'Distribución  1 Y 2 SEM'!AX35</f>
        <v>57355.517570699689</v>
      </c>
      <c r="AF35" s="248">
        <f t="shared" si="31"/>
        <v>0.30431885254094604</v>
      </c>
      <c r="AG35" s="218">
        <f>+'Distribución  1 Y 2 SEM'!AY35</f>
        <v>527729.40037955786</v>
      </c>
      <c r="AH35" s="248">
        <f t="shared" si="32"/>
        <v>0.30431885254094593</v>
      </c>
      <c r="AI35" s="218">
        <f>+'Distribución  1 Y 2 SEM'!AZ35</f>
        <v>99901.958461597533</v>
      </c>
      <c r="AJ35" s="248">
        <f t="shared" si="33"/>
        <v>0.30431885254094598</v>
      </c>
      <c r="AK35" s="218">
        <f>+'Distribución  1 Y 2 SEM'!BA35</f>
        <v>763152.16149862634</v>
      </c>
      <c r="AL35" s="248">
        <f t="shared" si="34"/>
        <v>0.30431885254094593</v>
      </c>
      <c r="AM35" s="219">
        <f t="shared" si="35"/>
        <v>20881020.234222658</v>
      </c>
      <c r="AO35" s="239" t="s">
        <v>29</v>
      </c>
      <c r="AP35" s="251">
        <f t="shared" si="0"/>
        <v>-83123.544987985864</v>
      </c>
      <c r="AQ35" s="251">
        <f t="shared" si="1"/>
        <v>-11140.458214866463</v>
      </c>
      <c r="AR35" s="251">
        <f t="shared" si="2"/>
        <v>-3512.3208149669226</v>
      </c>
      <c r="AS35" s="251">
        <f t="shared" si="3"/>
        <v>-3739.0537887333194</v>
      </c>
      <c r="AT35" s="251">
        <f t="shared" si="4"/>
        <v>-299.61933985295764</v>
      </c>
      <c r="AU35" s="251">
        <f t="shared" si="5"/>
        <v>-2756.8042493525427</v>
      </c>
      <c r="AV35" s="251">
        <f t="shared" si="6"/>
        <v>-521.87758235089132</v>
      </c>
      <c r="AW35" s="251">
        <f t="shared" si="7"/>
        <v>-3986.6286020996049</v>
      </c>
      <c r="AX35" s="252">
        <f t="shared" si="36"/>
        <v>-109080.30758020857</v>
      </c>
      <c r="AZ35" s="198" t="s">
        <v>29</v>
      </c>
      <c r="BA35" s="220">
        <f t="shared" si="8"/>
        <v>-27707.848329328623</v>
      </c>
      <c r="BB35" s="220">
        <f t="shared" si="9"/>
        <v>-3713.4860716221542</v>
      </c>
      <c r="BC35" s="220">
        <f t="shared" si="10"/>
        <v>-1170.7736049889743</v>
      </c>
      <c r="BD35" s="220">
        <f t="shared" si="11"/>
        <v>-1246.3512629111065</v>
      </c>
      <c r="BE35" s="220">
        <f t="shared" si="12"/>
        <v>-99.873113284319217</v>
      </c>
      <c r="BF35" s="220">
        <f t="shared" si="13"/>
        <v>-918.93474978418089</v>
      </c>
      <c r="BG35" s="220">
        <f t="shared" si="14"/>
        <v>-173.95919411696377</v>
      </c>
      <c r="BH35" s="220">
        <f t="shared" si="15"/>
        <v>-1328.8762006998684</v>
      </c>
      <c r="BI35" s="219">
        <f t="shared" si="37"/>
        <v>-36360.102526736184</v>
      </c>
    </row>
    <row r="36" spans="1:61" x14ac:dyDescent="0.2">
      <c r="A36" s="198" t="s">
        <v>30</v>
      </c>
      <c r="B36" s="248">
        <f t="shared" si="16"/>
        <v>0.27836811269732031</v>
      </c>
      <c r="C36" s="199">
        <f>'Part 2017'!O$18*'CALCULO GARANTIA'!$N36</f>
        <v>14555262.559813635</v>
      </c>
      <c r="D36" s="248">
        <f t="shared" si="17"/>
        <v>0.27836811269732031</v>
      </c>
      <c r="E36" s="199">
        <f>'Part 2017'!O$19*'CALCULO GARANTIA'!$N36</f>
        <v>1950738.4385187968</v>
      </c>
      <c r="F36" s="248">
        <f t="shared" si="18"/>
        <v>0.27836811269732037</v>
      </c>
      <c r="G36" s="199">
        <f>'Part 2017'!O$20*'CALCULO GARANTIA'!$N36</f>
        <v>615021.31151323742</v>
      </c>
      <c r="H36" s="248">
        <f t="shared" si="19"/>
        <v>0.27836811269732037</v>
      </c>
      <c r="I36" s="199">
        <f>'Part 2017'!O$21*'CALCULO GARANTIA'!$N36</f>
        <v>654723.15489125298</v>
      </c>
      <c r="J36" s="248">
        <f t="shared" si="20"/>
        <v>0.27836811269732037</v>
      </c>
      <c r="K36" s="199">
        <f>'Part 2017'!O$22*'CALCULO GARANTIA'!$N36</f>
        <v>52464.535291271364</v>
      </c>
      <c r="L36" s="248">
        <f t="shared" si="21"/>
        <v>0.27836811269732031</v>
      </c>
      <c r="M36" s="199">
        <f>'Part 2017'!O$23*'CALCULO GARANTIA'!$N36</f>
        <v>482727.36300088506</v>
      </c>
      <c r="N36" s="248">
        <f t="shared" si="22"/>
        <v>0.27836811269732037</v>
      </c>
      <c r="O36" s="199">
        <f>'Part 2017'!O$24*'CALCULO GARANTIA'!$N36</f>
        <v>91382.835468529636</v>
      </c>
      <c r="P36" s="248">
        <f t="shared" si="23"/>
        <v>0.27836811269732031</v>
      </c>
      <c r="Q36" s="199">
        <f>+'Part 2017'!O$25*'CALCULO GARANTIA'!N36</f>
        <v>698074.48708314868</v>
      </c>
      <c r="R36" s="248">
        <f t="shared" si="24"/>
        <v>0.27836811269732031</v>
      </c>
      <c r="S36" s="200">
        <f t="shared" si="25"/>
        <v>19100394.685580757</v>
      </c>
      <c r="U36" s="198" t="s">
        <v>30</v>
      </c>
      <c r="V36" s="248">
        <f t="shared" si="26"/>
        <v>0.27982991546878894</v>
      </c>
      <c r="W36" s="218">
        <f>+'Distribución  1 Y 2 SEM'!AT36</f>
        <v>14631697.04414886</v>
      </c>
      <c r="X36" s="248">
        <f t="shared" si="27"/>
        <v>0.27982991546878888</v>
      </c>
      <c r="Y36" s="218">
        <f>+'Distribución  1 Y 2 SEM'!AU36</f>
        <v>1960982.4094542819</v>
      </c>
      <c r="Z36" s="248">
        <f t="shared" si="28"/>
        <v>0.27982991546878894</v>
      </c>
      <c r="AA36" s="218">
        <f>+'Distribución  1 Y 2 SEM'!AV36</f>
        <v>618250.99126703839</v>
      </c>
      <c r="AB36" s="248">
        <f t="shared" si="29"/>
        <v>0.27982991546878905</v>
      </c>
      <c r="AC36" s="218">
        <f>+'Distribución  1 Y 2 SEM'!AW36</f>
        <v>658161.32211914018</v>
      </c>
      <c r="AD36" s="248">
        <f t="shared" si="30"/>
        <v>0.27982991546878899</v>
      </c>
      <c r="AE36" s="218">
        <f>+'Distribución  1 Y 2 SEM'!AX36</f>
        <v>52740.043869999943</v>
      </c>
      <c r="AF36" s="248">
        <f t="shared" si="31"/>
        <v>0.27982991546878905</v>
      </c>
      <c r="AG36" s="218">
        <f>+'Distribución  1 Y 2 SEM'!AY36</f>
        <v>485262.32359770359</v>
      </c>
      <c r="AH36" s="248">
        <f t="shared" si="32"/>
        <v>0.27982991546878894</v>
      </c>
      <c r="AI36" s="218">
        <f>+'Distribución  1 Y 2 SEM'!AZ36</f>
        <v>91862.716877568077</v>
      </c>
      <c r="AJ36" s="248">
        <f t="shared" si="33"/>
        <v>0.27982991546878899</v>
      </c>
      <c r="AK36" s="218">
        <f>+'Distribución  1 Y 2 SEM'!BA36</f>
        <v>701740.30645456235</v>
      </c>
      <c r="AL36" s="248">
        <f t="shared" si="34"/>
        <v>0.27982991546878888</v>
      </c>
      <c r="AM36" s="219">
        <f t="shared" si="35"/>
        <v>19200697.157789152</v>
      </c>
      <c r="AO36" s="239" t="s">
        <v>30</v>
      </c>
      <c r="AP36" s="251">
        <f t="shared" si="0"/>
        <v>-76434.484335225075</v>
      </c>
      <c r="AQ36" s="251">
        <f t="shared" si="1"/>
        <v>-10243.970935485093</v>
      </c>
      <c r="AR36" s="251">
        <f t="shared" si="2"/>
        <v>-3229.6797538009705</v>
      </c>
      <c r="AS36" s="251">
        <f t="shared" si="3"/>
        <v>-3438.1672278871993</v>
      </c>
      <c r="AT36" s="251">
        <f t="shared" si="4"/>
        <v>-275.50857872857887</v>
      </c>
      <c r="AU36" s="251">
        <f t="shared" si="5"/>
        <v>-2534.9605968185351</v>
      </c>
      <c r="AV36" s="251">
        <f t="shared" si="6"/>
        <v>-479.88140903844032</v>
      </c>
      <c r="AW36" s="251">
        <f t="shared" si="7"/>
        <v>-3665.8193714136723</v>
      </c>
      <c r="AX36" s="252">
        <f t="shared" si="36"/>
        <v>-100302.47220839756</v>
      </c>
      <c r="AZ36" s="198" t="s">
        <v>30</v>
      </c>
      <c r="BA36" s="220">
        <f t="shared" si="8"/>
        <v>-25478.161445075024</v>
      </c>
      <c r="BB36" s="220">
        <f t="shared" si="9"/>
        <v>-3414.6569784950311</v>
      </c>
      <c r="BC36" s="220">
        <f t="shared" si="10"/>
        <v>-1076.5599179336568</v>
      </c>
      <c r="BD36" s="220">
        <f t="shared" si="11"/>
        <v>-1146.0557426290663</v>
      </c>
      <c r="BE36" s="220">
        <f t="shared" si="12"/>
        <v>-91.836192909526289</v>
      </c>
      <c r="BF36" s="220">
        <f t="shared" si="13"/>
        <v>-844.98686560617841</v>
      </c>
      <c r="BG36" s="220">
        <f t="shared" si="14"/>
        <v>-159.9604696794801</v>
      </c>
      <c r="BH36" s="220">
        <f t="shared" si="15"/>
        <v>-1221.9397904712241</v>
      </c>
      <c r="BI36" s="219">
        <f t="shared" si="37"/>
        <v>-33434.157402799188</v>
      </c>
    </row>
    <row r="37" spans="1:61" x14ac:dyDescent="0.2">
      <c r="A37" s="198" t="s">
        <v>31</v>
      </c>
      <c r="B37" s="248">
        <f t="shared" si="16"/>
        <v>2.646923697903877</v>
      </c>
      <c r="C37" s="199">
        <f>'Part 2017'!O$18*'CALCULO GARANTIA'!$N37</f>
        <v>138401877.37549952</v>
      </c>
      <c r="D37" s="248">
        <f t="shared" si="17"/>
        <v>2.6469236979038762</v>
      </c>
      <c r="E37" s="199">
        <f>'Part 2017'!O$19*'CALCULO GARANTIA'!$N37</f>
        <v>18549020.400701638</v>
      </c>
      <c r="F37" s="248">
        <f t="shared" si="18"/>
        <v>2.6469236979038775</v>
      </c>
      <c r="G37" s="199">
        <f>'Part 2017'!O$20*'CALCULO GARANTIA'!$N37</f>
        <v>5848063.804385528</v>
      </c>
      <c r="H37" s="248">
        <f t="shared" si="19"/>
        <v>2.646923697903877</v>
      </c>
      <c r="I37" s="199">
        <f>'Part 2017'!O$21*'CALCULO GARANTIA'!$N37</f>
        <v>6225577.4106296562</v>
      </c>
      <c r="J37" s="248">
        <f t="shared" si="20"/>
        <v>2.646923697903877</v>
      </c>
      <c r="K37" s="199">
        <f>'Part 2017'!O$22*'CALCULO GARANTIA'!$N37</f>
        <v>498870.43604372308</v>
      </c>
      <c r="L37" s="248">
        <f t="shared" si="21"/>
        <v>2.6469236979038762</v>
      </c>
      <c r="M37" s="199">
        <f>'Part 2017'!O$23*'CALCULO GARANTIA'!$N37</f>
        <v>4590118.0432366012</v>
      </c>
      <c r="N37" s="248">
        <f t="shared" si="22"/>
        <v>2.646923697903877</v>
      </c>
      <c r="O37" s="199">
        <f>'Part 2017'!O$24*'CALCULO GARANTIA'!$N37</f>
        <v>868933.55147437635</v>
      </c>
      <c r="P37" s="248">
        <f t="shared" si="23"/>
        <v>2.6469236979038762</v>
      </c>
      <c r="Q37" s="199">
        <f>+'Part 2017'!O$25*'CALCULO GARANTIA'!N37</f>
        <v>6637792.9744115658</v>
      </c>
      <c r="R37" s="248">
        <f t="shared" si="24"/>
        <v>2.6469236979038766</v>
      </c>
      <c r="S37" s="200">
        <f t="shared" si="25"/>
        <v>181620253.99638259</v>
      </c>
      <c r="U37" s="198" t="s">
        <v>31</v>
      </c>
      <c r="V37" s="248">
        <f t="shared" si="26"/>
        <v>2.6608235672530256</v>
      </c>
      <c r="W37" s="218">
        <f>+'Distribución  1 Y 2 SEM'!AT37</f>
        <v>139128671.2814666</v>
      </c>
      <c r="X37" s="248">
        <f t="shared" si="27"/>
        <v>2.6608235672530247</v>
      </c>
      <c r="Y37" s="218">
        <f>+'Distribución  1 Y 2 SEM'!AU37</f>
        <v>18646427.424685229</v>
      </c>
      <c r="Z37" s="248">
        <f t="shared" si="28"/>
        <v>2.6608235672530256</v>
      </c>
      <c r="AA37" s="218">
        <f>+'Distribución  1 Y 2 SEM'!AV37</f>
        <v>5878773.9162375685</v>
      </c>
      <c r="AB37" s="248">
        <f t="shared" si="29"/>
        <v>2.660823567253026</v>
      </c>
      <c r="AC37" s="218">
        <f>+'Distribución  1 Y 2 SEM'!AW37</f>
        <v>6258269.9709400628</v>
      </c>
      <c r="AD37" s="248">
        <f t="shared" si="30"/>
        <v>2.6608235672530256</v>
      </c>
      <c r="AE37" s="218">
        <f>+'Distribución  1 Y 2 SEM'!AX37</f>
        <v>501490.16924141673</v>
      </c>
      <c r="AF37" s="248">
        <f t="shared" si="31"/>
        <v>2.660823567253026</v>
      </c>
      <c r="AG37" s="218">
        <f>+'Distribución  1 Y 2 SEM'!AY37</f>
        <v>4614222.2669997141</v>
      </c>
      <c r="AH37" s="248">
        <f t="shared" si="32"/>
        <v>2.6608235672530252</v>
      </c>
      <c r="AI37" s="218">
        <f>+'Distribución  1 Y 2 SEM'!AZ37</f>
        <v>873496.60814584396</v>
      </c>
      <c r="AJ37" s="248">
        <f t="shared" si="33"/>
        <v>2.6608235672530256</v>
      </c>
      <c r="AK37" s="218">
        <f>+'Distribución  1 Y 2 SEM'!BA37</f>
        <v>6672650.214604808</v>
      </c>
      <c r="AL37" s="248">
        <f t="shared" si="34"/>
        <v>2.6608235672530256</v>
      </c>
      <c r="AM37" s="219">
        <f t="shared" si="35"/>
        <v>182574001.85232124</v>
      </c>
      <c r="AO37" s="239" t="s">
        <v>31</v>
      </c>
      <c r="AP37" s="251">
        <f t="shared" si="0"/>
        <v>-726793.90596708655</v>
      </c>
      <c r="AQ37" s="251">
        <f t="shared" si="1"/>
        <v>-97407.023983590305</v>
      </c>
      <c r="AR37" s="251">
        <f t="shared" si="2"/>
        <v>-30710.111852040514</v>
      </c>
      <c r="AS37" s="251">
        <f t="shared" si="3"/>
        <v>-32692.56031040661</v>
      </c>
      <c r="AT37" s="251">
        <f t="shared" si="4"/>
        <v>-2619.7331976936548</v>
      </c>
      <c r="AU37" s="251">
        <f t="shared" si="5"/>
        <v>-24104.22376311291</v>
      </c>
      <c r="AV37" s="251">
        <f t="shared" si="6"/>
        <v>-4563.0566714676097</v>
      </c>
      <c r="AW37" s="251">
        <f t="shared" si="7"/>
        <v>-34857.240193242207</v>
      </c>
      <c r="AX37" s="252">
        <f t="shared" si="36"/>
        <v>-953747.85593864042</v>
      </c>
      <c r="AZ37" s="198" t="s">
        <v>31</v>
      </c>
      <c r="BA37" s="220">
        <f t="shared" si="8"/>
        <v>-242264.63532236218</v>
      </c>
      <c r="BB37" s="220">
        <f t="shared" si="9"/>
        <v>-32469.0079945301</v>
      </c>
      <c r="BC37" s="220">
        <f t="shared" si="10"/>
        <v>-10236.703950680172</v>
      </c>
      <c r="BD37" s="220">
        <f t="shared" si="11"/>
        <v>-10897.520103468871</v>
      </c>
      <c r="BE37" s="220">
        <f t="shared" si="12"/>
        <v>-873.24439923121827</v>
      </c>
      <c r="BF37" s="220">
        <f t="shared" si="13"/>
        <v>-8034.7412543709697</v>
      </c>
      <c r="BG37" s="220">
        <f t="shared" si="14"/>
        <v>-1521.0188904892032</v>
      </c>
      <c r="BH37" s="220">
        <f t="shared" si="15"/>
        <v>-11619.080064414069</v>
      </c>
      <c r="BI37" s="219">
        <f t="shared" si="37"/>
        <v>-317915.95197954669</v>
      </c>
    </row>
    <row r="38" spans="1:61" x14ac:dyDescent="0.2">
      <c r="A38" s="198" t="s">
        <v>32</v>
      </c>
      <c r="B38" s="248">
        <f t="shared" si="16"/>
        <v>0.51582537787392702</v>
      </c>
      <c r="C38" s="199">
        <f>'Part 2017'!O$18*'CALCULO GARANTIA'!$N38</f>
        <v>26971385.972407624</v>
      </c>
      <c r="D38" s="248">
        <f t="shared" si="17"/>
        <v>0.5158253778739269</v>
      </c>
      <c r="E38" s="199">
        <f>'Part 2017'!O$19*'CALCULO GARANTIA'!$N38</f>
        <v>3614783.2538429932</v>
      </c>
      <c r="F38" s="248">
        <f t="shared" si="18"/>
        <v>0.51582537787392713</v>
      </c>
      <c r="G38" s="199">
        <f>'Part 2017'!O$20*'CALCULO GARANTIA'!$N38</f>
        <v>1139654.9602532394</v>
      </c>
      <c r="H38" s="248">
        <f t="shared" si="19"/>
        <v>0.51582537787392713</v>
      </c>
      <c r="I38" s="199">
        <f>'Part 2017'!O$21*'CALCULO GARANTIA'!$N38</f>
        <v>1213223.7974462556</v>
      </c>
      <c r="J38" s="248">
        <f t="shared" si="20"/>
        <v>0.51582537787392713</v>
      </c>
      <c r="K38" s="199">
        <f>'Part 2017'!O$22*'CALCULO GARANTIA'!$N38</f>
        <v>97218.530094451242</v>
      </c>
      <c r="L38" s="248">
        <f t="shared" si="21"/>
        <v>0.51582537787392702</v>
      </c>
      <c r="M38" s="199">
        <f>'Part 2017'!O$23*'CALCULO GARANTIA'!$N38</f>
        <v>894509.87046338106</v>
      </c>
      <c r="N38" s="248">
        <f t="shared" si="22"/>
        <v>0.51582537787392702</v>
      </c>
      <c r="O38" s="199">
        <f>'Part 2017'!O$24*'CALCULO GARANTIA'!$N38</f>
        <v>169335.43565745832</v>
      </c>
      <c r="P38" s="248">
        <f t="shared" si="23"/>
        <v>0.51582537787392702</v>
      </c>
      <c r="Q38" s="199">
        <f>+'Part 2017'!O$25*'CALCULO GARANTIA'!N38</f>
        <v>1293555.2588788997</v>
      </c>
      <c r="R38" s="248">
        <f t="shared" si="24"/>
        <v>0.51582537787392702</v>
      </c>
      <c r="S38" s="200">
        <f t="shared" si="25"/>
        <v>35393667.079044305</v>
      </c>
      <c r="U38" s="198" t="s">
        <v>32</v>
      </c>
      <c r="V38" s="248">
        <f t="shared" si="26"/>
        <v>0.51853414706326961</v>
      </c>
      <c r="W38" s="218">
        <f>+'Distribución  1 Y 2 SEM'!AT38</f>
        <v>27113021.615882661</v>
      </c>
      <c r="X38" s="248">
        <f t="shared" si="27"/>
        <v>0.5185341470632695</v>
      </c>
      <c r="Y38" s="218">
        <f>+'Distribución  1 Y 2 SEM'!AU38</f>
        <v>3633765.6729409443</v>
      </c>
      <c r="Z38" s="248">
        <f t="shared" si="28"/>
        <v>0.51853414706326961</v>
      </c>
      <c r="AA38" s="218">
        <f>+'Distribución  1 Y 2 SEM'!AV38</f>
        <v>1145639.6643318548</v>
      </c>
      <c r="AB38" s="248">
        <f t="shared" si="29"/>
        <v>0.51853414706326972</v>
      </c>
      <c r="AC38" s="218">
        <f>+'Distribución  1 Y 2 SEM'!AW38</f>
        <v>1219594.8357535312</v>
      </c>
      <c r="AD38" s="248">
        <f t="shared" si="30"/>
        <v>0.51853414706326961</v>
      </c>
      <c r="AE38" s="218">
        <f>+'Distribución  1 Y 2 SEM'!AX38</f>
        <v>97729.056660705974</v>
      </c>
      <c r="AF38" s="248">
        <f t="shared" si="31"/>
        <v>0.51853414706326972</v>
      </c>
      <c r="AG38" s="218">
        <f>+'Distribución  1 Y 2 SEM'!AY38</f>
        <v>899207.23682147113</v>
      </c>
      <c r="AH38" s="248">
        <f t="shared" si="32"/>
        <v>0.51853414706326961</v>
      </c>
      <c r="AI38" s="218">
        <f>+'Distribución  1 Y 2 SEM'!AZ38</f>
        <v>170224.67188050618</v>
      </c>
      <c r="AJ38" s="248">
        <f t="shared" si="33"/>
        <v>0.51853414706326961</v>
      </c>
      <c r="AK38" s="218">
        <f>+'Distribución  1 Y 2 SEM'!BA38</f>
        <v>1300348.1441851743</v>
      </c>
      <c r="AL38" s="248">
        <f t="shared" si="34"/>
        <v>0.5185341470632695</v>
      </c>
      <c r="AM38" s="219">
        <f t="shared" si="35"/>
        <v>35579530.898456842</v>
      </c>
      <c r="AO38" s="239" t="s">
        <v>32</v>
      </c>
      <c r="AP38" s="251">
        <f t="shared" si="0"/>
        <v>-141635.64347503707</v>
      </c>
      <c r="AQ38" s="251">
        <f t="shared" si="1"/>
        <v>-18982.419097951148</v>
      </c>
      <c r="AR38" s="251">
        <f t="shared" si="2"/>
        <v>-5984.7040786154103</v>
      </c>
      <c r="AS38" s="251">
        <f t="shared" si="3"/>
        <v>-6371.0383072756231</v>
      </c>
      <c r="AT38" s="251">
        <f t="shared" si="4"/>
        <v>-510.52656625473173</v>
      </c>
      <c r="AU38" s="251">
        <f t="shared" si="5"/>
        <v>-4697.3663580900757</v>
      </c>
      <c r="AV38" s="251">
        <f t="shared" si="6"/>
        <v>-889.23622304786113</v>
      </c>
      <c r="AW38" s="251">
        <f t="shared" si="7"/>
        <v>-6792.8853062745184</v>
      </c>
      <c r="AX38" s="252">
        <f t="shared" si="36"/>
        <v>-185863.81941254644</v>
      </c>
      <c r="AZ38" s="198" t="s">
        <v>32</v>
      </c>
      <c r="BA38" s="220">
        <f t="shared" si="8"/>
        <v>-47211.881158345692</v>
      </c>
      <c r="BB38" s="220">
        <f t="shared" si="9"/>
        <v>-6327.4730326503823</v>
      </c>
      <c r="BC38" s="220">
        <f t="shared" si="10"/>
        <v>-1994.9013595384702</v>
      </c>
      <c r="BD38" s="220">
        <f t="shared" si="11"/>
        <v>-2123.6794357585409</v>
      </c>
      <c r="BE38" s="220">
        <f t="shared" si="12"/>
        <v>-170.17552208491057</v>
      </c>
      <c r="BF38" s="220">
        <f t="shared" si="13"/>
        <v>-1565.7887860300252</v>
      </c>
      <c r="BG38" s="220">
        <f t="shared" si="14"/>
        <v>-296.41207434928702</v>
      </c>
      <c r="BH38" s="220">
        <f t="shared" si="15"/>
        <v>-2264.2951020915061</v>
      </c>
      <c r="BI38" s="219">
        <f t="shared" si="37"/>
        <v>-61954.606470848812</v>
      </c>
    </row>
    <row r="39" spans="1:61" x14ac:dyDescent="0.2">
      <c r="A39" s="198" t="s">
        <v>33</v>
      </c>
      <c r="B39" s="248">
        <f t="shared" si="16"/>
        <v>1.8912259492093444</v>
      </c>
      <c r="C39" s="199">
        <f>'Part 2017'!O$18*'CALCULO GARANTIA'!$N39</f>
        <v>98888087.374455094</v>
      </c>
      <c r="D39" s="248">
        <f t="shared" si="17"/>
        <v>1.8912259492093439</v>
      </c>
      <c r="E39" s="199">
        <f>'Part 2017'!O$19*'CALCULO GARANTIA'!$N39</f>
        <v>13253267.837679241</v>
      </c>
      <c r="F39" s="248">
        <f t="shared" si="18"/>
        <v>1.8912259492093446</v>
      </c>
      <c r="G39" s="199">
        <f>'Part 2017'!O$20*'CALCULO GARANTIA'!$N39</f>
        <v>4178439.3060685326</v>
      </c>
      <c r="H39" s="248">
        <f t="shared" si="19"/>
        <v>1.8912259492093446</v>
      </c>
      <c r="I39" s="199">
        <f>'Part 2017'!O$21*'CALCULO GARANTIA'!$N39</f>
        <v>4448172.6304079872</v>
      </c>
      <c r="J39" s="248">
        <f t="shared" si="20"/>
        <v>1.8912259492093446</v>
      </c>
      <c r="K39" s="199">
        <f>'Part 2017'!O$22*'CALCULO GARANTIA'!$N39</f>
        <v>356442.73187263298</v>
      </c>
      <c r="L39" s="248">
        <f t="shared" si="21"/>
        <v>1.8912259492093444</v>
      </c>
      <c r="M39" s="199">
        <f>'Part 2017'!O$23*'CALCULO GARANTIA'!$N39</f>
        <v>3279637.5506319297</v>
      </c>
      <c r="N39" s="248">
        <f t="shared" si="22"/>
        <v>1.8912259492093446</v>
      </c>
      <c r="O39" s="199">
        <f>'Part 2017'!O$24*'CALCULO GARANTIA'!$N39</f>
        <v>620852.68343335995</v>
      </c>
      <c r="P39" s="248">
        <f t="shared" si="23"/>
        <v>1.8912259492093439</v>
      </c>
      <c r="Q39" s="199">
        <f>+'Part 2017'!O$25*'CALCULO GARANTIA'!N39</f>
        <v>4742700.4898659959</v>
      </c>
      <c r="R39" s="248">
        <f t="shared" si="24"/>
        <v>1.8912259492093444</v>
      </c>
      <c r="S39" s="200">
        <f t="shared" si="25"/>
        <v>129767600.60441476</v>
      </c>
      <c r="U39" s="198" t="s">
        <v>33</v>
      </c>
      <c r="V39" s="248">
        <f t="shared" si="26"/>
        <v>1.9011574004349867</v>
      </c>
      <c r="W39" s="218">
        <f>+'Distribución  1 Y 2 SEM'!AT39</f>
        <v>99407381.336642459</v>
      </c>
      <c r="X39" s="248">
        <f t="shared" si="27"/>
        <v>1.9011574004349865</v>
      </c>
      <c r="Y39" s="218">
        <f>+'Distribución  1 Y 2 SEM'!AU39</f>
        <v>13322865.118303122</v>
      </c>
      <c r="Z39" s="248">
        <f t="shared" si="28"/>
        <v>1.9011574004349872</v>
      </c>
      <c r="AA39" s="218">
        <f>+'Distribución  1 Y 2 SEM'!AV39</f>
        <v>4200381.6690024156</v>
      </c>
      <c r="AB39" s="248">
        <f t="shared" si="29"/>
        <v>1.9011574004349874</v>
      </c>
      <c r="AC39" s="218">
        <f>+'Distribución  1 Y 2 SEM'!AW39</f>
        <v>4471531.451991736</v>
      </c>
      <c r="AD39" s="248">
        <f t="shared" si="30"/>
        <v>1.9011574004349872</v>
      </c>
      <c r="AE39" s="218">
        <f>+'Distribución  1 Y 2 SEM'!AX39</f>
        <v>358314.53022005298</v>
      </c>
      <c r="AF39" s="248">
        <f t="shared" si="31"/>
        <v>1.9011574004349874</v>
      </c>
      <c r="AG39" s="218">
        <f>+'Distribución  1 Y 2 SEM'!AY39</f>
        <v>3296860.0091041732</v>
      </c>
      <c r="AH39" s="248">
        <f t="shared" si="32"/>
        <v>1.9011574004349865</v>
      </c>
      <c r="AI39" s="218">
        <f>+'Distribución  1 Y 2 SEM'!AZ39</f>
        <v>624112.9856444234</v>
      </c>
      <c r="AJ39" s="248">
        <f t="shared" si="33"/>
        <v>1.9011574004349872</v>
      </c>
      <c r="AK39" s="218">
        <f>+'Distribución  1 Y 2 SEM'!BA39</f>
        <v>4767605.9743812801</v>
      </c>
      <c r="AL39" s="248">
        <f t="shared" si="34"/>
        <v>1.9011574004349867</v>
      </c>
      <c r="AM39" s="219">
        <f t="shared" si="35"/>
        <v>130449053.07528967</v>
      </c>
      <c r="AO39" s="239" t="s">
        <v>33</v>
      </c>
      <c r="AP39" s="251">
        <f t="shared" ref="AP39:AP57" si="38">+C39-W39</f>
        <v>-519293.9621873647</v>
      </c>
      <c r="AQ39" s="251">
        <f t="shared" ref="AQ39:AQ57" si="39">+E39-Y39</f>
        <v>-69597.280623881146</v>
      </c>
      <c r="AR39" s="251">
        <f t="shared" ref="AR39:AR57" si="40">+G39-AA39</f>
        <v>-21942.362933882978</v>
      </c>
      <c r="AS39" s="251">
        <f t="shared" ref="AS39:AS57" si="41">+I39-AC39</f>
        <v>-23358.821583748795</v>
      </c>
      <c r="AT39" s="251">
        <f t="shared" ref="AT39:AT57" si="42">+K39-AE39</f>
        <v>-1871.7983474200009</v>
      </c>
      <c r="AU39" s="251">
        <f t="shared" ref="AU39:AU57" si="43">+M39-AG39</f>
        <v>-17222.45847224351</v>
      </c>
      <c r="AV39" s="251">
        <f t="shared" ref="AV39:AV57" si="44">+O39-AI39</f>
        <v>-3260.3022110634483</v>
      </c>
      <c r="AW39" s="251">
        <f t="shared" ref="AW39:AW57" si="45">+Q39-AK39</f>
        <v>-24905.484515284188</v>
      </c>
      <c r="AX39" s="252">
        <f t="shared" si="36"/>
        <v>-681452.47087488882</v>
      </c>
      <c r="AZ39" s="198" t="s">
        <v>33</v>
      </c>
      <c r="BA39" s="220">
        <f t="shared" ref="BA39:BA57" si="46">+AP39/3</f>
        <v>-173097.98739578822</v>
      </c>
      <c r="BB39" s="220">
        <f t="shared" ref="BB39:BB57" si="47">+AQ39/3</f>
        <v>-23199.093541293714</v>
      </c>
      <c r="BC39" s="220">
        <f t="shared" ref="BC39:BC57" si="48">+AR39/3</f>
        <v>-7314.1209779609926</v>
      </c>
      <c r="BD39" s="220">
        <f t="shared" ref="BD39:BD57" si="49">+AS39/3</f>
        <v>-7786.2738612495987</v>
      </c>
      <c r="BE39" s="220">
        <f t="shared" ref="BE39:BE57" si="50">+AT39/3</f>
        <v>-623.93278247333365</v>
      </c>
      <c r="BF39" s="220">
        <f t="shared" ref="BF39:BF57" si="51">+AU39/3</f>
        <v>-5740.8194907478364</v>
      </c>
      <c r="BG39" s="220">
        <f t="shared" ref="BG39:BG57" si="52">+AV39/3</f>
        <v>-1086.7674036878161</v>
      </c>
      <c r="BH39" s="220">
        <f t="shared" ref="BH39:BH57" si="53">+AW39/3</f>
        <v>-8301.8281717613954</v>
      </c>
      <c r="BI39" s="219">
        <f t="shared" si="37"/>
        <v>-227150.82362496291</v>
      </c>
    </row>
    <row r="40" spans="1:61" x14ac:dyDescent="0.2">
      <c r="A40" s="198" t="s">
        <v>34</v>
      </c>
      <c r="B40" s="248">
        <f t="shared" si="16"/>
        <v>0.38182713842085264</v>
      </c>
      <c r="C40" s="199">
        <f>'Part 2017'!O$18*'CALCULO GARANTIA'!$N40</f>
        <v>19964909.767595354</v>
      </c>
      <c r="D40" s="248">
        <f t="shared" si="17"/>
        <v>0.38182713842085253</v>
      </c>
      <c r="E40" s="199">
        <f>'Part 2017'!O$19*'CALCULO GARANTIA'!$N40</f>
        <v>2675755.022979558</v>
      </c>
      <c r="F40" s="248">
        <f t="shared" si="18"/>
        <v>0.3818271384208527</v>
      </c>
      <c r="G40" s="199">
        <f>'Part 2017'!O$20*'CALCULO GARANTIA'!$N40</f>
        <v>843601.75153495511</v>
      </c>
      <c r="H40" s="248">
        <f t="shared" si="19"/>
        <v>0.3818271384208527</v>
      </c>
      <c r="I40" s="199">
        <f>'Part 2017'!O$21*'CALCULO GARANTIA'!$N40</f>
        <v>898059.28655996628</v>
      </c>
      <c r="J40" s="248">
        <f t="shared" si="20"/>
        <v>0.3818271384208527</v>
      </c>
      <c r="K40" s="199">
        <f>'Part 2017'!O$22*'CALCULO GARANTIA'!$N40</f>
        <v>71963.64261961251</v>
      </c>
      <c r="L40" s="248">
        <f t="shared" si="21"/>
        <v>0.38182713842085264</v>
      </c>
      <c r="M40" s="199">
        <f>'Part 2017'!O$23*'CALCULO GARANTIA'!$N40</f>
        <v>662139.08578130917</v>
      </c>
      <c r="N40" s="248">
        <f t="shared" si="22"/>
        <v>0.3818271384208527</v>
      </c>
      <c r="O40" s="199">
        <f>'Part 2017'!O$24*'CALCULO GARANTIA'!$N40</f>
        <v>125346.42071476081</v>
      </c>
      <c r="P40" s="248">
        <f t="shared" si="23"/>
        <v>0.38182713842085259</v>
      </c>
      <c r="Q40" s="199">
        <f>+'Part 2017'!O$25*'CALCULO GARANTIA'!N40</f>
        <v>957522.68902072764</v>
      </c>
      <c r="R40" s="248">
        <f t="shared" si="24"/>
        <v>0.38182713842085264</v>
      </c>
      <c r="S40" s="200">
        <f t="shared" si="25"/>
        <v>26199297.666806243</v>
      </c>
      <c r="U40" s="198" t="s">
        <v>34</v>
      </c>
      <c r="V40" s="248">
        <f t="shared" si="26"/>
        <v>0.38250718287122587</v>
      </c>
      <c r="W40" s="218">
        <f>+'Distribución  1 Y 2 SEM'!AT40</f>
        <v>20000467.811336845</v>
      </c>
      <c r="X40" s="248">
        <f t="shared" si="27"/>
        <v>0.38250718287122581</v>
      </c>
      <c r="Y40" s="218">
        <f>+'Distribución  1 Y 2 SEM'!AU40</f>
        <v>2680520.6149735199</v>
      </c>
      <c r="Z40" s="248">
        <f t="shared" si="28"/>
        <v>0.38250718287122593</v>
      </c>
      <c r="AA40" s="218">
        <f>+'Distribución  1 Y 2 SEM'!AV40</f>
        <v>845104.2290482854</v>
      </c>
      <c r="AB40" s="248">
        <f t="shared" si="29"/>
        <v>0.38250718287122598</v>
      </c>
      <c r="AC40" s="218">
        <f>+'Distribución  1 Y 2 SEM'!AW40</f>
        <v>899658.75441460102</v>
      </c>
      <c r="AD40" s="248">
        <f t="shared" si="30"/>
        <v>0.38250718287122593</v>
      </c>
      <c r="AE40" s="218">
        <f>+'Distribución  1 Y 2 SEM'!AX40</f>
        <v>72091.811811552383</v>
      </c>
      <c r="AF40" s="248">
        <f t="shared" si="31"/>
        <v>0.38250718287122604</v>
      </c>
      <c r="AG40" s="218">
        <f>+'Distribución  1 Y 2 SEM'!AY40</f>
        <v>663318.37338386965</v>
      </c>
      <c r="AH40" s="248">
        <f t="shared" si="32"/>
        <v>0.38250718287122587</v>
      </c>
      <c r="AI40" s="218">
        <f>+'Distribución  1 Y 2 SEM'!AZ40</f>
        <v>125569.66607687355</v>
      </c>
      <c r="AJ40" s="248">
        <f t="shared" si="33"/>
        <v>0.38250718287122598</v>
      </c>
      <c r="AK40" s="218">
        <f>+'Distribución  1 Y 2 SEM'!BA40</f>
        <v>959228.06280182686</v>
      </c>
      <c r="AL40" s="248">
        <f t="shared" si="34"/>
        <v>0.38250718287122581</v>
      </c>
      <c r="AM40" s="219">
        <f t="shared" si="35"/>
        <v>26245959.323847368</v>
      </c>
      <c r="AO40" s="239" t="s">
        <v>34</v>
      </c>
      <c r="AP40" s="251">
        <f t="shared" si="38"/>
        <v>-35558.043741490692</v>
      </c>
      <c r="AQ40" s="251">
        <f t="shared" si="39"/>
        <v>-4765.5919939619489</v>
      </c>
      <c r="AR40" s="251">
        <f t="shared" si="40"/>
        <v>-1502.4775133302901</v>
      </c>
      <c r="AS40" s="251">
        <f t="shared" si="41"/>
        <v>-1599.4678546347423</v>
      </c>
      <c r="AT40" s="251">
        <f t="shared" si="42"/>
        <v>-128.16919193987269</v>
      </c>
      <c r="AU40" s="251">
        <f t="shared" si="43"/>
        <v>-1179.2876025604783</v>
      </c>
      <c r="AV40" s="251">
        <f t="shared" si="44"/>
        <v>-223.24536211273517</v>
      </c>
      <c r="AW40" s="251">
        <f t="shared" si="45"/>
        <v>-1705.373781099217</v>
      </c>
      <c r="AX40" s="252">
        <f t="shared" si="36"/>
        <v>-46661.657041129976</v>
      </c>
      <c r="AZ40" s="198" t="s">
        <v>34</v>
      </c>
      <c r="BA40" s="220">
        <f t="shared" si="46"/>
        <v>-11852.681247163564</v>
      </c>
      <c r="BB40" s="220">
        <f t="shared" si="47"/>
        <v>-1588.530664653983</v>
      </c>
      <c r="BC40" s="220">
        <f t="shared" si="48"/>
        <v>-500.82583777676336</v>
      </c>
      <c r="BD40" s="220">
        <f t="shared" si="49"/>
        <v>-533.15595154491405</v>
      </c>
      <c r="BE40" s="220">
        <f t="shared" si="50"/>
        <v>-42.723063979957566</v>
      </c>
      <c r="BF40" s="220">
        <f t="shared" si="51"/>
        <v>-393.0958675201594</v>
      </c>
      <c r="BG40" s="220">
        <f t="shared" si="52"/>
        <v>-74.415120704245055</v>
      </c>
      <c r="BH40" s="220">
        <f t="shared" si="53"/>
        <v>-568.45792703307234</v>
      </c>
      <c r="BI40" s="219">
        <f t="shared" si="37"/>
        <v>-15553.885680376659</v>
      </c>
    </row>
    <row r="41" spans="1:61" x14ac:dyDescent="0.2">
      <c r="A41" s="198" t="s">
        <v>35</v>
      </c>
      <c r="B41" s="248">
        <f t="shared" si="16"/>
        <v>0.3603052175943996</v>
      </c>
      <c r="C41" s="199">
        <f>'Part 2017'!O$18*'CALCULO GARANTIA'!$N41</f>
        <v>18839575.384338744</v>
      </c>
      <c r="D41" s="248">
        <f t="shared" si="17"/>
        <v>0.36030521759439949</v>
      </c>
      <c r="E41" s="199">
        <f>'Part 2017'!O$19*'CALCULO GARANTIA'!$N41</f>
        <v>2524934.4501053561</v>
      </c>
      <c r="F41" s="248">
        <f t="shared" si="18"/>
        <v>0.36030521759439965</v>
      </c>
      <c r="G41" s="199">
        <f>'Part 2017'!O$20*'CALCULO GARANTIA'!$N41</f>
        <v>796051.62144027126</v>
      </c>
      <c r="H41" s="248">
        <f t="shared" si="19"/>
        <v>0.3603052175943996</v>
      </c>
      <c r="I41" s="199">
        <f>'Part 2017'!O$21*'CALCULO GARANTIA'!$N41</f>
        <v>847439.62410553615</v>
      </c>
      <c r="J41" s="248">
        <f t="shared" si="20"/>
        <v>0.3603052175943996</v>
      </c>
      <c r="K41" s="199">
        <f>'Part 2017'!O$22*'CALCULO GARANTIA'!$N41</f>
        <v>67907.367769040284</v>
      </c>
      <c r="L41" s="248">
        <f t="shared" si="21"/>
        <v>0.3603052175943996</v>
      </c>
      <c r="M41" s="199">
        <f>'Part 2017'!O$23*'CALCULO GARANTIA'!$N41</f>
        <v>624817.21013040049</v>
      </c>
      <c r="N41" s="248">
        <f t="shared" si="22"/>
        <v>0.3603052175943996</v>
      </c>
      <c r="O41" s="199">
        <f>'Part 2017'!O$24*'CALCULO GARANTIA'!$N41</f>
        <v>118281.19283792787</v>
      </c>
      <c r="P41" s="248">
        <f t="shared" si="23"/>
        <v>0.36030521759439954</v>
      </c>
      <c r="Q41" s="199">
        <f>+'Part 2017'!O$25*'CALCULO GARANTIA'!N41</f>
        <v>903551.33541850524</v>
      </c>
      <c r="R41" s="248">
        <f t="shared" si="24"/>
        <v>0.36030521759439954</v>
      </c>
      <c r="S41" s="200">
        <f t="shared" si="25"/>
        <v>24722558.186145779</v>
      </c>
      <c r="U41" s="198" t="s">
        <v>35</v>
      </c>
      <c r="V41" s="248">
        <f t="shared" si="26"/>
        <v>0.36020350815162733</v>
      </c>
      <c r="W41" s="218">
        <f>+'Distribución  1 Y 2 SEM'!AT41</f>
        <v>18834257.219014358</v>
      </c>
      <c r="X41" s="248">
        <f t="shared" si="27"/>
        <v>0.36020350815162722</v>
      </c>
      <c r="Y41" s="218">
        <f>+'Distribución  1 Y 2 SEM'!AU41</f>
        <v>2524221.6941878283</v>
      </c>
      <c r="Z41" s="248">
        <f t="shared" si="28"/>
        <v>0.36020350815162733</v>
      </c>
      <c r="AA41" s="218">
        <f>+'Distribución  1 Y 2 SEM'!AV41</f>
        <v>795826.90649616031</v>
      </c>
      <c r="AB41" s="248">
        <f t="shared" si="29"/>
        <v>0.36020350815162744</v>
      </c>
      <c r="AC41" s="218">
        <f>+'Distribución  1 Y 2 SEM'!AW41</f>
        <v>847200.40300147794</v>
      </c>
      <c r="AD41" s="248">
        <f t="shared" si="30"/>
        <v>0.36020350815162738</v>
      </c>
      <c r="AE41" s="218">
        <f>+'Distribución  1 Y 2 SEM'!AX41</f>
        <v>67888.198408735072</v>
      </c>
      <c r="AF41" s="248">
        <f t="shared" si="31"/>
        <v>0.36020350815162744</v>
      </c>
      <c r="AG41" s="218">
        <f>+'Distribución  1 Y 2 SEM'!AY41</f>
        <v>624640.83241735725</v>
      </c>
      <c r="AH41" s="248">
        <f t="shared" si="32"/>
        <v>0.36020350815162727</v>
      </c>
      <c r="AI41" s="218">
        <f>+'Distribución  1 Y 2 SEM'!AZ41</f>
        <v>118247.80360672467</v>
      </c>
      <c r="AJ41" s="248">
        <f t="shared" si="33"/>
        <v>0.36020350815162738</v>
      </c>
      <c r="AK41" s="218">
        <f>+'Distribución  1 Y 2 SEM'!BA41</f>
        <v>903296.27471343114</v>
      </c>
      <c r="AL41" s="248">
        <f t="shared" si="34"/>
        <v>0.36020350815162727</v>
      </c>
      <c r="AM41" s="219">
        <f t="shared" si="35"/>
        <v>24715579.33184607</v>
      </c>
      <c r="AO41" s="239" t="s">
        <v>35</v>
      </c>
      <c r="AP41" s="251">
        <f t="shared" si="38"/>
        <v>5318.1653243862092</v>
      </c>
      <c r="AQ41" s="251">
        <f t="shared" si="39"/>
        <v>712.75591752771288</v>
      </c>
      <c r="AR41" s="251">
        <f t="shared" si="40"/>
        <v>224.71494411095046</v>
      </c>
      <c r="AS41" s="251">
        <f t="shared" si="41"/>
        <v>239.22110405820422</v>
      </c>
      <c r="AT41" s="251">
        <f t="shared" si="42"/>
        <v>19.16936030521174</v>
      </c>
      <c r="AU41" s="251">
        <f t="shared" si="43"/>
        <v>176.37771304324269</v>
      </c>
      <c r="AV41" s="251">
        <f t="shared" si="44"/>
        <v>33.389231203196687</v>
      </c>
      <c r="AW41" s="251">
        <f t="shared" si="45"/>
        <v>255.06070507410914</v>
      </c>
      <c r="AX41" s="252">
        <f t="shared" si="36"/>
        <v>6978.8542997088371</v>
      </c>
      <c r="AZ41" s="198" t="s">
        <v>35</v>
      </c>
      <c r="BA41" s="220">
        <f t="shared" si="46"/>
        <v>1772.721774795403</v>
      </c>
      <c r="BB41" s="220">
        <f t="shared" si="47"/>
        <v>237.58530584257096</v>
      </c>
      <c r="BC41" s="220">
        <f t="shared" si="48"/>
        <v>74.904981370316818</v>
      </c>
      <c r="BD41" s="220">
        <f t="shared" si="49"/>
        <v>79.740368019401402</v>
      </c>
      <c r="BE41" s="220">
        <f t="shared" si="50"/>
        <v>6.3897867684039129</v>
      </c>
      <c r="BF41" s="220">
        <f t="shared" si="51"/>
        <v>58.792571014414229</v>
      </c>
      <c r="BG41" s="220">
        <f t="shared" si="52"/>
        <v>11.129743734398895</v>
      </c>
      <c r="BH41" s="220">
        <f t="shared" si="53"/>
        <v>85.020235024703041</v>
      </c>
      <c r="BI41" s="219">
        <f t="shared" si="37"/>
        <v>2326.2847665696122</v>
      </c>
    </row>
    <row r="42" spans="1:61" x14ac:dyDescent="0.2">
      <c r="A42" s="198" t="s">
        <v>36</v>
      </c>
      <c r="B42" s="248">
        <f t="shared" si="16"/>
        <v>0.40725712137188086</v>
      </c>
      <c r="C42" s="199">
        <f>'Part 2017'!O$18*'CALCULO GARANTIA'!$N42</f>
        <v>21294588.210852493</v>
      </c>
      <c r="D42" s="248">
        <f t="shared" si="17"/>
        <v>0.4072571213718808</v>
      </c>
      <c r="E42" s="199">
        <f>'Part 2017'!O$19*'CALCULO GARANTIA'!$N42</f>
        <v>2853962.3785303291</v>
      </c>
      <c r="F42" s="248">
        <f t="shared" si="18"/>
        <v>0.40725712137188097</v>
      </c>
      <c r="G42" s="199">
        <f>'Part 2017'!O$20*'CALCULO GARANTIA'!$N42</f>
        <v>899786.28113050759</v>
      </c>
      <c r="H42" s="248">
        <f t="shared" si="19"/>
        <v>0.40725712137188097</v>
      </c>
      <c r="I42" s="199">
        <f>'Part 2017'!O$21*'CALCULO GARANTIA'!$N42</f>
        <v>957870.73013803049</v>
      </c>
      <c r="J42" s="248">
        <f t="shared" si="20"/>
        <v>0.40725712137188097</v>
      </c>
      <c r="K42" s="199">
        <f>'Part 2017'!O$22*'CALCULO GARANTIA'!$N42</f>
        <v>76756.476917560081</v>
      </c>
      <c r="L42" s="248">
        <f t="shared" si="21"/>
        <v>0.40725712137188086</v>
      </c>
      <c r="M42" s="199">
        <f>'Part 2017'!O$23*'CALCULO GARANTIA'!$N42</f>
        <v>706238.06138651865</v>
      </c>
      <c r="N42" s="248">
        <f t="shared" si="22"/>
        <v>0.40725712137188086</v>
      </c>
      <c r="O42" s="199">
        <f>'Part 2017'!O$24*'CALCULO GARANTIA'!$N42</f>
        <v>133694.58935183508</v>
      </c>
      <c r="P42" s="248">
        <f t="shared" si="23"/>
        <v>0.40725712137188086</v>
      </c>
      <c r="Q42" s="199">
        <f>+'Part 2017'!O$25*'CALCULO GARANTIA'!N42</f>
        <v>1021294.4412270397</v>
      </c>
      <c r="R42" s="248">
        <f t="shared" si="24"/>
        <v>0.40725712137188086</v>
      </c>
      <c r="S42" s="200">
        <f t="shared" si="25"/>
        <v>27944191.169534314</v>
      </c>
      <c r="U42" s="198" t="s">
        <v>36</v>
      </c>
      <c r="V42" s="248">
        <f t="shared" si="26"/>
        <v>0.40939576283822243</v>
      </c>
      <c r="W42" s="218">
        <f>+'Distribución  1 Y 2 SEM'!AT42</f>
        <v>21406413.116953552</v>
      </c>
      <c r="X42" s="248">
        <f t="shared" si="27"/>
        <v>0.40939576283822232</v>
      </c>
      <c r="Y42" s="218">
        <f>+'Distribución  1 Y 2 SEM'!AU42</f>
        <v>2868949.4762771861</v>
      </c>
      <c r="Z42" s="248">
        <f t="shared" si="28"/>
        <v>0.40939576283822254</v>
      </c>
      <c r="AA42" s="218">
        <f>+'Distribución  1 Y 2 SEM'!AV42</f>
        <v>904511.35566128267</v>
      </c>
      <c r="AB42" s="248">
        <f t="shared" si="29"/>
        <v>0.4093957628382226</v>
      </c>
      <c r="AC42" s="218">
        <f>+'Distribución  1 Y 2 SEM'!AW42</f>
        <v>962900.82526802458</v>
      </c>
      <c r="AD42" s="248">
        <f t="shared" si="30"/>
        <v>0.40939576283822254</v>
      </c>
      <c r="AE42" s="218">
        <f>+'Distribución  1 Y 2 SEM'!AX42</f>
        <v>77159.550493764764</v>
      </c>
      <c r="AF42" s="248">
        <f t="shared" si="31"/>
        <v>0.4093957628382226</v>
      </c>
      <c r="AG42" s="218">
        <f>+'Distribución  1 Y 2 SEM'!AY42</f>
        <v>709946.75037911884</v>
      </c>
      <c r="AH42" s="248">
        <f t="shared" si="32"/>
        <v>0.40939576283822243</v>
      </c>
      <c r="AI42" s="218">
        <f>+'Distribución  1 Y 2 SEM'!AZ42</f>
        <v>134396.66373582667</v>
      </c>
      <c r="AJ42" s="248">
        <f t="shared" si="33"/>
        <v>0.40939576283822254</v>
      </c>
      <c r="AK42" s="218">
        <f>+'Distribución  1 Y 2 SEM'!BA42</f>
        <v>1026657.5951824444</v>
      </c>
      <c r="AL42" s="248">
        <f t="shared" si="34"/>
        <v>0.40939576283822254</v>
      </c>
      <c r="AM42" s="219">
        <f t="shared" si="35"/>
        <v>28090935.333951205</v>
      </c>
      <c r="AO42" s="239" t="s">
        <v>36</v>
      </c>
      <c r="AP42" s="251">
        <f t="shared" si="38"/>
        <v>-111824.90610105917</v>
      </c>
      <c r="AQ42" s="251">
        <f t="shared" si="39"/>
        <v>-14987.097746856976</v>
      </c>
      <c r="AR42" s="251">
        <f t="shared" si="40"/>
        <v>-4725.0745307750767</v>
      </c>
      <c r="AS42" s="251">
        <f t="shared" si="41"/>
        <v>-5030.0951299940934</v>
      </c>
      <c r="AT42" s="251">
        <f t="shared" si="42"/>
        <v>-403.07357620468247</v>
      </c>
      <c r="AU42" s="251">
        <f t="shared" si="43"/>
        <v>-3708.6889926001895</v>
      </c>
      <c r="AV42" s="251">
        <f t="shared" si="44"/>
        <v>-702.07438399159582</v>
      </c>
      <c r="AW42" s="251">
        <f t="shared" si="45"/>
        <v>-5363.1539554047631</v>
      </c>
      <c r="AX42" s="252">
        <f t="shared" si="36"/>
        <v>-146744.16441688655</v>
      </c>
      <c r="AZ42" s="198" t="s">
        <v>36</v>
      </c>
      <c r="BA42" s="220">
        <f t="shared" si="46"/>
        <v>-37274.968700353056</v>
      </c>
      <c r="BB42" s="220">
        <f t="shared" si="47"/>
        <v>-4995.6992489523254</v>
      </c>
      <c r="BC42" s="220">
        <f t="shared" si="48"/>
        <v>-1575.0248435916922</v>
      </c>
      <c r="BD42" s="220">
        <f t="shared" si="49"/>
        <v>-1676.6983766646979</v>
      </c>
      <c r="BE42" s="220">
        <f t="shared" si="50"/>
        <v>-134.35785873489417</v>
      </c>
      <c r="BF42" s="220">
        <f t="shared" si="51"/>
        <v>-1236.2296642000631</v>
      </c>
      <c r="BG42" s="220">
        <f t="shared" si="52"/>
        <v>-234.02479466386526</v>
      </c>
      <c r="BH42" s="220">
        <f t="shared" si="53"/>
        <v>-1787.717985134921</v>
      </c>
      <c r="BI42" s="219">
        <f t="shared" si="37"/>
        <v>-48914.721472295518</v>
      </c>
    </row>
    <row r="43" spans="1:61" x14ac:dyDescent="0.2">
      <c r="A43" s="198" t="s">
        <v>37</v>
      </c>
      <c r="B43" s="248">
        <f t="shared" si="16"/>
        <v>0.57363930874880409</v>
      </c>
      <c r="C43" s="199">
        <f>'Part 2017'!O$18*'CALCULO GARANTIA'!$N43</f>
        <v>29994350.547426112</v>
      </c>
      <c r="D43" s="248">
        <f t="shared" si="17"/>
        <v>0.57363930874880409</v>
      </c>
      <c r="E43" s="199">
        <f>'Part 2017'!O$19*'CALCULO GARANTIA'!$N43</f>
        <v>4019929.7203210741</v>
      </c>
      <c r="F43" s="248">
        <f t="shared" si="18"/>
        <v>0.57363930874880409</v>
      </c>
      <c r="G43" s="199">
        <f>'Part 2017'!O$20*'CALCULO GARANTIA'!$N43</f>
        <v>1267387.9798360704</v>
      </c>
      <c r="H43" s="248">
        <f t="shared" si="19"/>
        <v>0.5736393087488042</v>
      </c>
      <c r="I43" s="199">
        <f>'Part 2017'!O$21*'CALCULO GARANTIA'!$N43</f>
        <v>1349202.4440386631</v>
      </c>
      <c r="J43" s="248">
        <f t="shared" si="20"/>
        <v>0.57363930874880431</v>
      </c>
      <c r="K43" s="199">
        <f>'Part 2017'!O$22*'CALCULO GARANTIA'!$N43</f>
        <v>108114.82488670068</v>
      </c>
      <c r="L43" s="248">
        <f t="shared" si="21"/>
        <v>0.57363930874880409</v>
      </c>
      <c r="M43" s="199">
        <f>'Part 2017'!O$23*'CALCULO GARANTIA'!$N43</f>
        <v>994766.92262901715</v>
      </c>
      <c r="N43" s="248">
        <f t="shared" si="22"/>
        <v>0.5736393087488042</v>
      </c>
      <c r="O43" s="199">
        <f>'Part 2017'!O$24*'CALCULO GARANTIA'!$N43</f>
        <v>188314.62433584139</v>
      </c>
      <c r="P43" s="248">
        <f t="shared" si="23"/>
        <v>0.57363930874880409</v>
      </c>
      <c r="Q43" s="199">
        <f>+'Part 2017'!O$25*'CALCULO GARANTIA'!N43</f>
        <v>1438537.4903230006</v>
      </c>
      <c r="R43" s="248">
        <f t="shared" si="24"/>
        <v>0.57363930874880409</v>
      </c>
      <c r="S43" s="200">
        <f t="shared" si="25"/>
        <v>39360604.55379647</v>
      </c>
      <c r="U43" s="198" t="s">
        <v>37</v>
      </c>
      <c r="V43" s="248">
        <f t="shared" si="26"/>
        <v>0.57665167795742878</v>
      </c>
      <c r="W43" s="218">
        <f>+'Distribución  1 Y 2 SEM'!AT43</f>
        <v>30151860.774922267</v>
      </c>
      <c r="X43" s="248">
        <f t="shared" si="27"/>
        <v>0.57665167795742855</v>
      </c>
      <c r="Y43" s="218">
        <f>+'Distribución  1 Y 2 SEM'!AU43</f>
        <v>4041039.6971403807</v>
      </c>
      <c r="Z43" s="248">
        <f t="shared" si="28"/>
        <v>0.57665167795742878</v>
      </c>
      <c r="AA43" s="218">
        <f>+'Distribución  1 Y 2 SEM'!AV43</f>
        <v>1274043.4521295689</v>
      </c>
      <c r="AB43" s="248">
        <f t="shared" si="29"/>
        <v>0.57665167795742889</v>
      </c>
      <c r="AC43" s="218">
        <f>+'Distribución  1 Y 2 SEM'!AW43</f>
        <v>1356287.551067831</v>
      </c>
      <c r="AD43" s="248">
        <f t="shared" si="30"/>
        <v>0.57665167795742878</v>
      </c>
      <c r="AE43" s="218">
        <f>+'Distribución  1 Y 2 SEM'!AX43</f>
        <v>108682.57149073816</v>
      </c>
      <c r="AF43" s="248">
        <f t="shared" si="31"/>
        <v>0.57665167795742889</v>
      </c>
      <c r="AG43" s="218">
        <f>+'Distribución  1 Y 2 SEM'!AY43</f>
        <v>999990.77183492668</v>
      </c>
      <c r="AH43" s="248">
        <f t="shared" si="32"/>
        <v>0.57665167795742867</v>
      </c>
      <c r="AI43" s="218">
        <f>+'Distribución  1 Y 2 SEM'!AZ43</f>
        <v>189303.52653837754</v>
      </c>
      <c r="AJ43" s="248">
        <f t="shared" si="33"/>
        <v>0.57665167795742878</v>
      </c>
      <c r="AK43" s="218">
        <f>+'Distribución  1 Y 2 SEM'!BA43</f>
        <v>1446091.7251447968</v>
      </c>
      <c r="AL43" s="248">
        <f t="shared" si="34"/>
        <v>0.57665167795742878</v>
      </c>
      <c r="AM43" s="219">
        <f t="shared" si="35"/>
        <v>39567300.070268884</v>
      </c>
      <c r="AO43" s="239" t="s">
        <v>37</v>
      </c>
      <c r="AP43" s="251">
        <f t="shared" si="38"/>
        <v>-157510.22749615461</v>
      </c>
      <c r="AQ43" s="251">
        <f t="shared" si="39"/>
        <v>-21109.976819306612</v>
      </c>
      <c r="AR43" s="251">
        <f t="shared" si="40"/>
        <v>-6655.4722934984602</v>
      </c>
      <c r="AS43" s="251">
        <f t="shared" si="41"/>
        <v>-7085.1070291679353</v>
      </c>
      <c r="AT43" s="251">
        <f t="shared" si="42"/>
        <v>-567.74660403748567</v>
      </c>
      <c r="AU43" s="251">
        <f t="shared" si="43"/>
        <v>-5223.8492059095297</v>
      </c>
      <c r="AV43" s="251">
        <f t="shared" si="44"/>
        <v>-988.90220253614825</v>
      </c>
      <c r="AW43" s="251">
        <f t="shared" si="45"/>
        <v>-7554.2348217961844</v>
      </c>
      <c r="AX43" s="252">
        <f t="shared" si="36"/>
        <v>-206695.51647240695</v>
      </c>
      <c r="AZ43" s="198" t="s">
        <v>37</v>
      </c>
      <c r="BA43" s="220">
        <f t="shared" si="46"/>
        <v>-52503.409165384866</v>
      </c>
      <c r="BB43" s="220">
        <f t="shared" si="47"/>
        <v>-7036.6589397688704</v>
      </c>
      <c r="BC43" s="220">
        <f t="shared" si="48"/>
        <v>-2218.4907644994869</v>
      </c>
      <c r="BD43" s="220">
        <f t="shared" si="49"/>
        <v>-2361.7023430559784</v>
      </c>
      <c r="BE43" s="220">
        <f t="shared" si="50"/>
        <v>-189.24886801249522</v>
      </c>
      <c r="BF43" s="220">
        <f t="shared" si="51"/>
        <v>-1741.2830686365098</v>
      </c>
      <c r="BG43" s="220">
        <f t="shared" si="52"/>
        <v>-329.6340675120494</v>
      </c>
      <c r="BH43" s="220">
        <f t="shared" si="53"/>
        <v>-2518.0782739320616</v>
      </c>
      <c r="BI43" s="219">
        <f t="shared" si="37"/>
        <v>-68898.505490802316</v>
      </c>
    </row>
    <row r="44" spans="1:61" x14ac:dyDescent="0.2">
      <c r="A44" s="198" t="s">
        <v>38</v>
      </c>
      <c r="B44" s="248">
        <f t="shared" si="16"/>
        <v>1.3458107909531423</v>
      </c>
      <c r="C44" s="199">
        <f>'Part 2017'!O$18*'CALCULO GARANTIA'!$N44</f>
        <v>70369516.207673073</v>
      </c>
      <c r="D44" s="248">
        <f t="shared" si="17"/>
        <v>1.3458107909531418</v>
      </c>
      <c r="E44" s="199">
        <f>'Part 2017'!O$19*'CALCULO GARANTIA'!$N44</f>
        <v>9431126.3436279055</v>
      </c>
      <c r="F44" s="248">
        <f t="shared" si="18"/>
        <v>1.3458107909531423</v>
      </c>
      <c r="G44" s="199">
        <f>'Part 2017'!O$20*'CALCULO GARANTIA'!$N44</f>
        <v>2973409.2374318009</v>
      </c>
      <c r="H44" s="248">
        <f t="shared" si="19"/>
        <v>1.3458107909531425</v>
      </c>
      <c r="I44" s="199">
        <f>'Part 2017'!O$21*'CALCULO GARANTIA'!$N44</f>
        <v>3165353.5255944417</v>
      </c>
      <c r="J44" s="248">
        <f t="shared" si="20"/>
        <v>1.3458107909531427</v>
      </c>
      <c r="K44" s="199">
        <f>'Part 2017'!O$22*'CALCULO GARANTIA'!$N44</f>
        <v>253647.36303007833</v>
      </c>
      <c r="L44" s="248">
        <f t="shared" si="21"/>
        <v>1.3458107909531423</v>
      </c>
      <c r="M44" s="199">
        <f>'Part 2017'!O$23*'CALCULO GARANTIA'!$N44</f>
        <v>2333815.0620769705</v>
      </c>
      <c r="N44" s="248">
        <f t="shared" si="22"/>
        <v>1.3458107909531425</v>
      </c>
      <c r="O44" s="199">
        <f>'Part 2017'!O$24*'CALCULO GARANTIA'!$N44</f>
        <v>441803.49857516785</v>
      </c>
      <c r="P44" s="248">
        <f t="shared" si="23"/>
        <v>1.345810790953142</v>
      </c>
      <c r="Q44" s="199">
        <f>+'Part 2017'!O$25*'CALCULO GARANTIA'!N44</f>
        <v>3374941.7938077832</v>
      </c>
      <c r="R44" s="248">
        <f t="shared" si="24"/>
        <v>1.345810790953142</v>
      </c>
      <c r="S44" s="200">
        <f t="shared" si="25"/>
        <v>92343613.031817213</v>
      </c>
      <c r="U44" s="198" t="s">
        <v>38</v>
      </c>
      <c r="V44" s="248">
        <f t="shared" si="26"/>
        <v>1.3528780872933188</v>
      </c>
      <c r="W44" s="218">
        <f>+'Distribución  1 Y 2 SEM'!AT44</f>
        <v>70739049.746635318</v>
      </c>
      <c r="X44" s="248">
        <f t="shared" si="27"/>
        <v>1.3528780872933184</v>
      </c>
      <c r="Y44" s="218">
        <f>+'Distribución  1 Y 2 SEM'!AU44</f>
        <v>9480652.2986433655</v>
      </c>
      <c r="Z44" s="248">
        <f t="shared" si="28"/>
        <v>1.3528780872933188</v>
      </c>
      <c r="AA44" s="218">
        <f>+'Distribución  1 Y 2 SEM'!AV44</f>
        <v>2989023.5900308518</v>
      </c>
      <c r="AB44" s="248">
        <f t="shared" si="29"/>
        <v>1.3528780872933193</v>
      </c>
      <c r="AC44" s="218">
        <f>+'Distribución  1 Y 2 SEM'!AW44</f>
        <v>3181975.8409579229</v>
      </c>
      <c r="AD44" s="248">
        <f t="shared" si="30"/>
        <v>1.352878087293319</v>
      </c>
      <c r="AE44" s="218">
        <f>+'Distribución  1 Y 2 SEM'!AX44</f>
        <v>254979.34899161782</v>
      </c>
      <c r="AF44" s="248">
        <f t="shared" si="31"/>
        <v>1.3528780872933193</v>
      </c>
      <c r="AG44" s="218">
        <f>+'Distribución  1 Y 2 SEM'!AY44</f>
        <v>2346070.6947095376</v>
      </c>
      <c r="AH44" s="248">
        <f t="shared" si="32"/>
        <v>1.3528780872933188</v>
      </c>
      <c r="AI44" s="218">
        <f>+'Distribución  1 Y 2 SEM'!AZ44</f>
        <v>444123.5544623303</v>
      </c>
      <c r="AJ44" s="248">
        <f t="shared" si="33"/>
        <v>1.352878087293319</v>
      </c>
      <c r="AK44" s="218">
        <f>+'Distribución  1 Y 2 SEM'!BA44</f>
        <v>3392664.7262942991</v>
      </c>
      <c r="AL44" s="248">
        <f t="shared" si="34"/>
        <v>1.3528780872933188</v>
      </c>
      <c r="AM44" s="219">
        <f t="shared" si="35"/>
        <v>92828539.800725237</v>
      </c>
      <c r="AO44" s="239" t="s">
        <v>38</v>
      </c>
      <c r="AP44" s="251">
        <f t="shared" si="38"/>
        <v>-369533.53896224499</v>
      </c>
      <c r="AQ44" s="251">
        <f t="shared" si="39"/>
        <v>-49525.955015460029</v>
      </c>
      <c r="AR44" s="251">
        <f t="shared" si="40"/>
        <v>-15614.35259905085</v>
      </c>
      <c r="AS44" s="251">
        <f t="shared" si="41"/>
        <v>-16622.315363481175</v>
      </c>
      <c r="AT44" s="251">
        <f t="shared" si="42"/>
        <v>-1331.9859615394962</v>
      </c>
      <c r="AU44" s="251">
        <f t="shared" si="43"/>
        <v>-12255.632632567082</v>
      </c>
      <c r="AV44" s="251">
        <f t="shared" si="44"/>
        <v>-2320.0558871624526</v>
      </c>
      <c r="AW44" s="251">
        <f t="shared" si="45"/>
        <v>-17722.932486515958</v>
      </c>
      <c r="AX44" s="252">
        <f t="shared" si="36"/>
        <v>-484926.76890802203</v>
      </c>
      <c r="AZ44" s="198" t="s">
        <v>38</v>
      </c>
      <c r="BA44" s="220">
        <f t="shared" si="46"/>
        <v>-123177.84632074833</v>
      </c>
      <c r="BB44" s="220">
        <f t="shared" si="47"/>
        <v>-16508.651671820011</v>
      </c>
      <c r="BC44" s="220">
        <f t="shared" si="48"/>
        <v>-5204.7841996836169</v>
      </c>
      <c r="BD44" s="220">
        <f t="shared" si="49"/>
        <v>-5540.7717878270587</v>
      </c>
      <c r="BE44" s="220">
        <f t="shared" si="50"/>
        <v>-443.99532051316538</v>
      </c>
      <c r="BF44" s="220">
        <f t="shared" si="51"/>
        <v>-4085.2108775223605</v>
      </c>
      <c r="BG44" s="220">
        <f t="shared" si="52"/>
        <v>-773.35196238748415</v>
      </c>
      <c r="BH44" s="220">
        <f t="shared" si="53"/>
        <v>-5907.644162171986</v>
      </c>
      <c r="BI44" s="219">
        <f t="shared" si="37"/>
        <v>-161642.25630267398</v>
      </c>
    </row>
    <row r="45" spans="1:61" x14ac:dyDescent="0.2">
      <c r="A45" s="198" t="s">
        <v>39</v>
      </c>
      <c r="B45" s="248">
        <f t="shared" si="16"/>
        <v>25.246784800378418</v>
      </c>
      <c r="C45" s="199">
        <f>'Part 2017'!O$18*'CALCULO GARANTIA'!$N45</f>
        <v>1320099410.81214</v>
      </c>
      <c r="D45" s="248">
        <f t="shared" si="17"/>
        <v>25.246784800378414</v>
      </c>
      <c r="E45" s="199">
        <f>'Part 2017'!O$19*'CALCULO GARANTIA'!$N45</f>
        <v>176923545.88279101</v>
      </c>
      <c r="F45" s="248">
        <f t="shared" si="18"/>
        <v>25.246784800378418</v>
      </c>
      <c r="G45" s="199">
        <f>'Part 2017'!O$20*'CALCULO GARANTIA'!$N45</f>
        <v>55779775.021518379</v>
      </c>
      <c r="H45" s="248">
        <f t="shared" si="19"/>
        <v>25.246784800378425</v>
      </c>
      <c r="I45" s="199">
        <f>'Part 2017'!O$21*'CALCULO GARANTIA'!$N45</f>
        <v>59380560.636762224</v>
      </c>
      <c r="J45" s="248">
        <f t="shared" si="20"/>
        <v>25.246784800378425</v>
      </c>
      <c r="K45" s="199">
        <f>'Part 2017'!O$22*'CALCULO GARANTIA'!$N45</f>
        <v>4758306.6153515568</v>
      </c>
      <c r="L45" s="248">
        <f t="shared" si="21"/>
        <v>25.246784800378418</v>
      </c>
      <c r="M45" s="199">
        <f>'Part 2017'!O$23*'CALCULO GARANTIA'!$N45</f>
        <v>43781285.625157818</v>
      </c>
      <c r="N45" s="248">
        <f t="shared" si="22"/>
        <v>25.246784800378418</v>
      </c>
      <c r="O45" s="199">
        <f>'Part 2017'!O$24*'CALCULO GARANTIA'!$N45</f>
        <v>8288028.2485191589</v>
      </c>
      <c r="P45" s="248">
        <f t="shared" si="23"/>
        <v>25.246784800378418</v>
      </c>
      <c r="Q45" s="199">
        <f>+'Part 2017'!O$25*'CALCULO GARANTIA'!N45</f>
        <v>63312339.115458086</v>
      </c>
      <c r="R45" s="248">
        <f t="shared" si="24"/>
        <v>25.246784800378418</v>
      </c>
      <c r="S45" s="200">
        <f t="shared" si="25"/>
        <v>1732323251.9576981</v>
      </c>
      <c r="U45" s="198" t="s">
        <v>39</v>
      </c>
      <c r="V45" s="248">
        <f t="shared" si="26"/>
        <v>25.173730777687009</v>
      </c>
      <c r="W45" s="218">
        <f>+'Distribución  1 Y 2 SEM'!AT45</f>
        <v>1316279575.0162199</v>
      </c>
      <c r="X45" s="248">
        <f t="shared" si="27"/>
        <v>25.173730777687002</v>
      </c>
      <c r="Y45" s="218">
        <f>+'Distribución  1 Y 2 SEM'!AU45</f>
        <v>176411600.42764649</v>
      </c>
      <c r="Z45" s="248">
        <f t="shared" si="28"/>
        <v>25.173730777687009</v>
      </c>
      <c r="AA45" s="218">
        <f>+'Distribución  1 Y 2 SEM'!AV45</f>
        <v>55618370.827583857</v>
      </c>
      <c r="AB45" s="248">
        <f t="shared" si="29"/>
        <v>25.173730777687016</v>
      </c>
      <c r="AC45" s="218">
        <f>+'Distribución  1 Y 2 SEM'!AW45</f>
        <v>59208737.220098041</v>
      </c>
      <c r="AD45" s="248">
        <f t="shared" si="30"/>
        <v>25.173730777687016</v>
      </c>
      <c r="AE45" s="218">
        <f>+'Distribución  1 Y 2 SEM'!AX45</f>
        <v>4744537.9932399075</v>
      </c>
      <c r="AF45" s="248">
        <f t="shared" si="31"/>
        <v>25.17373077768702</v>
      </c>
      <c r="AG45" s="218">
        <f>+'Distribución  1 Y 2 SEM'!AY45</f>
        <v>43654600.225063972</v>
      </c>
      <c r="AH45" s="248">
        <f t="shared" si="32"/>
        <v>25.173730777687009</v>
      </c>
      <c r="AI45" s="218">
        <f>+'Distribución  1 Y 2 SEM'!AZ45</f>
        <v>8264046.0342086367</v>
      </c>
      <c r="AJ45" s="248">
        <f t="shared" si="33"/>
        <v>25.173730777687016</v>
      </c>
      <c r="AK45" s="218">
        <f>+'Distribución  1 Y 2 SEM'!BA45</f>
        <v>63129138.716082193</v>
      </c>
      <c r="AL45" s="248">
        <f t="shared" si="34"/>
        <v>25.173730777687009</v>
      </c>
      <c r="AM45" s="219">
        <f t="shared" si="35"/>
        <v>1727310606.4601426</v>
      </c>
      <c r="AO45" s="239" t="s">
        <v>39</v>
      </c>
      <c r="AP45" s="251">
        <f t="shared" si="38"/>
        <v>3819835.7959201336</v>
      </c>
      <c r="AQ45" s="251">
        <f t="shared" si="39"/>
        <v>511945.45514452457</v>
      </c>
      <c r="AR45" s="251">
        <f t="shared" si="40"/>
        <v>161404.19393452257</v>
      </c>
      <c r="AS45" s="251">
        <f t="shared" si="41"/>
        <v>171823.41666418314</v>
      </c>
      <c r="AT45" s="251">
        <f t="shared" si="42"/>
        <v>13768.622111649252</v>
      </c>
      <c r="AU45" s="251">
        <f t="shared" si="43"/>
        <v>126685.40009384602</v>
      </c>
      <c r="AV45" s="251">
        <f t="shared" si="44"/>
        <v>23982.214310522191</v>
      </c>
      <c r="AW45" s="251">
        <f t="shared" si="45"/>
        <v>183200.39937589318</v>
      </c>
      <c r="AX45" s="252">
        <f t="shared" si="36"/>
        <v>5012645.4975552745</v>
      </c>
      <c r="AZ45" s="198" t="s">
        <v>39</v>
      </c>
      <c r="BA45" s="220">
        <f t="shared" si="46"/>
        <v>1273278.5986400445</v>
      </c>
      <c r="BB45" s="220">
        <f t="shared" si="47"/>
        <v>170648.48504817486</v>
      </c>
      <c r="BC45" s="220">
        <f t="shared" si="48"/>
        <v>53801.397978174187</v>
      </c>
      <c r="BD45" s="220">
        <f t="shared" si="49"/>
        <v>57274.472221394382</v>
      </c>
      <c r="BE45" s="220">
        <f t="shared" si="50"/>
        <v>4589.5407038830845</v>
      </c>
      <c r="BF45" s="220">
        <f t="shared" si="51"/>
        <v>42228.466697948672</v>
      </c>
      <c r="BG45" s="220">
        <f t="shared" si="52"/>
        <v>7994.0714368407307</v>
      </c>
      <c r="BH45" s="220">
        <f t="shared" si="53"/>
        <v>61066.799791964389</v>
      </c>
      <c r="BI45" s="219">
        <f t="shared" si="37"/>
        <v>1670881.8325184251</v>
      </c>
    </row>
    <row r="46" spans="1:61" x14ac:dyDescent="0.2">
      <c r="A46" s="198" t="s">
        <v>40</v>
      </c>
      <c r="B46" s="248">
        <f t="shared" si="16"/>
        <v>0.14384366474175792</v>
      </c>
      <c r="C46" s="199">
        <f>'Part 2017'!O$18*'CALCULO GARANTIA'!$N46</f>
        <v>7521272.0580486525</v>
      </c>
      <c r="D46" s="248">
        <f t="shared" si="17"/>
        <v>0.14384366474175786</v>
      </c>
      <c r="E46" s="199">
        <f>'Part 2017'!O$19*'CALCULO GARANTIA'!$N46</f>
        <v>1008022.6618997345</v>
      </c>
      <c r="F46" s="248">
        <f t="shared" si="18"/>
        <v>0.14384366474175794</v>
      </c>
      <c r="G46" s="199">
        <f>'Part 2017'!O$20*'CALCULO GARANTIA'!$N46</f>
        <v>317805.50755301362</v>
      </c>
      <c r="H46" s="248">
        <f t="shared" si="19"/>
        <v>0.14384366474175792</v>
      </c>
      <c r="I46" s="199">
        <f>'Part 2017'!O$21*'CALCULO GARANTIA'!$N46</f>
        <v>338320.99904792727</v>
      </c>
      <c r="J46" s="248">
        <f t="shared" si="20"/>
        <v>0.14384366474175797</v>
      </c>
      <c r="K46" s="199">
        <f>'Part 2017'!O$22*'CALCULO GARANTIA'!$N46</f>
        <v>27110.472360300671</v>
      </c>
      <c r="L46" s="248">
        <f t="shared" si="21"/>
        <v>0.14384366474175792</v>
      </c>
      <c r="M46" s="199">
        <f>'Part 2017'!O$23*'CALCULO GARANTIA'!$N46</f>
        <v>249444.06272809644</v>
      </c>
      <c r="N46" s="248">
        <f t="shared" si="22"/>
        <v>0.14384366474175794</v>
      </c>
      <c r="O46" s="199">
        <f>'Part 2017'!O$24*'CALCULO GARANTIA'!$N46</f>
        <v>47221.076512377913</v>
      </c>
      <c r="P46" s="248">
        <f t="shared" si="23"/>
        <v>0.14384366474175789</v>
      </c>
      <c r="Q46" s="199">
        <f>+'Part 2017'!O$25*'CALCULO GARANTIA'!N46</f>
        <v>360722.32380274951</v>
      </c>
      <c r="R46" s="248">
        <f t="shared" si="24"/>
        <v>0.14384366474175786</v>
      </c>
      <c r="S46" s="200">
        <f t="shared" si="25"/>
        <v>9869919.1619528495</v>
      </c>
      <c r="U46" s="198" t="s">
        <v>40</v>
      </c>
      <c r="V46" s="248">
        <f t="shared" si="26"/>
        <v>0.14459903526800183</v>
      </c>
      <c r="W46" s="218">
        <f>+'Distribución  1 Y 2 SEM'!AT46</f>
        <v>7560768.7383001726</v>
      </c>
      <c r="X46" s="248">
        <f t="shared" si="27"/>
        <v>0.14459903526800177</v>
      </c>
      <c r="Y46" s="218">
        <f>+'Distribución  1 Y 2 SEM'!AU46</f>
        <v>1013316.1213645779</v>
      </c>
      <c r="Z46" s="248">
        <f t="shared" si="28"/>
        <v>0.14459903526800183</v>
      </c>
      <c r="AA46" s="218">
        <f>+'Distribución  1 Y 2 SEM'!AV46</f>
        <v>319474.40909215697</v>
      </c>
      <c r="AB46" s="248">
        <f t="shared" si="29"/>
        <v>0.14459903526800189</v>
      </c>
      <c r="AC46" s="218">
        <f>+'Distribución  1 Y 2 SEM'!AW46</f>
        <v>340097.63419935375</v>
      </c>
      <c r="AD46" s="248">
        <f t="shared" si="30"/>
        <v>0.14459903526800186</v>
      </c>
      <c r="AE46" s="218">
        <f>+'Distribución  1 Y 2 SEM'!AX46</f>
        <v>27252.838392272162</v>
      </c>
      <c r="AF46" s="248">
        <f t="shared" si="31"/>
        <v>0.14459903526800189</v>
      </c>
      <c r="AG46" s="218">
        <f>+'Distribución  1 Y 2 SEM'!AY46</f>
        <v>250753.97577341282</v>
      </c>
      <c r="AH46" s="248">
        <f t="shared" si="32"/>
        <v>0.14459903526800183</v>
      </c>
      <c r="AI46" s="218">
        <f>+'Distribución  1 Y 2 SEM'!AZ46</f>
        <v>47469.04995965484</v>
      </c>
      <c r="AJ46" s="248">
        <f t="shared" si="33"/>
        <v>0.14459903526800186</v>
      </c>
      <c r="AK46" s="218">
        <f>+'Distribución  1 Y 2 SEM'!BA46</f>
        <v>362616.59569889453</v>
      </c>
      <c r="AL46" s="248">
        <f t="shared" si="34"/>
        <v>0.14459903526800183</v>
      </c>
      <c r="AM46" s="219">
        <f t="shared" si="35"/>
        <v>9921749.3627804946</v>
      </c>
      <c r="AO46" s="239" t="s">
        <v>40</v>
      </c>
      <c r="AP46" s="251">
        <f t="shared" si="38"/>
        <v>-39496.680251520127</v>
      </c>
      <c r="AQ46" s="251">
        <f t="shared" si="39"/>
        <v>-5293.4594648433849</v>
      </c>
      <c r="AR46" s="251">
        <f t="shared" si="40"/>
        <v>-1668.9015391433495</v>
      </c>
      <c r="AS46" s="251">
        <f t="shared" si="41"/>
        <v>-1776.6351514264825</v>
      </c>
      <c r="AT46" s="251">
        <f t="shared" si="42"/>
        <v>-142.36603197149088</v>
      </c>
      <c r="AU46" s="251">
        <f t="shared" si="43"/>
        <v>-1309.9130453163816</v>
      </c>
      <c r="AV46" s="251">
        <f t="shared" si="44"/>
        <v>-247.97344727692689</v>
      </c>
      <c r="AW46" s="251">
        <f t="shared" si="45"/>
        <v>-1894.2718961450155</v>
      </c>
      <c r="AX46" s="252">
        <f t="shared" si="36"/>
        <v>-51830.200827643159</v>
      </c>
      <c r="AZ46" s="198" t="s">
        <v>40</v>
      </c>
      <c r="BA46" s="220">
        <f t="shared" si="46"/>
        <v>-13165.560083840042</v>
      </c>
      <c r="BB46" s="220">
        <f t="shared" si="47"/>
        <v>-1764.4864882811282</v>
      </c>
      <c r="BC46" s="220">
        <f t="shared" si="48"/>
        <v>-556.30051304778317</v>
      </c>
      <c r="BD46" s="220">
        <f t="shared" si="49"/>
        <v>-592.21171714216086</v>
      </c>
      <c r="BE46" s="220">
        <f t="shared" si="50"/>
        <v>-47.455343990496964</v>
      </c>
      <c r="BF46" s="220">
        <f t="shared" si="51"/>
        <v>-436.63768177212722</v>
      </c>
      <c r="BG46" s="220">
        <f t="shared" si="52"/>
        <v>-82.65781575897563</v>
      </c>
      <c r="BH46" s="220">
        <f t="shared" si="53"/>
        <v>-631.42396538167179</v>
      </c>
      <c r="BI46" s="219">
        <f t="shared" si="37"/>
        <v>-17276.733609214389</v>
      </c>
    </row>
    <row r="47" spans="1:61" x14ac:dyDescent="0.2">
      <c r="A47" s="198" t="s">
        <v>41</v>
      </c>
      <c r="B47" s="248">
        <f t="shared" si="16"/>
        <v>0.39719653073958183</v>
      </c>
      <c r="C47" s="199">
        <f>'Part 2017'!O$18*'CALCULO GARANTIA'!$N47</f>
        <v>20768541.830248769</v>
      </c>
      <c r="D47" s="248">
        <f t="shared" si="17"/>
        <v>0.39719653073958172</v>
      </c>
      <c r="E47" s="199">
        <f>'Part 2017'!O$19*'CALCULO GARANTIA'!$N47</f>
        <v>2783460.1192361135</v>
      </c>
      <c r="F47" s="248">
        <f t="shared" si="18"/>
        <v>0.39719653073958189</v>
      </c>
      <c r="G47" s="199">
        <f>'Part 2017'!O$20*'CALCULO GARANTIA'!$N47</f>
        <v>877558.60000238125</v>
      </c>
      <c r="H47" s="248">
        <f t="shared" si="19"/>
        <v>0.39719653073958183</v>
      </c>
      <c r="I47" s="199">
        <f>'Part 2017'!O$21*'CALCULO GARANTIA'!$N47</f>
        <v>934208.17204176448</v>
      </c>
      <c r="J47" s="248">
        <f t="shared" si="20"/>
        <v>0.39719653073958189</v>
      </c>
      <c r="K47" s="199">
        <f>'Part 2017'!O$22*'CALCULO GARANTIA'!$N47</f>
        <v>74860.339435558999</v>
      </c>
      <c r="L47" s="248">
        <f t="shared" si="21"/>
        <v>0.39719653073958183</v>
      </c>
      <c r="M47" s="199">
        <f>'Part 2017'!O$23*'CALCULO GARANTIA'!$N47</f>
        <v>688791.65799245669</v>
      </c>
      <c r="N47" s="248">
        <f t="shared" si="22"/>
        <v>0.39719653073958189</v>
      </c>
      <c r="O47" s="199">
        <f>'Part 2017'!O$24*'CALCULO GARANTIA'!$N47</f>
        <v>130391.89318610265</v>
      </c>
      <c r="P47" s="248">
        <f t="shared" si="23"/>
        <v>0.39719653073958183</v>
      </c>
      <c r="Q47" s="199">
        <f>+'Part 2017'!O$25*'CALCULO GARANTIA'!N47</f>
        <v>996065.10882490454</v>
      </c>
      <c r="R47" s="248">
        <f t="shared" si="24"/>
        <v>0.39719653073958183</v>
      </c>
      <c r="S47" s="200">
        <f t="shared" si="25"/>
        <v>27253877.720968053</v>
      </c>
      <c r="U47" s="198" t="s">
        <v>41</v>
      </c>
      <c r="V47" s="248">
        <f t="shared" si="26"/>
        <v>0.39741559532384302</v>
      </c>
      <c r="W47" s="218">
        <f>+'Distribución  1 Y 2 SEM'!AT47</f>
        <v>20779996.240420189</v>
      </c>
      <c r="X47" s="248">
        <f t="shared" si="27"/>
        <v>0.39741559532384291</v>
      </c>
      <c r="Y47" s="218">
        <f>+'Distribución  1 Y 2 SEM'!AU47</f>
        <v>2784995.272457852</v>
      </c>
      <c r="Z47" s="248">
        <f t="shared" si="28"/>
        <v>0.39741559532384302</v>
      </c>
      <c r="AA47" s="218">
        <f>+'Distribución  1 Y 2 SEM'!AV47</f>
        <v>878042.59720526834</v>
      </c>
      <c r="AB47" s="248">
        <f t="shared" si="29"/>
        <v>0.39741559532384307</v>
      </c>
      <c r="AC47" s="218">
        <f>+'Distribución  1 Y 2 SEM'!AW47</f>
        <v>934723.41300935496</v>
      </c>
      <c r="AD47" s="248">
        <f t="shared" si="30"/>
        <v>0.39741559532384307</v>
      </c>
      <c r="AE47" s="218">
        <f>+'Distribución  1 Y 2 SEM'!AX47</f>
        <v>74901.626928945654</v>
      </c>
      <c r="AF47" s="248">
        <f t="shared" si="31"/>
        <v>0.39741559532384318</v>
      </c>
      <c r="AG47" s="218">
        <f>+'Distribución  1 Y 2 SEM'!AY47</f>
        <v>689171.54514282988</v>
      </c>
      <c r="AH47" s="248">
        <f t="shared" si="32"/>
        <v>0.39741559532384302</v>
      </c>
      <c r="AI47" s="218">
        <f>+'Distribución  1 Y 2 SEM'!AZ47</f>
        <v>130463.80782699508</v>
      </c>
      <c r="AJ47" s="248">
        <f t="shared" si="33"/>
        <v>0.39741559532384307</v>
      </c>
      <c r="AK47" s="218">
        <f>+'Distribución  1 Y 2 SEM'!BA47</f>
        <v>996614.46555910259</v>
      </c>
      <c r="AL47" s="248">
        <f t="shared" si="34"/>
        <v>0.39741559532384307</v>
      </c>
      <c r="AM47" s="219">
        <f t="shared" si="35"/>
        <v>27268908.968550541</v>
      </c>
      <c r="AO47" s="239" t="s">
        <v>41</v>
      </c>
      <c r="AP47" s="251">
        <f t="shared" si="38"/>
        <v>-11454.410171419382</v>
      </c>
      <c r="AQ47" s="251">
        <f t="shared" si="39"/>
        <v>-1535.1532217385247</v>
      </c>
      <c r="AR47" s="251">
        <f t="shared" si="40"/>
        <v>-483.9972028870834</v>
      </c>
      <c r="AS47" s="251">
        <f t="shared" si="41"/>
        <v>-515.24096759047825</v>
      </c>
      <c r="AT47" s="251">
        <f t="shared" si="42"/>
        <v>-41.287493386655115</v>
      </c>
      <c r="AU47" s="251">
        <f t="shared" si="43"/>
        <v>-379.88715037319344</v>
      </c>
      <c r="AV47" s="251">
        <f t="shared" si="44"/>
        <v>-71.914640892427997</v>
      </c>
      <c r="AW47" s="251">
        <f t="shared" si="45"/>
        <v>-549.35673419805244</v>
      </c>
      <c r="AX47" s="252">
        <f t="shared" si="36"/>
        <v>-15031.247582485797</v>
      </c>
      <c r="AZ47" s="198" t="s">
        <v>41</v>
      </c>
      <c r="BA47" s="220">
        <f t="shared" si="46"/>
        <v>-3818.1367238064609</v>
      </c>
      <c r="BB47" s="220">
        <f t="shared" si="47"/>
        <v>-511.71774057950824</v>
      </c>
      <c r="BC47" s="220">
        <f t="shared" si="48"/>
        <v>-161.33240096236113</v>
      </c>
      <c r="BD47" s="220">
        <f t="shared" si="49"/>
        <v>-171.74698919682609</v>
      </c>
      <c r="BE47" s="220">
        <f t="shared" si="50"/>
        <v>-13.762497795551704</v>
      </c>
      <c r="BF47" s="220">
        <f t="shared" si="51"/>
        <v>-126.62905012439781</v>
      </c>
      <c r="BG47" s="220">
        <f t="shared" si="52"/>
        <v>-23.971546964142664</v>
      </c>
      <c r="BH47" s="220">
        <f t="shared" si="53"/>
        <v>-183.11891139935082</v>
      </c>
      <c r="BI47" s="219">
        <f t="shared" si="37"/>
        <v>-5010.4158608285989</v>
      </c>
    </row>
    <row r="48" spans="1:61" x14ac:dyDescent="0.2">
      <c r="A48" s="198" t="s">
        <v>42</v>
      </c>
      <c r="B48" s="248">
        <f t="shared" si="16"/>
        <v>0.3050880407598669</v>
      </c>
      <c r="C48" s="199">
        <f>'Part 2017'!O$18*'CALCULO GARANTIA'!$N48</f>
        <v>15952389.424529565</v>
      </c>
      <c r="D48" s="248">
        <f t="shared" si="17"/>
        <v>0.30508804075986684</v>
      </c>
      <c r="E48" s="199">
        <f>'Part 2017'!O$19*'CALCULO GARANTIA'!$N48</f>
        <v>2137985.4268358191</v>
      </c>
      <c r="F48" s="248">
        <f t="shared" si="18"/>
        <v>0.30508804075986695</v>
      </c>
      <c r="G48" s="199">
        <f>'Part 2017'!O$20*'CALCULO GARANTIA'!$N48</f>
        <v>674055.82175699971</v>
      </c>
      <c r="H48" s="248">
        <f t="shared" si="19"/>
        <v>0.3050880407598669</v>
      </c>
      <c r="I48" s="199">
        <f>'Part 2017'!O$21*'CALCULO GARANTIA'!$N48</f>
        <v>717568.55564518133</v>
      </c>
      <c r="J48" s="248">
        <f t="shared" si="20"/>
        <v>0.30508804075986695</v>
      </c>
      <c r="K48" s="199">
        <f>'Part 2017'!O$22*'CALCULO GARANTIA'!$N48</f>
        <v>57500.487847884724</v>
      </c>
      <c r="L48" s="248">
        <f t="shared" si="21"/>
        <v>0.3050880407598669</v>
      </c>
      <c r="M48" s="199">
        <f>'Part 2017'!O$23*'CALCULO GARANTIA'!$N48</f>
        <v>529063.27514334873</v>
      </c>
      <c r="N48" s="248">
        <f t="shared" si="22"/>
        <v>0.30508804075986695</v>
      </c>
      <c r="O48" s="199">
        <f>'Part 2017'!O$24*'CALCULO GARANTIA'!$N48</f>
        <v>100154.46798854329</v>
      </c>
      <c r="P48" s="248">
        <f t="shared" si="23"/>
        <v>0.30508804075986684</v>
      </c>
      <c r="Q48" s="199">
        <f>+'Part 2017'!O$25*'CALCULO GARANTIA'!N48</f>
        <v>765081.08455734409</v>
      </c>
      <c r="R48" s="248">
        <f t="shared" si="24"/>
        <v>0.30508804075986684</v>
      </c>
      <c r="S48" s="200">
        <f t="shared" si="25"/>
        <v>20933798.544304684</v>
      </c>
      <c r="U48" s="198" t="s">
        <v>42</v>
      </c>
      <c r="V48" s="248">
        <f t="shared" si="26"/>
        <v>0.30669015868638966</v>
      </c>
      <c r="W48" s="218">
        <f>+'Distribución  1 Y 2 SEM'!AT48</f>
        <v>16036160.68283342</v>
      </c>
      <c r="X48" s="248">
        <f t="shared" si="27"/>
        <v>0.3066901586863896</v>
      </c>
      <c r="Y48" s="218">
        <f>+'Distribución  1 Y 2 SEM'!AU48</f>
        <v>2149212.6934649763</v>
      </c>
      <c r="Z48" s="248">
        <f t="shared" si="28"/>
        <v>0.30669015868638966</v>
      </c>
      <c r="AA48" s="218">
        <f>+'Distribución  1 Y 2 SEM'!AV48</f>
        <v>677595.51119492156</v>
      </c>
      <c r="AB48" s="248">
        <f t="shared" si="29"/>
        <v>0.30669015868638977</v>
      </c>
      <c r="AC48" s="218">
        <f>+'Distribución  1 Y 2 SEM'!AW48</f>
        <v>721336.74480017065</v>
      </c>
      <c r="AD48" s="248">
        <f t="shared" si="30"/>
        <v>0.30669015868638971</v>
      </c>
      <c r="AE48" s="218">
        <f>+'Distribución  1 Y 2 SEM'!AX48</f>
        <v>57802.441874451812</v>
      </c>
      <c r="AF48" s="248">
        <f t="shared" si="31"/>
        <v>0.30669015868638977</v>
      </c>
      <c r="AG48" s="218">
        <f>+'Distribución  1 Y 2 SEM'!AY48</f>
        <v>531841.56089739176</v>
      </c>
      <c r="AH48" s="248">
        <f t="shared" si="32"/>
        <v>0.30669015868638966</v>
      </c>
      <c r="AI48" s="218">
        <f>+'Distribución  1 Y 2 SEM'!AZ48</f>
        <v>100680.41213301435</v>
      </c>
      <c r="AJ48" s="248">
        <f t="shared" si="33"/>
        <v>0.30669015868638971</v>
      </c>
      <c r="AK48" s="218">
        <f>+'Distribución  1 Y 2 SEM'!BA48</f>
        <v>769098.77767228871</v>
      </c>
      <c r="AL48" s="248">
        <f t="shared" si="34"/>
        <v>0.30669015868638966</v>
      </c>
      <c r="AM48" s="219">
        <f t="shared" si="35"/>
        <v>21043728.824870635</v>
      </c>
      <c r="AO48" s="239" t="s">
        <v>42</v>
      </c>
      <c r="AP48" s="251">
        <f t="shared" si="38"/>
        <v>-83771.258303854614</v>
      </c>
      <c r="AQ48" s="251">
        <f t="shared" si="39"/>
        <v>-11227.266629157122</v>
      </c>
      <c r="AR48" s="251">
        <f t="shared" si="40"/>
        <v>-3539.6894379218575</v>
      </c>
      <c r="AS48" s="251">
        <f t="shared" si="41"/>
        <v>-3768.1891549893189</v>
      </c>
      <c r="AT48" s="251">
        <f t="shared" si="42"/>
        <v>-301.95402656708757</v>
      </c>
      <c r="AU48" s="251">
        <f t="shared" si="43"/>
        <v>-2778.2857540430268</v>
      </c>
      <c r="AV48" s="251">
        <f t="shared" si="44"/>
        <v>-525.94414447106828</v>
      </c>
      <c r="AW48" s="251">
        <f t="shared" si="45"/>
        <v>-4017.6931149446173</v>
      </c>
      <c r="AX48" s="252">
        <f t="shared" si="36"/>
        <v>-109930.28056594871</v>
      </c>
      <c r="AZ48" s="198" t="s">
        <v>42</v>
      </c>
      <c r="BA48" s="220">
        <f t="shared" si="46"/>
        <v>-27923.752767951537</v>
      </c>
      <c r="BB48" s="220">
        <f t="shared" si="47"/>
        <v>-3742.4222097190409</v>
      </c>
      <c r="BC48" s="220">
        <f t="shared" si="48"/>
        <v>-1179.8964793072857</v>
      </c>
      <c r="BD48" s="220">
        <f t="shared" si="49"/>
        <v>-1256.0630516631063</v>
      </c>
      <c r="BE48" s="220">
        <f t="shared" si="50"/>
        <v>-100.65134218902919</v>
      </c>
      <c r="BF48" s="220">
        <f t="shared" si="51"/>
        <v>-926.09525134767557</v>
      </c>
      <c r="BG48" s="220">
        <f t="shared" si="52"/>
        <v>-175.31471482368943</v>
      </c>
      <c r="BH48" s="220">
        <f t="shared" si="53"/>
        <v>-1339.2310383148724</v>
      </c>
      <c r="BI48" s="219">
        <f t="shared" si="37"/>
        <v>-36643.426855316233</v>
      </c>
    </row>
    <row r="49" spans="1:61" x14ac:dyDescent="0.2">
      <c r="A49" s="198" t="s">
        <v>43</v>
      </c>
      <c r="B49" s="248">
        <f t="shared" si="16"/>
        <v>0.33000444753955849</v>
      </c>
      <c r="C49" s="199">
        <f>'Part 2017'!O$18*'CALCULO GARANTIA'!$N49</f>
        <v>17255214.087927237</v>
      </c>
      <c r="D49" s="248">
        <f t="shared" si="17"/>
        <v>0.33000444753955849</v>
      </c>
      <c r="E49" s="199">
        <f>'Part 2017'!O$19*'CALCULO GARANTIA'!$N49</f>
        <v>2312593.7610445768</v>
      </c>
      <c r="F49" s="248">
        <f t="shared" si="18"/>
        <v>0.33000444753955854</v>
      </c>
      <c r="G49" s="199">
        <f>'Part 2017'!O$20*'CALCULO GARANTIA'!$N49</f>
        <v>729105.66574723332</v>
      </c>
      <c r="H49" s="248">
        <f t="shared" si="19"/>
        <v>0.33000444753955854</v>
      </c>
      <c r="I49" s="199">
        <f>'Part 2017'!O$21*'CALCULO GARANTIA'!$N49</f>
        <v>776172.06557051395</v>
      </c>
      <c r="J49" s="248">
        <f t="shared" si="20"/>
        <v>0.33000444753955854</v>
      </c>
      <c r="K49" s="199">
        <f>'Part 2017'!O$22*'CALCULO GARANTIA'!$N49</f>
        <v>62196.527527710408</v>
      </c>
      <c r="L49" s="248">
        <f t="shared" si="21"/>
        <v>0.33000444753955849</v>
      </c>
      <c r="M49" s="199">
        <f>'Part 2017'!O$23*'CALCULO GARANTIA'!$N49</f>
        <v>572271.64130163856</v>
      </c>
      <c r="N49" s="248">
        <f t="shared" si="22"/>
        <v>0.33000444753955854</v>
      </c>
      <c r="O49" s="199">
        <f>'Part 2017'!O$24*'CALCULO GARANTIA'!$N49</f>
        <v>108334.03956070574</v>
      </c>
      <c r="P49" s="248">
        <f t="shared" si="23"/>
        <v>0.33000444753955849</v>
      </c>
      <c r="Q49" s="199">
        <f>+'Part 2017'!O$25*'CALCULO GARANTIA'!N49</f>
        <v>827564.92192703916</v>
      </c>
      <c r="R49" s="248">
        <f t="shared" si="24"/>
        <v>0.33000444753955849</v>
      </c>
      <c r="S49" s="200">
        <f t="shared" si="25"/>
        <v>22643452.710606653</v>
      </c>
      <c r="U49" s="198" t="s">
        <v>43</v>
      </c>
      <c r="V49" s="248">
        <f t="shared" si="26"/>
        <v>0.33173740973603977</v>
      </c>
      <c r="W49" s="218">
        <f>+'Distribución  1 Y 2 SEM'!AT49</f>
        <v>17345826.908237744</v>
      </c>
      <c r="X49" s="248">
        <f t="shared" si="27"/>
        <v>0.33173740973603971</v>
      </c>
      <c r="Y49" s="218">
        <f>+'Distribución  1 Y 2 SEM'!AU49</f>
        <v>2324737.9536261884</v>
      </c>
      <c r="Z49" s="248">
        <f t="shared" si="28"/>
        <v>0.33173740973603977</v>
      </c>
      <c r="AA49" s="218">
        <f>+'Distribución  1 Y 2 SEM'!AV49</f>
        <v>732934.4400725516</v>
      </c>
      <c r="AB49" s="248">
        <f t="shared" si="29"/>
        <v>0.33173740973603988</v>
      </c>
      <c r="AC49" s="218">
        <f>+'Distribución  1 Y 2 SEM'!AW49</f>
        <v>780248.00108479906</v>
      </c>
      <c r="AD49" s="248">
        <f t="shared" si="30"/>
        <v>0.33173740973603982</v>
      </c>
      <c r="AE49" s="218">
        <f>+'Distribución  1 Y 2 SEM'!AX49</f>
        <v>62523.142007489543</v>
      </c>
      <c r="AF49" s="248">
        <f t="shared" si="31"/>
        <v>0.33173740973603988</v>
      </c>
      <c r="AG49" s="218">
        <f>+'Distribución  1 Y 2 SEM'!AY49</f>
        <v>575276.82843741251</v>
      </c>
      <c r="AH49" s="248">
        <f t="shared" si="32"/>
        <v>0.33173740973603977</v>
      </c>
      <c r="AI49" s="218">
        <f>+'Distribución  1 Y 2 SEM'!AZ49</f>
        <v>108902.93733329806</v>
      </c>
      <c r="AJ49" s="248">
        <f t="shared" si="33"/>
        <v>0.33173740973603982</v>
      </c>
      <c r="AK49" s="218">
        <f>+'Distribución  1 Y 2 SEM'!BA49</f>
        <v>831910.73828050413</v>
      </c>
      <c r="AL49" s="248">
        <f t="shared" si="34"/>
        <v>0.33173740973603982</v>
      </c>
      <c r="AM49" s="219">
        <f t="shared" si="35"/>
        <v>22762360.94907999</v>
      </c>
      <c r="AO49" s="239" t="s">
        <v>43</v>
      </c>
      <c r="AP49" s="251">
        <f t="shared" si="38"/>
        <v>-90612.82031050697</v>
      </c>
      <c r="AQ49" s="251">
        <f t="shared" si="39"/>
        <v>-12144.192581611685</v>
      </c>
      <c r="AR49" s="251">
        <f t="shared" si="40"/>
        <v>-3828.7743253182853</v>
      </c>
      <c r="AS49" s="251">
        <f t="shared" si="41"/>
        <v>-4075.9355142851127</v>
      </c>
      <c r="AT49" s="251">
        <f t="shared" si="42"/>
        <v>-326.61447977913485</v>
      </c>
      <c r="AU49" s="251">
        <f t="shared" si="43"/>
        <v>-3005.1871357739437</v>
      </c>
      <c r="AV49" s="251">
        <f t="shared" si="44"/>
        <v>-568.89777259231778</v>
      </c>
      <c r="AW49" s="251">
        <f t="shared" si="45"/>
        <v>-4345.8163534649648</v>
      </c>
      <c r="AX49" s="252">
        <f t="shared" si="36"/>
        <v>-118908.23847333241</v>
      </c>
      <c r="AZ49" s="198" t="s">
        <v>43</v>
      </c>
      <c r="BA49" s="220">
        <f t="shared" si="46"/>
        <v>-30204.273436835658</v>
      </c>
      <c r="BB49" s="220">
        <f t="shared" si="47"/>
        <v>-4048.0641938705617</v>
      </c>
      <c r="BC49" s="220">
        <f t="shared" si="48"/>
        <v>-1276.2581084394285</v>
      </c>
      <c r="BD49" s="220">
        <f t="shared" si="49"/>
        <v>-1358.645171428371</v>
      </c>
      <c r="BE49" s="220">
        <f t="shared" si="50"/>
        <v>-108.87149325971161</v>
      </c>
      <c r="BF49" s="220">
        <f t="shared" si="51"/>
        <v>-1001.7290452579813</v>
      </c>
      <c r="BG49" s="220">
        <f t="shared" si="52"/>
        <v>-189.63259086410594</v>
      </c>
      <c r="BH49" s="220">
        <f t="shared" si="53"/>
        <v>-1448.6054511549883</v>
      </c>
      <c r="BI49" s="219">
        <f t="shared" si="37"/>
        <v>-39636.07949111081</v>
      </c>
    </row>
    <row r="50" spans="1:61" x14ac:dyDescent="0.2">
      <c r="A50" s="198" t="s">
        <v>44</v>
      </c>
      <c r="B50" s="248">
        <f t="shared" si="16"/>
        <v>0.98362461371173504</v>
      </c>
      <c r="C50" s="199">
        <f>'Part 2017'!O$18*'CALCULO GARANTIA'!$N50</f>
        <v>51431589.538550571</v>
      </c>
      <c r="D50" s="248">
        <f t="shared" si="17"/>
        <v>0.98362461371173482</v>
      </c>
      <c r="E50" s="199">
        <f>'Part 2017'!O$19*'CALCULO GARANTIA'!$N50</f>
        <v>6893010.5695225904</v>
      </c>
      <c r="F50" s="248">
        <f t="shared" si="18"/>
        <v>0.98362461371173526</v>
      </c>
      <c r="G50" s="199">
        <f>'Part 2017'!O$20*'CALCULO GARANTIA'!$N50</f>
        <v>2173201.8588618906</v>
      </c>
      <c r="H50" s="248">
        <f t="shared" si="19"/>
        <v>0.98362461371173526</v>
      </c>
      <c r="I50" s="199">
        <f>'Part 2017'!O$21*'CALCULO GARANTIA'!$N50</f>
        <v>2313489.8752512056</v>
      </c>
      <c r="J50" s="248">
        <f t="shared" si="20"/>
        <v>0.98362461371173526</v>
      </c>
      <c r="K50" s="199">
        <f>'Part 2017'!O$22*'CALCULO GARANTIA'!$N50</f>
        <v>185385.48743747422</v>
      </c>
      <c r="L50" s="248">
        <f t="shared" si="21"/>
        <v>0.98362461371173504</v>
      </c>
      <c r="M50" s="199">
        <f>'Part 2017'!O$23*'CALCULO GARANTIA'!$N50</f>
        <v>1705736.0175305773</v>
      </c>
      <c r="N50" s="248">
        <f t="shared" si="22"/>
        <v>0.98362461371173526</v>
      </c>
      <c r="O50" s="199">
        <f>'Part 2017'!O$24*'CALCULO GARANTIA'!$N50</f>
        <v>322904.82328107825</v>
      </c>
      <c r="P50" s="248">
        <f t="shared" si="23"/>
        <v>0.98362461371173482</v>
      </c>
      <c r="Q50" s="199">
        <f>+'Part 2017'!O$25*'CALCULO GARANTIA'!N50</f>
        <v>2466673.503102676</v>
      </c>
      <c r="R50" s="248">
        <f t="shared" si="24"/>
        <v>0.98362461371173504</v>
      </c>
      <c r="S50" s="200">
        <f t="shared" si="25"/>
        <v>67491991.673538059</v>
      </c>
      <c r="U50" s="198" t="s">
        <v>44</v>
      </c>
      <c r="V50" s="248">
        <f t="shared" si="26"/>
        <v>0.98878995097855038</v>
      </c>
      <c r="W50" s="218">
        <f>+'Distribución  1 Y 2 SEM'!AT50</f>
        <v>51701673.778444238</v>
      </c>
      <c r="X50" s="248">
        <f t="shared" si="27"/>
        <v>0.98878995097855027</v>
      </c>
      <c r="Y50" s="218">
        <f>+'Distribución  1 Y 2 SEM'!AU50</f>
        <v>6929208.0414839247</v>
      </c>
      <c r="Z50" s="248">
        <f t="shared" si="28"/>
        <v>0.98878995097855038</v>
      </c>
      <c r="AA50" s="218">
        <f>+'Distribución  1 Y 2 SEM'!AV50</f>
        <v>2184614.0585907414</v>
      </c>
      <c r="AB50" s="248">
        <f t="shared" si="29"/>
        <v>0.98878995097855071</v>
      </c>
      <c r="AC50" s="218">
        <f>+'Distribución  1 Y 2 SEM'!AW50</f>
        <v>2325638.7736240737</v>
      </c>
      <c r="AD50" s="248">
        <f t="shared" si="30"/>
        <v>0.9887899509785506</v>
      </c>
      <c r="AE50" s="218">
        <f>+'Distribución  1 Y 2 SEM'!AX50</f>
        <v>186359.0077760657</v>
      </c>
      <c r="AF50" s="248">
        <f t="shared" si="31"/>
        <v>0.98878995097855071</v>
      </c>
      <c r="AG50" s="218">
        <f>+'Distribución  1 Y 2 SEM'!AY50</f>
        <v>1714693.3999464693</v>
      </c>
      <c r="AH50" s="248">
        <f t="shared" si="32"/>
        <v>0.98878995097855027</v>
      </c>
      <c r="AI50" s="218">
        <f>+'Distribución  1 Y 2 SEM'!AZ50</f>
        <v>324600.50300897192</v>
      </c>
      <c r="AJ50" s="248">
        <f t="shared" si="33"/>
        <v>0.9887899509785506</v>
      </c>
      <c r="AK50" s="218">
        <f>+'Distribución  1 Y 2 SEM'!BA50</f>
        <v>2479626.8192285947</v>
      </c>
      <c r="AL50" s="248">
        <f t="shared" si="34"/>
        <v>0.98878995097855027</v>
      </c>
      <c r="AM50" s="219">
        <f t="shared" si="35"/>
        <v>67846414.382103071</v>
      </c>
      <c r="AO50" s="239" t="s">
        <v>44</v>
      </c>
      <c r="AP50" s="251">
        <f t="shared" si="38"/>
        <v>-270084.2398936674</v>
      </c>
      <c r="AQ50" s="251">
        <f t="shared" si="39"/>
        <v>-36197.471961334348</v>
      </c>
      <c r="AR50" s="251">
        <f t="shared" si="40"/>
        <v>-11412.199728850741</v>
      </c>
      <c r="AS50" s="251">
        <f t="shared" si="41"/>
        <v>-12148.898372868076</v>
      </c>
      <c r="AT50" s="251">
        <f t="shared" si="42"/>
        <v>-973.52033859147923</v>
      </c>
      <c r="AU50" s="251">
        <f t="shared" si="43"/>
        <v>-8957.3824158920906</v>
      </c>
      <c r="AV50" s="251">
        <f t="shared" si="44"/>
        <v>-1695.679727893672</v>
      </c>
      <c r="AW50" s="251">
        <f t="shared" si="45"/>
        <v>-12953.316125918645</v>
      </c>
      <c r="AX50" s="252">
        <f t="shared" si="36"/>
        <v>-354422.70856501645</v>
      </c>
      <c r="AZ50" s="198" t="s">
        <v>44</v>
      </c>
      <c r="BA50" s="220">
        <f t="shared" si="46"/>
        <v>-90028.0799645558</v>
      </c>
      <c r="BB50" s="220">
        <f t="shared" si="47"/>
        <v>-12065.823987111449</v>
      </c>
      <c r="BC50" s="220">
        <f t="shared" si="48"/>
        <v>-3804.0665762835802</v>
      </c>
      <c r="BD50" s="220">
        <f t="shared" si="49"/>
        <v>-4049.6327909560255</v>
      </c>
      <c r="BE50" s="220">
        <f t="shared" si="50"/>
        <v>-324.50677953049308</v>
      </c>
      <c r="BF50" s="220">
        <f t="shared" si="51"/>
        <v>-2985.794138630697</v>
      </c>
      <c r="BG50" s="220">
        <f t="shared" si="52"/>
        <v>-565.22657596455736</v>
      </c>
      <c r="BH50" s="220">
        <f t="shared" si="53"/>
        <v>-4317.7720419728821</v>
      </c>
      <c r="BI50" s="219">
        <f t="shared" si="37"/>
        <v>-118140.90285500548</v>
      </c>
    </row>
    <row r="51" spans="1:61" x14ac:dyDescent="0.2">
      <c r="A51" s="198" t="s">
        <v>45</v>
      </c>
      <c r="B51" s="248">
        <f t="shared" si="16"/>
        <v>0.84646054817445804</v>
      </c>
      <c r="C51" s="199">
        <f>'Part 2017'!O$18*'CALCULO GARANTIA'!$N51</f>
        <v>44259579.180319011</v>
      </c>
      <c r="D51" s="248">
        <f t="shared" si="17"/>
        <v>0.84646054817445782</v>
      </c>
      <c r="E51" s="199">
        <f>'Part 2017'!O$19*'CALCULO GARANTIA'!$N51</f>
        <v>5931796.9720513262</v>
      </c>
      <c r="F51" s="248">
        <f t="shared" si="18"/>
        <v>0.84646054817445815</v>
      </c>
      <c r="G51" s="199">
        <f>'Part 2017'!O$20*'CALCULO GARANTIA'!$N51</f>
        <v>1870154.1330939964</v>
      </c>
      <c r="H51" s="248">
        <f t="shared" si="19"/>
        <v>0.84646054817445815</v>
      </c>
      <c r="I51" s="199">
        <f>'Part 2017'!O$21*'CALCULO GARANTIA'!$N51</f>
        <v>1990879.3260180603</v>
      </c>
      <c r="J51" s="248">
        <f t="shared" si="20"/>
        <v>0.84646054817445815</v>
      </c>
      <c r="K51" s="199">
        <f>'Part 2017'!O$22*'CALCULO GARANTIA'!$N51</f>
        <v>159533.93106722477</v>
      </c>
      <c r="L51" s="248">
        <f t="shared" si="21"/>
        <v>0.84646054817445804</v>
      </c>
      <c r="M51" s="199">
        <f>'Part 2017'!O$23*'CALCULO GARANTIA'!$N51</f>
        <v>1467875.268992594</v>
      </c>
      <c r="N51" s="248">
        <f t="shared" si="22"/>
        <v>0.84646054817445804</v>
      </c>
      <c r="O51" s="199">
        <f>'Part 2017'!O$24*'CALCULO GARANTIA'!$N51</f>
        <v>277876.52922924928</v>
      </c>
      <c r="P51" s="248">
        <f t="shared" si="23"/>
        <v>0.84646054817445782</v>
      </c>
      <c r="Q51" s="199">
        <f>+'Part 2017'!O$25*'CALCULO GARANTIA'!N51</f>
        <v>2122701.8686781279</v>
      </c>
      <c r="R51" s="248">
        <f t="shared" si="24"/>
        <v>0.84646054817445804</v>
      </c>
      <c r="S51" s="200">
        <f t="shared" si="25"/>
        <v>58080397.209449589</v>
      </c>
      <c r="U51" s="198" t="s">
        <v>45</v>
      </c>
      <c r="V51" s="248">
        <f t="shared" si="26"/>
        <v>0.85090559169352553</v>
      </c>
      <c r="W51" s="218">
        <f>+'Distribución  1 Y 2 SEM'!AT51</f>
        <v>44492000.828340806</v>
      </c>
      <c r="X51" s="248">
        <f t="shared" si="27"/>
        <v>0.85090559169352531</v>
      </c>
      <c r="Y51" s="218">
        <f>+'Distribución  1 Y 2 SEM'!AU51</f>
        <v>5962946.7943837512</v>
      </c>
      <c r="Z51" s="248">
        <f t="shared" si="28"/>
        <v>0.85090559169352553</v>
      </c>
      <c r="AA51" s="218">
        <f>+'Distribución  1 Y 2 SEM'!AV51</f>
        <v>1879974.9292632868</v>
      </c>
      <c r="AB51" s="248">
        <f t="shared" si="29"/>
        <v>0.85090559169352586</v>
      </c>
      <c r="AC51" s="218">
        <f>+'Distribución  1 Y 2 SEM'!AW51</f>
        <v>2001334.0899931185</v>
      </c>
      <c r="AD51" s="248">
        <f t="shared" si="30"/>
        <v>0.85090559169352564</v>
      </c>
      <c r="AE51" s="218">
        <f>+'Distribución  1 Y 2 SEM'!AX51</f>
        <v>160371.69635692568</v>
      </c>
      <c r="AF51" s="248">
        <f t="shared" si="31"/>
        <v>0.85090559169352586</v>
      </c>
      <c r="AG51" s="218">
        <f>+'Distribución  1 Y 2 SEM'!AY51</f>
        <v>1475583.5661664044</v>
      </c>
      <c r="AH51" s="248">
        <f t="shared" si="32"/>
        <v>0.85090559169352531</v>
      </c>
      <c r="AI51" s="218">
        <f>+'Distribución  1 Y 2 SEM'!AZ51</f>
        <v>279335.75053379248</v>
      </c>
      <c r="AJ51" s="248">
        <f t="shared" si="33"/>
        <v>0.85090559169352564</v>
      </c>
      <c r="AK51" s="218">
        <f>+'Distribución  1 Y 2 SEM'!BA51</f>
        <v>2133848.8763025589</v>
      </c>
      <c r="AL51" s="248">
        <f t="shared" si="34"/>
        <v>0.85090559169352531</v>
      </c>
      <c r="AM51" s="219">
        <f t="shared" si="35"/>
        <v>58385396.531340629</v>
      </c>
      <c r="AO51" s="239" t="s">
        <v>45</v>
      </c>
      <c r="AP51" s="251">
        <f t="shared" si="38"/>
        <v>-232421.64802179486</v>
      </c>
      <c r="AQ51" s="251">
        <f t="shared" si="39"/>
        <v>-31149.822332425043</v>
      </c>
      <c r="AR51" s="251">
        <f t="shared" si="40"/>
        <v>-9820.7961692903191</v>
      </c>
      <c r="AS51" s="251">
        <f t="shared" si="41"/>
        <v>-10454.763975058217</v>
      </c>
      <c r="AT51" s="251">
        <f t="shared" si="42"/>
        <v>-837.76528970091022</v>
      </c>
      <c r="AU51" s="251">
        <f t="shared" si="43"/>
        <v>-7708.2971738104243</v>
      </c>
      <c r="AV51" s="251">
        <f t="shared" si="44"/>
        <v>-1459.2213045431999</v>
      </c>
      <c r="AW51" s="251">
        <f t="shared" si="45"/>
        <v>-11147.007624431048</v>
      </c>
      <c r="AX51" s="252">
        <f t="shared" si="36"/>
        <v>-304999.32189105405</v>
      </c>
      <c r="AZ51" s="198" t="s">
        <v>45</v>
      </c>
      <c r="BA51" s="220">
        <f t="shared" si="46"/>
        <v>-77473.882673931614</v>
      </c>
      <c r="BB51" s="220">
        <f t="shared" si="47"/>
        <v>-10383.274110808348</v>
      </c>
      <c r="BC51" s="220">
        <f t="shared" si="48"/>
        <v>-3273.598723096773</v>
      </c>
      <c r="BD51" s="220">
        <f t="shared" si="49"/>
        <v>-3484.9213250194057</v>
      </c>
      <c r="BE51" s="220">
        <f t="shared" si="50"/>
        <v>-279.25509656697005</v>
      </c>
      <c r="BF51" s="220">
        <f t="shared" si="51"/>
        <v>-2569.4323912701416</v>
      </c>
      <c r="BG51" s="220">
        <f t="shared" si="52"/>
        <v>-486.40710151439998</v>
      </c>
      <c r="BH51" s="220">
        <f t="shared" si="53"/>
        <v>-3715.6692081436827</v>
      </c>
      <c r="BI51" s="219">
        <f t="shared" si="37"/>
        <v>-101666.44063035131</v>
      </c>
    </row>
    <row r="52" spans="1:61" x14ac:dyDescent="0.2">
      <c r="A52" s="198" t="s">
        <v>46</v>
      </c>
      <c r="B52" s="248">
        <f t="shared" si="16"/>
        <v>7.6592407754703533</v>
      </c>
      <c r="C52" s="199">
        <f>'Part 2017'!O$18*'CALCULO GARANTIA'!$N52</f>
        <v>400485024.72343254</v>
      </c>
      <c r="D52" s="248">
        <f t="shared" si="17"/>
        <v>7.6592407754703524</v>
      </c>
      <c r="E52" s="199">
        <f>'Part 2017'!O$19*'CALCULO GARANTIA'!$N52</f>
        <v>53674162.768875092</v>
      </c>
      <c r="F52" s="248">
        <f t="shared" si="18"/>
        <v>7.6592407754703551</v>
      </c>
      <c r="G52" s="199">
        <f>'Part 2017'!O$20*'CALCULO GARANTIA'!$N52</f>
        <v>16922183.583747767</v>
      </c>
      <c r="H52" s="248">
        <f t="shared" si="19"/>
        <v>7.6592407754703551</v>
      </c>
      <c r="I52" s="199">
        <f>'Part 2017'!O$21*'CALCULO GARANTIA'!$N52</f>
        <v>18014571.554179128</v>
      </c>
      <c r="J52" s="248">
        <f t="shared" si="20"/>
        <v>7.6592407754703569</v>
      </c>
      <c r="K52" s="199">
        <f>'Part 2017'!O$22*'CALCULO GARANTIA'!$N52</f>
        <v>1443550.7863141729</v>
      </c>
      <c r="L52" s="248">
        <f t="shared" si="21"/>
        <v>7.6592407754703533</v>
      </c>
      <c r="M52" s="199">
        <f>'Part 2017'!O$23*'CALCULO GARANTIA'!$N52</f>
        <v>13282143.081351751</v>
      </c>
      <c r="N52" s="248">
        <f t="shared" si="22"/>
        <v>7.6592407754703533</v>
      </c>
      <c r="O52" s="199">
        <f>'Part 2017'!O$24*'CALCULO GARANTIA'!$N52</f>
        <v>2514379.7283983896</v>
      </c>
      <c r="P52" s="248">
        <f t="shared" si="23"/>
        <v>7.6592407754703524</v>
      </c>
      <c r="Q52" s="199">
        <f>+'Part 2017'!O$25*'CALCULO GARANTIA'!N52</f>
        <v>19207374.450954039</v>
      </c>
      <c r="R52" s="248">
        <f t="shared" si="24"/>
        <v>7.6592407754703533</v>
      </c>
      <c r="S52" s="200">
        <f t="shared" si="25"/>
        <v>525543390.67725289</v>
      </c>
      <c r="U52" s="198" t="s">
        <v>46</v>
      </c>
      <c r="V52" s="248">
        <f t="shared" si="26"/>
        <v>7.6994619749620563</v>
      </c>
      <c r="W52" s="218">
        <f>+'Distribución  1 Y 2 SEM'!AT52</f>
        <v>402588103.67669237</v>
      </c>
      <c r="X52" s="248">
        <f t="shared" si="27"/>
        <v>7.6994619749620545</v>
      </c>
      <c r="Y52" s="218">
        <f>+'Distribución  1 Y 2 SEM'!AU52</f>
        <v>53956023.5004493</v>
      </c>
      <c r="Z52" s="248">
        <f t="shared" si="28"/>
        <v>7.6994619749620563</v>
      </c>
      <c r="AA52" s="218">
        <f>+'Distribución  1 Y 2 SEM'!AV52</f>
        <v>17011047.551040314</v>
      </c>
      <c r="AB52" s="248">
        <f t="shared" si="29"/>
        <v>7.6994619749620572</v>
      </c>
      <c r="AC52" s="218">
        <f>+'Distribución  1 Y 2 SEM'!AW52</f>
        <v>18109172.010997083</v>
      </c>
      <c r="AD52" s="248">
        <f t="shared" si="30"/>
        <v>7.6994619749620572</v>
      </c>
      <c r="AE52" s="218">
        <f>+'Distribución  1 Y 2 SEM'!AX52</f>
        <v>1451131.3476067092</v>
      </c>
      <c r="AF52" s="248">
        <f t="shared" si="31"/>
        <v>7.699461974962059</v>
      </c>
      <c r="AG52" s="218">
        <f>+'Distribución  1 Y 2 SEM'!AY52</f>
        <v>13351891.995403823</v>
      </c>
      <c r="AH52" s="248">
        <f t="shared" si="32"/>
        <v>7.6994619749620563</v>
      </c>
      <c r="AI52" s="218">
        <f>+'Distribución  1 Y 2 SEM'!AZ52</f>
        <v>2527583.5656478587</v>
      </c>
      <c r="AJ52" s="248">
        <f t="shared" si="33"/>
        <v>7.6994619749620572</v>
      </c>
      <c r="AK52" s="218">
        <f>+'Distribución  1 Y 2 SEM'!BA52</f>
        <v>19308238.709194601</v>
      </c>
      <c r="AL52" s="248">
        <f t="shared" si="34"/>
        <v>7.6994619749620563</v>
      </c>
      <c r="AM52" s="219">
        <f t="shared" si="35"/>
        <v>528303192.357032</v>
      </c>
      <c r="AO52" s="239" t="s">
        <v>46</v>
      </c>
      <c r="AP52" s="251">
        <f t="shared" si="38"/>
        <v>-2103078.9532598257</v>
      </c>
      <c r="AQ52" s="251">
        <f t="shared" si="39"/>
        <v>-281860.73157420754</v>
      </c>
      <c r="AR52" s="251">
        <f t="shared" si="40"/>
        <v>-88863.967292547226</v>
      </c>
      <c r="AS52" s="251">
        <f t="shared" si="41"/>
        <v>-94600.456817954779</v>
      </c>
      <c r="AT52" s="251">
        <f t="shared" si="42"/>
        <v>-7580.5612925363239</v>
      </c>
      <c r="AU52" s="251">
        <f t="shared" si="43"/>
        <v>-69748.91405207105</v>
      </c>
      <c r="AV52" s="251">
        <f t="shared" si="44"/>
        <v>-13203.837249469012</v>
      </c>
      <c r="AW52" s="251">
        <f t="shared" si="45"/>
        <v>-100864.25824056193</v>
      </c>
      <c r="AX52" s="252">
        <f t="shared" si="36"/>
        <v>-2759801.6797791738</v>
      </c>
      <c r="AZ52" s="198" t="s">
        <v>46</v>
      </c>
      <c r="BA52" s="220">
        <f t="shared" si="46"/>
        <v>-701026.31775327527</v>
      </c>
      <c r="BB52" s="220">
        <f t="shared" si="47"/>
        <v>-93953.57719140251</v>
      </c>
      <c r="BC52" s="220">
        <f t="shared" si="48"/>
        <v>-29621.322430849075</v>
      </c>
      <c r="BD52" s="220">
        <f t="shared" si="49"/>
        <v>-31533.485605984926</v>
      </c>
      <c r="BE52" s="220">
        <f t="shared" si="50"/>
        <v>-2526.8537641787748</v>
      </c>
      <c r="BF52" s="220">
        <f t="shared" si="51"/>
        <v>-23249.638017357018</v>
      </c>
      <c r="BG52" s="220">
        <f t="shared" si="52"/>
        <v>-4401.279083156337</v>
      </c>
      <c r="BH52" s="220">
        <f t="shared" si="53"/>
        <v>-33621.419413520642</v>
      </c>
      <c r="BI52" s="219">
        <f t="shared" si="37"/>
        <v>-919933.8932597246</v>
      </c>
    </row>
    <row r="53" spans="1:61" x14ac:dyDescent="0.2">
      <c r="A53" s="198" t="s">
        <v>47</v>
      </c>
      <c r="B53" s="248">
        <f t="shared" si="16"/>
        <v>13.04409882997977</v>
      </c>
      <c r="C53" s="199">
        <f>'Part 2017'!O$18*'CALCULO GARANTIA'!$N53</f>
        <v>682047528.67278051</v>
      </c>
      <c r="D53" s="248">
        <f t="shared" si="17"/>
        <v>13.04409882997977</v>
      </c>
      <c r="E53" s="199">
        <f>'Part 2017'!O$19*'CALCULO GARANTIA'!$N53</f>
        <v>91409984.918594271</v>
      </c>
      <c r="F53" s="248">
        <f t="shared" si="18"/>
        <v>13.044098829979772</v>
      </c>
      <c r="G53" s="199">
        <f>'Part 2017'!O$20*'CALCULO GARANTIA'!$N53</f>
        <v>28819388.4428332</v>
      </c>
      <c r="H53" s="248">
        <f t="shared" si="19"/>
        <v>13.04409882997977</v>
      </c>
      <c r="I53" s="199">
        <f>'Part 2017'!O$21*'CALCULO GARANTIA'!$N53</f>
        <v>30679783.887329806</v>
      </c>
      <c r="J53" s="248">
        <f t="shared" si="20"/>
        <v>13.044098829979772</v>
      </c>
      <c r="K53" s="199">
        <f>'Part 2017'!O$22*'CALCULO GARANTIA'!$N53</f>
        <v>2458444.5997678847</v>
      </c>
      <c r="L53" s="248">
        <f t="shared" si="21"/>
        <v>13.04409882997977</v>
      </c>
      <c r="M53" s="199">
        <f>'Part 2017'!O$23*'CALCULO GARANTIA'!$N53</f>
        <v>22620203.765097693</v>
      </c>
      <c r="N53" s="248">
        <f t="shared" si="22"/>
        <v>13.044098829979772</v>
      </c>
      <c r="O53" s="199">
        <f>'Part 2017'!O$24*'CALCULO GARANTIA'!$N53</f>
        <v>4282123.8598955227</v>
      </c>
      <c r="P53" s="248">
        <f t="shared" si="23"/>
        <v>13.04409882997977</v>
      </c>
      <c r="Q53" s="199">
        <f>+'Part 2017'!O$25*'CALCULO GARANTIA'!N53</f>
        <v>32711191.350070473</v>
      </c>
      <c r="R53" s="248">
        <f t="shared" si="24"/>
        <v>13.04409882997977</v>
      </c>
      <c r="S53" s="200">
        <f t="shared" si="25"/>
        <v>895028649.49636936</v>
      </c>
      <c r="U53" s="198" t="s">
        <v>47</v>
      </c>
      <c r="V53" s="248">
        <f t="shared" si="26"/>
        <v>12.889273691576115</v>
      </c>
      <c r="W53" s="218">
        <f>+'Distribución  1 Y 2 SEM'!AT53</f>
        <v>673952059.26542425</v>
      </c>
      <c r="X53" s="248">
        <f t="shared" si="27"/>
        <v>12.889273691576115</v>
      </c>
      <c r="Y53" s="218">
        <f>+'Distribución  1 Y 2 SEM'!AU53</f>
        <v>90325006.665135339</v>
      </c>
      <c r="Z53" s="248">
        <f t="shared" si="28"/>
        <v>12.889273691576117</v>
      </c>
      <c r="AA53" s="218">
        <f>+'Distribución  1 Y 2 SEM'!AV53</f>
        <v>28477320.672377862</v>
      </c>
      <c r="AB53" s="248">
        <f t="shared" si="29"/>
        <v>12.88927369157612</v>
      </c>
      <c r="AC53" s="218">
        <f>+'Distribución  1 Y 2 SEM'!AW53</f>
        <v>30315634.408821344</v>
      </c>
      <c r="AD53" s="248">
        <f t="shared" si="30"/>
        <v>12.889273691576117</v>
      </c>
      <c r="AE53" s="218">
        <f>+'Distribución  1 Y 2 SEM'!AX53</f>
        <v>2429264.4294565436</v>
      </c>
      <c r="AF53" s="248">
        <f t="shared" si="31"/>
        <v>12.88927369157612</v>
      </c>
      <c r="AG53" s="218">
        <f>+'Distribución  1 Y 2 SEM'!AY53</f>
        <v>22351716.365216848</v>
      </c>
      <c r="AH53" s="248">
        <f t="shared" si="32"/>
        <v>12.889273691576115</v>
      </c>
      <c r="AI53" s="218">
        <f>+'Distribución  1 Y 2 SEM'!AZ53</f>
        <v>4231297.7792354962</v>
      </c>
      <c r="AJ53" s="248">
        <f t="shared" si="33"/>
        <v>12.889273691576117</v>
      </c>
      <c r="AK53" s="218">
        <f>+'Distribución  1 Y 2 SEM'!BA53</f>
        <v>32322930.359860629</v>
      </c>
      <c r="AL53" s="248">
        <f t="shared" si="34"/>
        <v>12.889273691576117</v>
      </c>
      <c r="AM53" s="219">
        <f t="shared" si="35"/>
        <v>884405229.94552839</v>
      </c>
      <c r="AO53" s="239" t="s">
        <v>47</v>
      </c>
      <c r="AP53" s="251">
        <f t="shared" si="38"/>
        <v>8095469.4073562622</v>
      </c>
      <c r="AQ53" s="251">
        <f t="shared" si="39"/>
        <v>1084978.253458932</v>
      </c>
      <c r="AR53" s="251">
        <f t="shared" si="40"/>
        <v>342067.77045533806</v>
      </c>
      <c r="AS53" s="251">
        <f t="shared" si="41"/>
        <v>364149.47850846127</v>
      </c>
      <c r="AT53" s="251">
        <f t="shared" si="42"/>
        <v>29180.170311341062</v>
      </c>
      <c r="AU53" s="251">
        <f t="shared" si="43"/>
        <v>268487.3998808451</v>
      </c>
      <c r="AV53" s="251">
        <f t="shared" si="44"/>
        <v>50826.08066002652</v>
      </c>
      <c r="AW53" s="251">
        <f t="shared" si="45"/>
        <v>388260.99020984396</v>
      </c>
      <c r="AX53" s="252">
        <f t="shared" si="36"/>
        <v>10623419.55084105</v>
      </c>
      <c r="AZ53" s="198" t="s">
        <v>47</v>
      </c>
      <c r="BA53" s="220">
        <f t="shared" si="46"/>
        <v>2698489.8024520874</v>
      </c>
      <c r="BB53" s="220">
        <f t="shared" si="47"/>
        <v>361659.41781964403</v>
      </c>
      <c r="BC53" s="220">
        <f t="shared" si="48"/>
        <v>114022.59015177935</v>
      </c>
      <c r="BD53" s="220">
        <f t="shared" si="49"/>
        <v>121383.15950282042</v>
      </c>
      <c r="BE53" s="220">
        <f t="shared" si="50"/>
        <v>9726.7234371136874</v>
      </c>
      <c r="BF53" s="220">
        <f t="shared" si="51"/>
        <v>89495.7999602817</v>
      </c>
      <c r="BG53" s="220">
        <f t="shared" si="52"/>
        <v>16942.026886675507</v>
      </c>
      <c r="BH53" s="220">
        <f t="shared" si="53"/>
        <v>129420.33006994799</v>
      </c>
      <c r="BI53" s="219">
        <f t="shared" si="37"/>
        <v>3541139.8502803501</v>
      </c>
    </row>
    <row r="54" spans="1:61" x14ac:dyDescent="0.2">
      <c r="A54" s="198" t="s">
        <v>48</v>
      </c>
      <c r="B54" s="248">
        <f t="shared" si="16"/>
        <v>3.9879729630439482</v>
      </c>
      <c r="C54" s="199">
        <f>'Part 2017'!O$18*'CALCULO GARANTIA'!$N54</f>
        <v>208522423.76503131</v>
      </c>
      <c r="D54" s="248">
        <f t="shared" si="17"/>
        <v>3.9879729630439473</v>
      </c>
      <c r="E54" s="199">
        <f>'Part 2017'!O$19*'CALCULO GARANTIA'!$N54</f>
        <v>27946779.088316243</v>
      </c>
      <c r="F54" s="248">
        <f t="shared" si="18"/>
        <v>3.9879729630439487</v>
      </c>
      <c r="G54" s="199">
        <f>'Part 2017'!O$20*'CALCULO GARANTIA'!$N54</f>
        <v>8810953.0155758783</v>
      </c>
      <c r="H54" s="248">
        <f t="shared" si="19"/>
        <v>3.9879729630439487</v>
      </c>
      <c r="I54" s="199">
        <f>'Part 2017'!O$21*'CALCULO GARANTIA'!$N54</f>
        <v>9379731.804354351</v>
      </c>
      <c r="J54" s="248">
        <f t="shared" si="20"/>
        <v>3.9879729630439487</v>
      </c>
      <c r="K54" s="199">
        <f>'Part 2017'!O$22*'CALCULO GARANTIA'!$N54</f>
        <v>751620.3858009968</v>
      </c>
      <c r="L54" s="248">
        <f t="shared" si="21"/>
        <v>3.9879729630439482</v>
      </c>
      <c r="M54" s="199">
        <f>'Part 2017'!O$23*'CALCULO GARANTIA'!$N54</f>
        <v>6915675.9857127229</v>
      </c>
      <c r="N54" s="248">
        <f t="shared" si="22"/>
        <v>3.9879729630439482</v>
      </c>
      <c r="O54" s="199">
        <f>'Part 2017'!O$24*'CALCULO GARANTIA'!$N54</f>
        <v>1309173.9337653592</v>
      </c>
      <c r="P54" s="248">
        <f t="shared" si="23"/>
        <v>3.9879729630439473</v>
      </c>
      <c r="Q54" s="199">
        <f>+'Part 2017'!O$25*'CALCULO GARANTIA'!N54</f>
        <v>10000794.105700625</v>
      </c>
      <c r="R54" s="248">
        <f t="shared" si="24"/>
        <v>3.9879729630439482</v>
      </c>
      <c r="S54" s="200">
        <f t="shared" si="25"/>
        <v>273637152.08425748</v>
      </c>
      <c r="U54" s="198" t="s">
        <v>48</v>
      </c>
      <c r="V54" s="248">
        <f t="shared" si="26"/>
        <v>3.9892552660860758</v>
      </c>
      <c r="W54" s="218">
        <f>+'Distribución  1 Y 2 SEM'!AT54</f>
        <v>208589472.59931976</v>
      </c>
      <c r="X54" s="248">
        <f t="shared" si="27"/>
        <v>3.9892552660860754</v>
      </c>
      <c r="Y54" s="218">
        <f>+'Distribución  1 Y 2 SEM'!AU54</f>
        <v>27955765.167252768</v>
      </c>
      <c r="Z54" s="248">
        <f t="shared" si="28"/>
        <v>3.9892552660860758</v>
      </c>
      <c r="AA54" s="218">
        <f>+'Distribución  1 Y 2 SEM'!AV54</f>
        <v>8813786.1119786426</v>
      </c>
      <c r="AB54" s="248">
        <f t="shared" si="29"/>
        <v>3.9892552660860767</v>
      </c>
      <c r="AC54" s="218">
        <f>+'Distribución  1 Y 2 SEM'!AW54</f>
        <v>9382747.7873458434</v>
      </c>
      <c r="AD54" s="248">
        <f t="shared" si="30"/>
        <v>3.9892552660860767</v>
      </c>
      <c r="AE54" s="218">
        <f>+'Distribución  1 Y 2 SEM'!AX54</f>
        <v>751862.06374519796</v>
      </c>
      <c r="AF54" s="248">
        <f t="shared" si="31"/>
        <v>3.9892552660860772</v>
      </c>
      <c r="AG54" s="218">
        <f>+'Distribución  1 Y 2 SEM'!AY54</f>
        <v>6917899.6698843651</v>
      </c>
      <c r="AH54" s="248">
        <f t="shared" si="32"/>
        <v>3.9892552660860754</v>
      </c>
      <c r="AI54" s="218">
        <f>+'Distribución  1 Y 2 SEM'!AZ54</f>
        <v>1309594.888905602</v>
      </c>
      <c r="AJ54" s="248">
        <f t="shared" si="33"/>
        <v>3.9892552660860767</v>
      </c>
      <c r="AK54" s="218">
        <f>+'Distribución  1 Y 2 SEM'!BA54</f>
        <v>10004009.786655406</v>
      </c>
      <c r="AL54" s="248">
        <f t="shared" si="34"/>
        <v>3.9892552660860767</v>
      </c>
      <c r="AM54" s="219">
        <f t="shared" si="35"/>
        <v>273725138.07508761</v>
      </c>
      <c r="AO54" s="239" t="s">
        <v>48</v>
      </c>
      <c r="AP54" s="251">
        <f t="shared" si="38"/>
        <v>-67048.834288448095</v>
      </c>
      <c r="AQ54" s="251">
        <f t="shared" si="39"/>
        <v>-8986.0789365246892</v>
      </c>
      <c r="AR54" s="251">
        <f t="shared" si="40"/>
        <v>-2833.0964027643204</v>
      </c>
      <c r="AS54" s="251">
        <f t="shared" si="41"/>
        <v>-3015.9829914923757</v>
      </c>
      <c r="AT54" s="251">
        <f t="shared" si="42"/>
        <v>-241.67794420116115</v>
      </c>
      <c r="AU54" s="251">
        <f t="shared" si="43"/>
        <v>-2223.6841716421768</v>
      </c>
      <c r="AV54" s="251">
        <f t="shared" si="44"/>
        <v>-420.95514024281874</v>
      </c>
      <c r="AW54" s="251">
        <f t="shared" si="45"/>
        <v>-3215.6809547804296</v>
      </c>
      <c r="AX54" s="252">
        <f t="shared" si="36"/>
        <v>-87985.990830096067</v>
      </c>
      <c r="AZ54" s="198" t="s">
        <v>48</v>
      </c>
      <c r="BA54" s="220">
        <f t="shared" si="46"/>
        <v>-22349.611429482698</v>
      </c>
      <c r="BB54" s="220">
        <f t="shared" si="47"/>
        <v>-2995.3596455082297</v>
      </c>
      <c r="BC54" s="220">
        <f t="shared" si="48"/>
        <v>-944.36546758810675</v>
      </c>
      <c r="BD54" s="220">
        <f t="shared" si="49"/>
        <v>-1005.3276638307919</v>
      </c>
      <c r="BE54" s="220">
        <f t="shared" si="50"/>
        <v>-80.559314733720385</v>
      </c>
      <c r="BF54" s="220">
        <f t="shared" si="51"/>
        <v>-741.22805721405894</v>
      </c>
      <c r="BG54" s="220">
        <f t="shared" si="52"/>
        <v>-140.31838008093959</v>
      </c>
      <c r="BH54" s="220">
        <f t="shared" si="53"/>
        <v>-1071.8936515934765</v>
      </c>
      <c r="BI54" s="219">
        <f t="shared" si="37"/>
        <v>-29328.663610032021</v>
      </c>
    </row>
    <row r="55" spans="1:61" x14ac:dyDescent="0.2">
      <c r="A55" s="198" t="s">
        <v>49</v>
      </c>
      <c r="B55" s="248">
        <f t="shared" si="16"/>
        <v>1.0630998967435923</v>
      </c>
      <c r="C55" s="199">
        <f>'Part 2017'!O$18*'CALCULO GARANTIA'!$N55</f>
        <v>55587179.057534002</v>
      </c>
      <c r="D55" s="248">
        <f t="shared" si="17"/>
        <v>1.0630998967435921</v>
      </c>
      <c r="E55" s="199">
        <f>'Part 2017'!O$19*'CALCULO GARANTIA'!$N55</f>
        <v>7449954.7109335726</v>
      </c>
      <c r="F55" s="248">
        <f t="shared" si="18"/>
        <v>1.0630998967435923</v>
      </c>
      <c r="G55" s="199">
        <f>'Part 2017'!O$20*'CALCULO GARANTIA'!$N55</f>
        <v>2348793.0655181156</v>
      </c>
      <c r="H55" s="248">
        <f t="shared" si="19"/>
        <v>1.0630998967435923</v>
      </c>
      <c r="I55" s="199">
        <f>'Part 2017'!O$21*'CALCULO GARANTIA'!$N55</f>
        <v>2500416.1274655587</v>
      </c>
      <c r="J55" s="248">
        <f t="shared" si="20"/>
        <v>1.0630998967435923</v>
      </c>
      <c r="K55" s="199">
        <f>'Part 2017'!O$22*'CALCULO GARANTIA'!$N55</f>
        <v>200364.33595214746</v>
      </c>
      <c r="L55" s="248">
        <f t="shared" si="21"/>
        <v>1.0630998967435923</v>
      </c>
      <c r="M55" s="199">
        <f>'Part 2017'!O$23*'CALCULO GARANTIA'!$N55</f>
        <v>1843556.7378349639</v>
      </c>
      <c r="N55" s="248">
        <f t="shared" si="22"/>
        <v>1.0630998967435923</v>
      </c>
      <c r="O55" s="199">
        <f>'Part 2017'!O$24*'CALCULO GARANTIA'!$N55</f>
        <v>348995.01242933032</v>
      </c>
      <c r="P55" s="248">
        <f t="shared" si="23"/>
        <v>1.0630998967435921</v>
      </c>
      <c r="Q55" s="199">
        <f>+'Part 2017'!O$25*'CALCULO GARANTIA'!N55</f>
        <v>2665976.7454915657</v>
      </c>
      <c r="R55" s="248">
        <f t="shared" si="24"/>
        <v>1.0630998967435921</v>
      </c>
      <c r="S55" s="200">
        <f t="shared" si="25"/>
        <v>72945235.793159246</v>
      </c>
      <c r="U55" s="198" t="s">
        <v>49</v>
      </c>
      <c r="V55" s="248">
        <f t="shared" si="26"/>
        <v>1.0622297536416108</v>
      </c>
      <c r="W55" s="218">
        <f>+'Distribución  1 Y 2 SEM'!AT55</f>
        <v>55541681.169175945</v>
      </c>
      <c r="X55" s="248">
        <f t="shared" si="27"/>
        <v>1.0622297536416108</v>
      </c>
      <c r="Y55" s="218">
        <f>+'Distribución  1 Y 2 SEM'!AU55</f>
        <v>7443856.9521795288</v>
      </c>
      <c r="Z55" s="248">
        <f t="shared" si="28"/>
        <v>1.0622297536416108</v>
      </c>
      <c r="AA55" s="218">
        <f>+'Distribución  1 Y 2 SEM'!AV55</f>
        <v>2346870.5875927559</v>
      </c>
      <c r="AB55" s="248">
        <f t="shared" si="29"/>
        <v>1.0622297536416112</v>
      </c>
      <c r="AC55" s="218">
        <f>+'Distribución  1 Y 2 SEM'!AW55</f>
        <v>2498369.5466578086</v>
      </c>
      <c r="AD55" s="248">
        <f t="shared" si="30"/>
        <v>1.062229753641611</v>
      </c>
      <c r="AE55" s="218">
        <f>+'Distribución  1 Y 2 SEM'!AX55</f>
        <v>200200.33852787357</v>
      </c>
      <c r="AF55" s="248">
        <f t="shared" si="31"/>
        <v>1.0622297536416112</v>
      </c>
      <c r="AG55" s="218">
        <f>+'Distribución  1 Y 2 SEM'!AY55</f>
        <v>1842047.7938651154</v>
      </c>
      <c r="AH55" s="248">
        <f t="shared" si="32"/>
        <v>1.0622297536416108</v>
      </c>
      <c r="AI55" s="218">
        <f>+'Distribución  1 Y 2 SEM'!AZ55</f>
        <v>348709.36137845408</v>
      </c>
      <c r="AJ55" s="248">
        <f t="shared" si="33"/>
        <v>1.0622297536416108</v>
      </c>
      <c r="AK55" s="218">
        <f>+'Distribución  1 Y 2 SEM'!BA55</f>
        <v>2663794.6539663593</v>
      </c>
      <c r="AL55" s="248">
        <f t="shared" si="34"/>
        <v>1.062229753641611</v>
      </c>
      <c r="AM55" s="219">
        <f t="shared" si="35"/>
        <v>72885530.403343841</v>
      </c>
      <c r="AO55" s="239" t="s">
        <v>49</v>
      </c>
      <c r="AP55" s="251">
        <f t="shared" si="38"/>
        <v>45497.888358056545</v>
      </c>
      <c r="AQ55" s="251">
        <f t="shared" si="39"/>
        <v>6097.7587540438399</v>
      </c>
      <c r="AR55" s="251">
        <f t="shared" si="40"/>
        <v>1922.4779253597371</v>
      </c>
      <c r="AS55" s="251">
        <f t="shared" si="41"/>
        <v>2046.5808077501133</v>
      </c>
      <c r="AT55" s="251">
        <f t="shared" si="42"/>
        <v>163.9974242738972</v>
      </c>
      <c r="AU55" s="251">
        <f t="shared" si="43"/>
        <v>1508.9439698485658</v>
      </c>
      <c r="AV55" s="251">
        <f t="shared" si="44"/>
        <v>285.65105087624397</v>
      </c>
      <c r="AW55" s="251">
        <f t="shared" si="45"/>
        <v>2182.0915252063423</v>
      </c>
      <c r="AX55" s="252">
        <f t="shared" si="36"/>
        <v>59705.389815415285</v>
      </c>
      <c r="AZ55" s="198" t="s">
        <v>49</v>
      </c>
      <c r="BA55" s="220">
        <f t="shared" si="46"/>
        <v>15165.962786018848</v>
      </c>
      <c r="BB55" s="220">
        <f t="shared" si="47"/>
        <v>2032.5862513479467</v>
      </c>
      <c r="BC55" s="220">
        <f t="shared" si="48"/>
        <v>640.82597511991241</v>
      </c>
      <c r="BD55" s="220">
        <f t="shared" si="49"/>
        <v>682.1936025833711</v>
      </c>
      <c r="BE55" s="220">
        <f t="shared" si="50"/>
        <v>54.665808091299063</v>
      </c>
      <c r="BF55" s="220">
        <f t="shared" si="51"/>
        <v>502.98132328285527</v>
      </c>
      <c r="BG55" s="220">
        <f t="shared" si="52"/>
        <v>95.21701695874799</v>
      </c>
      <c r="BH55" s="220">
        <f t="shared" si="53"/>
        <v>727.36384173544741</v>
      </c>
      <c r="BI55" s="219">
        <f t="shared" si="37"/>
        <v>19901.796605138432</v>
      </c>
    </row>
    <row r="56" spans="1:61" x14ac:dyDescent="0.2">
      <c r="A56" s="198" t="s">
        <v>50</v>
      </c>
      <c r="B56" s="248">
        <f t="shared" si="16"/>
        <v>0.25540779755951121</v>
      </c>
      <c r="C56" s="199">
        <f>'Part 2017'!O$18*'CALCULO GARANTIA'!$N56</f>
        <v>13354717.669637023</v>
      </c>
      <c r="D56" s="248">
        <f t="shared" si="17"/>
        <v>0.25540779755951115</v>
      </c>
      <c r="E56" s="199">
        <f>'Part 2017'!O$19*'CALCULO GARANTIA'!$N56</f>
        <v>1789837.9357067863</v>
      </c>
      <c r="F56" s="248">
        <f t="shared" si="18"/>
        <v>0.25540779755951126</v>
      </c>
      <c r="G56" s="199">
        <f>'Part 2017'!O$20*'CALCULO GARANTIA'!$N56</f>
        <v>564293.21987952734</v>
      </c>
      <c r="H56" s="248">
        <f t="shared" si="19"/>
        <v>0.25540779755951121</v>
      </c>
      <c r="I56" s="199">
        <f>'Part 2017'!O$21*'CALCULO GARANTIA'!$N56</f>
        <v>600720.38202096615</v>
      </c>
      <c r="J56" s="248">
        <f t="shared" si="20"/>
        <v>0.25540779755951126</v>
      </c>
      <c r="K56" s="199">
        <f>'Part 2017'!O$22*'CALCULO GARANTIA'!$N56</f>
        <v>48137.163696249248</v>
      </c>
      <c r="L56" s="248">
        <f t="shared" si="21"/>
        <v>0.25540779755951121</v>
      </c>
      <c r="M56" s="199">
        <f>'Part 2017'!O$23*'CALCULO GARANTIA'!$N56</f>
        <v>442911.12013906182</v>
      </c>
      <c r="N56" s="248">
        <f t="shared" si="22"/>
        <v>0.25540779755951126</v>
      </c>
      <c r="O56" s="199">
        <f>'Part 2017'!O$24*'CALCULO GARANTIA'!$N56</f>
        <v>83845.410724678222</v>
      </c>
      <c r="P56" s="248">
        <f t="shared" si="23"/>
        <v>0.25540779755951115</v>
      </c>
      <c r="Q56" s="199">
        <f>+'Part 2017'!O$25*'CALCULO GARANTIA'!N56</f>
        <v>640496.01641067839</v>
      </c>
      <c r="R56" s="248">
        <f t="shared" si="24"/>
        <v>0.25540779755951121</v>
      </c>
      <c r="S56" s="200">
        <f t="shared" si="25"/>
        <v>17524958.918214969</v>
      </c>
      <c r="U56" s="198" t="s">
        <v>50</v>
      </c>
      <c r="V56" s="248">
        <f t="shared" si="26"/>
        <v>0.25674902814339329</v>
      </c>
      <c r="W56" s="218">
        <f>+'Distribución  1 Y 2 SEM'!AT56</f>
        <v>13424847.696788816</v>
      </c>
      <c r="X56" s="248">
        <f t="shared" si="27"/>
        <v>0.25674902814339323</v>
      </c>
      <c r="Y56" s="218">
        <f>+'Distribución  1 Y 2 SEM'!AU56</f>
        <v>1799236.9650336143</v>
      </c>
      <c r="Z56" s="248">
        <f t="shared" si="28"/>
        <v>0.25674902814339334</v>
      </c>
      <c r="AA56" s="218">
        <f>+'Distribución  1 Y 2 SEM'!AV56</f>
        <v>567256.50969296147</v>
      </c>
      <c r="AB56" s="248">
        <f t="shared" si="29"/>
        <v>0.25674902814339334</v>
      </c>
      <c r="AC56" s="218">
        <f>+'Distribución  1 Y 2 SEM'!AW56</f>
        <v>603874.962877254</v>
      </c>
      <c r="AD56" s="248">
        <f t="shared" si="30"/>
        <v>0.25674902814339334</v>
      </c>
      <c r="AE56" s="218">
        <f>+'Distribución  1 Y 2 SEM'!AX56</f>
        <v>48389.947819473629</v>
      </c>
      <c r="AF56" s="248">
        <f t="shared" si="31"/>
        <v>0.2567490281433934</v>
      </c>
      <c r="AG56" s="218">
        <f>+'Distribución  1 Y 2 SEM'!AY56</f>
        <v>445236.99251237331</v>
      </c>
      <c r="AH56" s="248">
        <f t="shared" si="32"/>
        <v>0.25674902814339323</v>
      </c>
      <c r="AI56" s="218">
        <f>+'Distribución  1 Y 2 SEM'!AZ56</f>
        <v>84285.710630384478</v>
      </c>
      <c r="AJ56" s="248">
        <f t="shared" si="33"/>
        <v>0.25674902814339334</v>
      </c>
      <c r="AK56" s="218">
        <f>+'Distribución  1 Y 2 SEM'!BA56</f>
        <v>643859.47224199271</v>
      </c>
      <c r="AL56" s="248">
        <f t="shared" si="34"/>
        <v>0.25674902814339329</v>
      </c>
      <c r="AM56" s="219">
        <f t="shared" si="35"/>
        <v>17616988.257596869</v>
      </c>
      <c r="AO56" s="239" t="s">
        <v>50</v>
      </c>
      <c r="AP56" s="251">
        <f t="shared" si="38"/>
        <v>-70130.027151793242</v>
      </c>
      <c r="AQ56" s="251">
        <f t="shared" si="39"/>
        <v>-9399.0293268279638</v>
      </c>
      <c r="AR56" s="251">
        <f t="shared" si="40"/>
        <v>-2963.2898134341231</v>
      </c>
      <c r="AS56" s="251">
        <f t="shared" si="41"/>
        <v>-3154.5808562878519</v>
      </c>
      <c r="AT56" s="251">
        <f t="shared" si="42"/>
        <v>-252.78412322438089</v>
      </c>
      <c r="AU56" s="251">
        <f t="shared" si="43"/>
        <v>-2325.8723733114894</v>
      </c>
      <c r="AV56" s="251">
        <f t="shared" si="44"/>
        <v>-440.29990570625523</v>
      </c>
      <c r="AW56" s="251">
        <f t="shared" si="45"/>
        <v>-3363.4558313143207</v>
      </c>
      <c r="AX56" s="252">
        <f t="shared" si="36"/>
        <v>-92029.339381899626</v>
      </c>
      <c r="AZ56" s="198" t="s">
        <v>50</v>
      </c>
      <c r="BA56" s="220">
        <f t="shared" si="46"/>
        <v>-23376.675717264414</v>
      </c>
      <c r="BB56" s="220">
        <f t="shared" si="47"/>
        <v>-3133.0097756093214</v>
      </c>
      <c r="BC56" s="220">
        <f t="shared" si="48"/>
        <v>-987.76327114470769</v>
      </c>
      <c r="BD56" s="220">
        <f t="shared" si="49"/>
        <v>-1051.5269520959507</v>
      </c>
      <c r="BE56" s="220">
        <f t="shared" si="50"/>
        <v>-84.261374408126969</v>
      </c>
      <c r="BF56" s="220">
        <f t="shared" si="51"/>
        <v>-775.29079110382975</v>
      </c>
      <c r="BG56" s="220">
        <f t="shared" si="52"/>
        <v>-146.76663523541842</v>
      </c>
      <c r="BH56" s="220">
        <f t="shared" si="53"/>
        <v>-1121.1519437714403</v>
      </c>
      <c r="BI56" s="219">
        <f t="shared" si="37"/>
        <v>-30676.446460633211</v>
      </c>
    </row>
    <row r="57" spans="1:61" ht="13.5" thickBot="1" x14ac:dyDescent="0.25">
      <c r="A57" s="198" t="s">
        <v>51</v>
      </c>
      <c r="B57" s="248">
        <f t="shared" si="16"/>
        <v>0.35187815273226136</v>
      </c>
      <c r="C57" s="199">
        <f>'Part 2017'!O$18*'CALCULO GARANTIA'!$N57</f>
        <v>18398942.509802673</v>
      </c>
      <c r="D57" s="248">
        <f t="shared" si="17"/>
        <v>0.35187815273226136</v>
      </c>
      <c r="E57" s="199">
        <f>'Part 2017'!O$19*'CALCULO GARANTIA'!$N57</f>
        <v>2465879.5562413498</v>
      </c>
      <c r="F57" s="248">
        <f t="shared" si="18"/>
        <v>0.35187815273226147</v>
      </c>
      <c r="G57" s="199">
        <f>'Part 2017'!O$20*'CALCULO GARANTIA'!$N57</f>
        <v>777433.02165346732</v>
      </c>
      <c r="H57" s="248">
        <f t="shared" si="19"/>
        <v>0.35187815273226142</v>
      </c>
      <c r="I57" s="199">
        <f>'Part 2017'!O$21*'CALCULO GARANTIA'!$N57</f>
        <v>827619.12656524638</v>
      </c>
      <c r="J57" s="248">
        <f t="shared" si="20"/>
        <v>0.35187815273226142</v>
      </c>
      <c r="K57" s="199">
        <f>'Part 2017'!O$22*'CALCULO GARANTIA'!$N57</f>
        <v>66319.103805982784</v>
      </c>
      <c r="L57" s="248">
        <f t="shared" si="21"/>
        <v>0.35187815273226136</v>
      </c>
      <c r="M57" s="199">
        <f>'Part 2017'!O$23*'CALCULO GARANTIA'!$N57</f>
        <v>610203.55787217419</v>
      </c>
      <c r="N57" s="248">
        <f t="shared" si="22"/>
        <v>0.35187815273226142</v>
      </c>
      <c r="O57" s="199">
        <f>'Part 2017'!O$24*'CALCULO GARANTIA'!$N57</f>
        <v>115514.75140066186</v>
      </c>
      <c r="P57" s="248">
        <f t="shared" si="23"/>
        <v>0.35187815273226136</v>
      </c>
      <c r="Q57" s="199">
        <f>+'Part 2017'!O$25*'CALCULO GARANTIA'!N57</f>
        <v>882418.4587960667</v>
      </c>
      <c r="R57" s="248">
        <f t="shared" si="24"/>
        <v>0.35187815273226131</v>
      </c>
      <c r="S57" s="200">
        <f t="shared" si="25"/>
        <v>24144330.086137615</v>
      </c>
      <c r="U57" s="198" t="s">
        <v>51</v>
      </c>
      <c r="V57" s="248">
        <f t="shared" si="26"/>
        <v>0.3537259809691205</v>
      </c>
      <c r="W57" s="218">
        <f>+'Distribución  1 Y 2 SEM'!AT57</f>
        <v>18495561.425282288</v>
      </c>
      <c r="X57" s="248">
        <f t="shared" si="27"/>
        <v>0.35372598096912039</v>
      </c>
      <c r="Y57" s="218">
        <f>+'Distribución  1 Y 2 SEM'!AU57</f>
        <v>2478828.7030904391</v>
      </c>
      <c r="Z57" s="248">
        <f t="shared" si="28"/>
        <v>0.3537259809691205</v>
      </c>
      <c r="AA57" s="218">
        <f>+'Distribución  1 Y 2 SEM'!AV57</f>
        <v>781515.57886403403</v>
      </c>
      <c r="AB57" s="248">
        <f t="shared" si="29"/>
        <v>0.35372598096912056</v>
      </c>
      <c r="AC57" s="218">
        <f>+'Distribución  1 Y 2 SEM'!AW57</f>
        <v>831965.22756514442</v>
      </c>
      <c r="AD57" s="248">
        <f t="shared" si="30"/>
        <v>0.3537259809691205</v>
      </c>
      <c r="AE57" s="218">
        <f>+'Distribución  1 Y 2 SEM'!AX57</f>
        <v>66667.367293512041</v>
      </c>
      <c r="AF57" s="248">
        <f t="shared" si="31"/>
        <v>0.35372598096912056</v>
      </c>
      <c r="AG57" s="218">
        <f>+'Distribución  1 Y 2 SEM'!AY57</f>
        <v>613407.93801260891</v>
      </c>
      <c r="AH57" s="248">
        <f t="shared" si="32"/>
        <v>0.35372598096912045</v>
      </c>
      <c r="AI57" s="218">
        <f>+'Distribución  1 Y 2 SEM'!AZ57</f>
        <v>116121.35745947654</v>
      </c>
      <c r="AJ57" s="248">
        <f t="shared" si="33"/>
        <v>0.3537259809691205</v>
      </c>
      <c r="AK57" s="218">
        <f>+'Distribución  1 Y 2 SEM'!BA57</f>
        <v>887052.32916348835</v>
      </c>
      <c r="AL57" s="248">
        <f t="shared" si="34"/>
        <v>0.3537259809691205</v>
      </c>
      <c r="AM57" s="219">
        <f t="shared" si="35"/>
        <v>24271119.92673099</v>
      </c>
      <c r="AO57" s="239" t="s">
        <v>51</v>
      </c>
      <c r="AP57" s="251">
        <f t="shared" si="38"/>
        <v>-96618.915479615331</v>
      </c>
      <c r="AQ57" s="251">
        <f t="shared" si="39"/>
        <v>-12949.146849089302</v>
      </c>
      <c r="AR57" s="251">
        <f t="shared" si="40"/>
        <v>-4082.5572105667088</v>
      </c>
      <c r="AS57" s="251">
        <f t="shared" si="41"/>
        <v>-4346.1009998980444</v>
      </c>
      <c r="AT57" s="251">
        <f t="shared" si="42"/>
        <v>-348.26348752925696</v>
      </c>
      <c r="AU57" s="251">
        <f t="shared" si="43"/>
        <v>-3204.3801404347178</v>
      </c>
      <c r="AV57" s="251">
        <f t="shared" si="44"/>
        <v>-606.60605881467927</v>
      </c>
      <c r="AW57" s="251">
        <f t="shared" si="45"/>
        <v>-4633.8703674216522</v>
      </c>
      <c r="AX57" s="252">
        <f t="shared" si="36"/>
        <v>-126789.84059336969</v>
      </c>
      <c r="AZ57" s="198" t="s">
        <v>51</v>
      </c>
      <c r="BA57" s="220">
        <f t="shared" si="46"/>
        <v>-32206.305159871776</v>
      </c>
      <c r="BB57" s="220">
        <f t="shared" si="47"/>
        <v>-4316.3822830297677</v>
      </c>
      <c r="BC57" s="220">
        <f t="shared" si="48"/>
        <v>-1360.8524035222363</v>
      </c>
      <c r="BD57" s="220">
        <f t="shared" si="49"/>
        <v>-1448.7003332993481</v>
      </c>
      <c r="BE57" s="220">
        <f t="shared" si="50"/>
        <v>-116.08782917641899</v>
      </c>
      <c r="BF57" s="220">
        <f t="shared" si="51"/>
        <v>-1068.1267134782393</v>
      </c>
      <c r="BG57" s="220">
        <f t="shared" si="52"/>
        <v>-202.20201960489308</v>
      </c>
      <c r="BH57" s="220">
        <f t="shared" si="53"/>
        <v>-1544.6234558072174</v>
      </c>
      <c r="BI57" s="219">
        <f t="shared" si="37"/>
        <v>-42263.280197789893</v>
      </c>
    </row>
    <row r="58" spans="1:61" ht="14.25" thickTop="1" thickBot="1" x14ac:dyDescent="0.25">
      <c r="A58" s="201" t="s">
        <v>52</v>
      </c>
      <c r="B58" s="249">
        <f t="shared" ref="B58:S58" si="54">SUM(B7:B57)</f>
        <v>100</v>
      </c>
      <c r="C58" s="202">
        <f t="shared" si="54"/>
        <v>5228782283.5656815</v>
      </c>
      <c r="D58" s="249">
        <f>SUM(D7:D57)</f>
        <v>99.999999999999972</v>
      </c>
      <c r="E58" s="202">
        <f t="shared" si="54"/>
        <v>700776543.55472291</v>
      </c>
      <c r="F58" s="249">
        <f t="shared" ref="F58:L58" si="55">SUM(F7:F57)</f>
        <v>100.00000000000001</v>
      </c>
      <c r="G58" s="202">
        <f t="shared" si="55"/>
        <v>220938133.16253364</v>
      </c>
      <c r="H58" s="249">
        <f t="shared" si="55"/>
        <v>100.00000000000001</v>
      </c>
      <c r="I58" s="202">
        <f t="shared" si="55"/>
        <v>235200486.3441945</v>
      </c>
      <c r="J58" s="249">
        <f t="shared" si="55"/>
        <v>100.00000000000001</v>
      </c>
      <c r="K58" s="202">
        <f t="shared" si="55"/>
        <v>18847178.573329601</v>
      </c>
      <c r="L58" s="249">
        <f t="shared" si="55"/>
        <v>100</v>
      </c>
      <c r="M58" s="202">
        <f t="shared" si="54"/>
        <v>173413311.72000003</v>
      </c>
      <c r="N58" s="249">
        <f>SUM(N7:N57)</f>
        <v>100</v>
      </c>
      <c r="O58" s="202">
        <f t="shared" si="54"/>
        <v>32828054.399999999</v>
      </c>
      <c r="P58" s="249">
        <f>SUM(P7:P57)</f>
        <v>99.999999999999986</v>
      </c>
      <c r="Q58" s="202">
        <f t="shared" si="54"/>
        <v>250773869.29090914</v>
      </c>
      <c r="R58" s="249">
        <f>SUM(R7:R57)</f>
        <v>100</v>
      </c>
      <c r="S58" s="203">
        <f t="shared" si="54"/>
        <v>6861559860.611371</v>
      </c>
      <c r="U58" s="201" t="s">
        <v>52</v>
      </c>
      <c r="V58" s="250">
        <f t="shared" ref="V58:AL58" si="56">SUM(V7:V57)</f>
        <v>100.00000000000001</v>
      </c>
      <c r="W58" s="202">
        <f t="shared" si="56"/>
        <v>5228782283.5656824</v>
      </c>
      <c r="X58" s="250">
        <f t="shared" si="56"/>
        <v>99.999999999999986</v>
      </c>
      <c r="Y58" s="202">
        <f t="shared" si="56"/>
        <v>700776543.55472302</v>
      </c>
      <c r="Z58" s="250">
        <f t="shared" si="56"/>
        <v>100.00000000000003</v>
      </c>
      <c r="AA58" s="202">
        <f>SUM(AA7:AA57)</f>
        <v>220938133.1625337</v>
      </c>
      <c r="AB58" s="250">
        <f t="shared" si="56"/>
        <v>100.00000000000003</v>
      </c>
      <c r="AC58" s="202">
        <f>SUM(AC7:AC57)</f>
        <v>235200486.3441945</v>
      </c>
      <c r="AD58" s="250">
        <f t="shared" si="56"/>
        <v>100.00000000000003</v>
      </c>
      <c r="AE58" s="202">
        <f>SUM(AE7:AE57)</f>
        <v>18847178.573329605</v>
      </c>
      <c r="AF58" s="250">
        <f t="shared" si="56"/>
        <v>100.00000000000004</v>
      </c>
      <c r="AG58" s="202">
        <f t="shared" ref="AG58:AM58" si="57">SUM(AG7:AG57)</f>
        <v>173413311.72</v>
      </c>
      <c r="AH58" s="250">
        <f t="shared" si="56"/>
        <v>100.00000000000001</v>
      </c>
      <c r="AI58" s="202">
        <f t="shared" si="57"/>
        <v>32828054.40000001</v>
      </c>
      <c r="AJ58" s="250">
        <f t="shared" si="56"/>
        <v>100.00000000000003</v>
      </c>
      <c r="AK58" s="202">
        <f t="shared" si="57"/>
        <v>250773869.29090911</v>
      </c>
      <c r="AL58" s="250">
        <f t="shared" si="56"/>
        <v>100.00000000000001</v>
      </c>
      <c r="AM58" s="203">
        <f t="shared" si="57"/>
        <v>6861559860.611372</v>
      </c>
      <c r="AO58" s="240" t="s">
        <v>52</v>
      </c>
      <c r="AP58" s="253">
        <f t="shared" ref="AP58:AQ58" si="58">SUM(AP7:AP57)</f>
        <v>-3.4272670745849609E-7</v>
      </c>
      <c r="AQ58" s="253">
        <f t="shared" si="58"/>
        <v>-3.0267983675003052E-9</v>
      </c>
      <c r="AR58" s="253">
        <f>SUM(AR7:AR57)</f>
        <v>-1.0011717677116394E-8</v>
      </c>
      <c r="AS58" s="253">
        <f>SUM(AS7:AS57)</f>
        <v>-1.2398231774568558E-8</v>
      </c>
      <c r="AT58" s="253">
        <f>SUM(AT7:AT57)</f>
        <v>-1.3606040738523006E-9</v>
      </c>
      <c r="AU58" s="253">
        <f t="shared" ref="AU58:AX58" si="59">SUM(AU7:AU57)</f>
        <v>-9.8370946943759918E-9</v>
      </c>
      <c r="AV58" s="253">
        <f t="shared" si="59"/>
        <v>-2.0590960048139095E-9</v>
      </c>
      <c r="AW58" s="253">
        <f t="shared" si="59"/>
        <v>-1.2747477740049362E-8</v>
      </c>
      <c r="AX58" s="254">
        <f t="shared" si="59"/>
        <v>-3.9632141124457121E-7</v>
      </c>
      <c r="AZ58" s="201" t="s">
        <v>52</v>
      </c>
      <c r="BA58" s="202">
        <f t="shared" ref="BA58:BB58" si="60">SUM(BA7:BA57)</f>
        <v>-1.1346492101438344E-7</v>
      </c>
      <c r="BB58" s="202">
        <f t="shared" si="60"/>
        <v>-9.5042196335271001E-10</v>
      </c>
      <c r="BC58" s="202">
        <f>SUM(BC7:BC57)</f>
        <v>-3.3223841455765069E-9</v>
      </c>
      <c r="BD58" s="202">
        <f>SUM(BD7:BD57)</f>
        <v>-4.1329712985316291E-9</v>
      </c>
      <c r="BE58" s="202">
        <f>SUM(BE7:BE57)</f>
        <v>-4.5537262849393301E-10</v>
      </c>
      <c r="BF58" s="202">
        <f t="shared" ref="BF58:BI58" si="61">SUM(BF7:BF57)</f>
        <v>-3.2596290111541748E-9</v>
      </c>
      <c r="BG58" s="202">
        <f t="shared" si="61"/>
        <v>-6.8882854975527152E-10</v>
      </c>
      <c r="BH58" s="202">
        <f t="shared" si="61"/>
        <v>-4.249386620358564E-9</v>
      </c>
      <c r="BI58" s="203">
        <f t="shared" si="61"/>
        <v>-1.3132375897839665E-7</v>
      </c>
    </row>
    <row r="59" spans="1:61" ht="13.5" thickTop="1" x14ac:dyDescent="0.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</row>
    <row r="60" spans="1:61" ht="16.5" customHeight="1" x14ac:dyDescent="0.2">
      <c r="A60" s="192" t="s">
        <v>149</v>
      </c>
      <c r="B60" s="192"/>
      <c r="U60" s="192" t="s">
        <v>149</v>
      </c>
      <c r="V60" s="192"/>
    </row>
    <row r="63" spans="1:61" ht="16.5" customHeight="1" x14ac:dyDescent="0.2"/>
  </sheetData>
  <mergeCells count="37">
    <mergeCell ref="U4:AM4"/>
    <mergeCell ref="A1:S1"/>
    <mergeCell ref="U1:AM1"/>
    <mergeCell ref="A2:S2"/>
    <mergeCell ref="U2:AM2"/>
    <mergeCell ref="A3:S3"/>
    <mergeCell ref="U3:AM3"/>
    <mergeCell ref="A4:S4"/>
    <mergeCell ref="AO4:AX4"/>
    <mergeCell ref="AZ1:BI1"/>
    <mergeCell ref="AZ2:BI2"/>
    <mergeCell ref="AZ3:BI3"/>
    <mergeCell ref="AO1:AX1"/>
    <mergeCell ref="AO2:AX2"/>
    <mergeCell ref="AO3:AX3"/>
    <mergeCell ref="L5:M5"/>
    <mergeCell ref="N5:O5"/>
    <mergeCell ref="P5:Q5"/>
    <mergeCell ref="R5:S5"/>
    <mergeCell ref="A5:A6"/>
    <mergeCell ref="B5:C5"/>
    <mergeCell ref="D5:E5"/>
    <mergeCell ref="F5:G5"/>
    <mergeCell ref="H5:I5"/>
    <mergeCell ref="J5:K5"/>
    <mergeCell ref="U5:U6"/>
    <mergeCell ref="V5:W5"/>
    <mergeCell ref="X5:Y5"/>
    <mergeCell ref="Z5:AA5"/>
    <mergeCell ref="AB5:AC5"/>
    <mergeCell ref="AO5:AO6"/>
    <mergeCell ref="AZ5:AZ6"/>
    <mergeCell ref="AD5:AE5"/>
    <mergeCell ref="AF5:AG5"/>
    <mergeCell ref="AH5:AI5"/>
    <mergeCell ref="AJ5:AK5"/>
    <mergeCell ref="AL5:AM5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Header>&amp;LANEXO IV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showGridLines="0" topLeftCell="V1" zoomScale="115" zoomScaleNormal="115" zoomScaleSheetLayoutView="100" workbookViewId="0">
      <selection activeCell="AC7" sqref="AC7:AD7"/>
    </sheetView>
  </sheetViews>
  <sheetFormatPr baseColWidth="10" defaultColWidth="11.42578125" defaultRowHeight="12.75" x14ac:dyDescent="0.2"/>
  <cols>
    <col min="1" max="1" width="30.140625" style="193" customWidth="1"/>
    <col min="2" max="10" width="14" style="193" customWidth="1"/>
    <col min="11" max="11" width="11.42578125" style="193"/>
    <col min="12" max="12" width="28.140625" style="193" customWidth="1"/>
    <col min="13" max="13" width="13.85546875" style="193" bestFit="1" customWidth="1"/>
    <col min="14" max="16" width="12.28515625" style="193" bestFit="1" customWidth="1"/>
    <col min="17" max="17" width="11.28515625" style="193" bestFit="1" customWidth="1"/>
    <col min="18" max="18" width="12.28515625" style="193" bestFit="1" customWidth="1"/>
    <col min="19" max="19" width="12.28515625" style="193" customWidth="1"/>
    <col min="20" max="20" width="12.28515625" style="193" bestFit="1" customWidth="1"/>
    <col min="21" max="21" width="13.85546875" style="193" bestFit="1" customWidth="1"/>
    <col min="22" max="22" width="11.42578125" style="193"/>
    <col min="23" max="23" width="26.7109375" style="193" customWidth="1"/>
    <col min="24" max="24" width="14" style="193" bestFit="1" customWidth="1"/>
    <col min="25" max="25" width="13.5703125" style="193" bestFit="1" customWidth="1"/>
    <col min="26" max="27" width="12.85546875" style="193" bestFit="1" customWidth="1"/>
    <col min="28" max="28" width="11.42578125" style="193" bestFit="1" customWidth="1"/>
    <col min="29" max="29" width="12.85546875" style="193" bestFit="1" customWidth="1"/>
    <col min="30" max="30" width="12.85546875" style="193" customWidth="1"/>
    <col min="31" max="31" width="12.85546875" style="193" bestFit="1" customWidth="1"/>
    <col min="32" max="32" width="14.5703125" style="193" bestFit="1" customWidth="1"/>
    <col min="33" max="16384" width="11.42578125" style="193"/>
  </cols>
  <sheetData>
    <row r="1" spans="1:32" x14ac:dyDescent="0.2">
      <c r="A1" s="271" t="s">
        <v>150</v>
      </c>
      <c r="B1" s="271"/>
      <c r="C1" s="271"/>
      <c r="D1" s="271"/>
      <c r="E1" s="271"/>
      <c r="F1" s="271"/>
      <c r="G1" s="271"/>
      <c r="H1" s="271"/>
      <c r="I1" s="271"/>
      <c r="J1" s="271"/>
      <c r="L1" s="271" t="s">
        <v>150</v>
      </c>
      <c r="M1" s="271"/>
      <c r="N1" s="271"/>
      <c r="O1" s="271"/>
      <c r="P1" s="271"/>
      <c r="Q1" s="271"/>
      <c r="R1" s="271"/>
      <c r="S1" s="271"/>
      <c r="T1" s="271"/>
      <c r="U1" s="271"/>
      <c r="W1" s="271" t="s">
        <v>150</v>
      </c>
      <c r="X1" s="271"/>
      <c r="Y1" s="271"/>
      <c r="Z1" s="271"/>
      <c r="AA1" s="271"/>
      <c r="AB1" s="271"/>
      <c r="AC1" s="271"/>
      <c r="AD1" s="271"/>
      <c r="AE1" s="271"/>
      <c r="AF1" s="271"/>
    </row>
    <row r="2" spans="1:32" x14ac:dyDescent="0.2">
      <c r="A2" s="271" t="s">
        <v>171</v>
      </c>
      <c r="B2" s="271"/>
      <c r="C2" s="271"/>
      <c r="D2" s="271"/>
      <c r="E2" s="271"/>
      <c r="F2" s="271"/>
      <c r="G2" s="271"/>
      <c r="H2" s="271"/>
      <c r="I2" s="271"/>
      <c r="J2" s="271"/>
      <c r="L2" s="271" t="s">
        <v>171</v>
      </c>
      <c r="M2" s="271"/>
      <c r="N2" s="271"/>
      <c r="O2" s="271"/>
      <c r="P2" s="271"/>
      <c r="Q2" s="271"/>
      <c r="R2" s="271"/>
      <c r="S2" s="271"/>
      <c r="T2" s="271"/>
      <c r="U2" s="271"/>
      <c r="W2" s="271" t="s">
        <v>171</v>
      </c>
      <c r="X2" s="271"/>
      <c r="Y2" s="271"/>
      <c r="Z2" s="271"/>
      <c r="AA2" s="271"/>
      <c r="AB2" s="271"/>
      <c r="AC2" s="271"/>
      <c r="AD2" s="271"/>
      <c r="AE2" s="271"/>
      <c r="AF2" s="271"/>
    </row>
    <row r="3" spans="1:32" x14ac:dyDescent="0.2">
      <c r="A3" s="271" t="s">
        <v>237</v>
      </c>
      <c r="B3" s="271"/>
      <c r="C3" s="271"/>
      <c r="D3" s="271"/>
      <c r="E3" s="271"/>
      <c r="F3" s="271"/>
      <c r="G3" s="271"/>
      <c r="H3" s="271"/>
      <c r="I3" s="271"/>
      <c r="J3" s="271"/>
      <c r="L3" s="271" t="s">
        <v>241</v>
      </c>
      <c r="M3" s="271"/>
      <c r="N3" s="271"/>
      <c r="O3" s="271"/>
      <c r="P3" s="271"/>
      <c r="Q3" s="271"/>
      <c r="R3" s="271"/>
      <c r="S3" s="271"/>
      <c r="T3" s="271"/>
      <c r="U3" s="271"/>
      <c r="W3" s="271" t="s">
        <v>242</v>
      </c>
      <c r="X3" s="271"/>
      <c r="Y3" s="271"/>
      <c r="Z3" s="271"/>
      <c r="AA3" s="271"/>
      <c r="AB3" s="271"/>
      <c r="AC3" s="271"/>
      <c r="AD3" s="271"/>
      <c r="AE3" s="271"/>
      <c r="AF3" s="271"/>
    </row>
    <row r="4" spans="1:32" x14ac:dyDescent="0.2">
      <c r="A4" s="271" t="s">
        <v>238</v>
      </c>
      <c r="B4" s="271"/>
      <c r="C4" s="271"/>
      <c r="D4" s="271"/>
      <c r="E4" s="271"/>
      <c r="F4" s="271"/>
      <c r="G4" s="271"/>
      <c r="H4" s="271"/>
      <c r="I4" s="271"/>
      <c r="J4" s="271"/>
      <c r="L4" s="271" t="s">
        <v>240</v>
      </c>
      <c r="M4" s="271"/>
      <c r="N4" s="271"/>
      <c r="O4" s="271"/>
      <c r="P4" s="271"/>
      <c r="Q4" s="271"/>
      <c r="R4" s="271"/>
      <c r="S4" s="271"/>
      <c r="T4" s="271"/>
      <c r="U4" s="271"/>
      <c r="W4" s="271" t="s">
        <v>243</v>
      </c>
      <c r="X4" s="271"/>
      <c r="Y4" s="271"/>
      <c r="Z4" s="271"/>
      <c r="AA4" s="271"/>
      <c r="AB4" s="271"/>
      <c r="AC4" s="271"/>
      <c r="AD4" s="271"/>
      <c r="AE4" s="271"/>
      <c r="AF4" s="271"/>
    </row>
    <row r="5" spans="1:32" ht="13.5" customHeight="1" thickBot="1" x14ac:dyDescent="0.25">
      <c r="A5" s="194"/>
      <c r="L5" s="194"/>
      <c r="W5" s="194"/>
    </row>
    <row r="6" spans="1:32" ht="14.25" thickTop="1" thickBot="1" x14ac:dyDescent="0.25">
      <c r="A6" s="195" t="s">
        <v>0</v>
      </c>
      <c r="B6" s="196" t="s">
        <v>134</v>
      </c>
      <c r="C6" s="196" t="s">
        <v>135</v>
      </c>
      <c r="D6" s="196" t="s">
        <v>136</v>
      </c>
      <c r="E6" s="196" t="s">
        <v>161</v>
      </c>
      <c r="F6" s="196" t="s">
        <v>151</v>
      </c>
      <c r="G6" s="196" t="s">
        <v>137</v>
      </c>
      <c r="H6" s="196" t="s">
        <v>251</v>
      </c>
      <c r="I6" s="196" t="s">
        <v>167</v>
      </c>
      <c r="J6" s="197" t="s">
        <v>53</v>
      </c>
      <c r="L6" s="195" t="s">
        <v>0</v>
      </c>
      <c r="M6" s="196" t="s">
        <v>134</v>
      </c>
      <c r="N6" s="196" t="s">
        <v>135</v>
      </c>
      <c r="O6" s="196" t="s">
        <v>136</v>
      </c>
      <c r="P6" s="196" t="s">
        <v>161</v>
      </c>
      <c r="Q6" s="196" t="s">
        <v>151</v>
      </c>
      <c r="R6" s="196" t="s">
        <v>137</v>
      </c>
      <c r="S6" s="196" t="s">
        <v>251</v>
      </c>
      <c r="T6" s="196" t="s">
        <v>167</v>
      </c>
      <c r="U6" s="197" t="s">
        <v>53</v>
      </c>
      <c r="W6" s="195" t="s">
        <v>0</v>
      </c>
      <c r="X6" s="196" t="s">
        <v>134</v>
      </c>
      <c r="Y6" s="196" t="s">
        <v>135</v>
      </c>
      <c r="Z6" s="196" t="s">
        <v>136</v>
      </c>
      <c r="AA6" s="196" t="s">
        <v>161</v>
      </c>
      <c r="AB6" s="196" t="s">
        <v>151</v>
      </c>
      <c r="AC6" s="196" t="s">
        <v>137</v>
      </c>
      <c r="AD6" s="196" t="s">
        <v>251</v>
      </c>
      <c r="AE6" s="196" t="s">
        <v>167</v>
      </c>
      <c r="AF6" s="197" t="s">
        <v>53</v>
      </c>
    </row>
    <row r="7" spans="1:32" ht="13.5" thickTop="1" x14ac:dyDescent="0.2">
      <c r="A7" s="198" t="s">
        <v>1</v>
      </c>
      <c r="B7" s="199">
        <f>+'Part 2017'!N$5*'COEF 1ER SEM'!N7</f>
        <v>3942010.5458549014</v>
      </c>
      <c r="C7" s="199">
        <f>+'Part 2017'!N$6*'COEF 1ER SEM'!N7</f>
        <v>535053.66737556586</v>
      </c>
      <c r="D7" s="199">
        <f>+'Part 2017'!N$7*'COEF 1ER SEM'!N7</f>
        <v>137189.88524184233</v>
      </c>
      <c r="E7" s="199">
        <f>+'Part 2017'!N$8*'COEF 1ER SEM'!N7</f>
        <v>162019.72793316297</v>
      </c>
      <c r="F7" s="199">
        <f>+'Part 2017'!N$9*'COEF 1ER SEM'!N7</f>
        <v>12960.972956849138</v>
      </c>
      <c r="G7" s="199">
        <f>+'Part 2017'!N$10*'COEF 1ER SEM'!N7</f>
        <v>118829.79734786174</v>
      </c>
      <c r="H7" s="199">
        <f>+'Part 2017'!N$11*'COEF 1ER SEM'!N7</f>
        <v>22668.045089819945</v>
      </c>
      <c r="I7" s="199">
        <f>+'Part 2017'!N$12*'COEF 1ER SEM'!N7</f>
        <v>172487.87757464155</v>
      </c>
      <c r="J7" s="200">
        <f>SUM(B7:I7)</f>
        <v>5103220.5193746444</v>
      </c>
      <c r="L7" s="198" t="s">
        <v>1</v>
      </c>
      <c r="M7" s="199">
        <f>+'Part 2017'!N$5*'COEF 2DO SEM'!N7</f>
        <v>3802767.9768352788</v>
      </c>
      <c r="N7" s="199">
        <f>+'Part 2017'!N$6*'COEF 2DO SEM'!N7</f>
        <v>516154.11184619647</v>
      </c>
      <c r="O7" s="199">
        <f>+'Part 2017'!N$7*'COEF 2DO SEM'!N7</f>
        <v>132343.96414590103</v>
      </c>
      <c r="P7" s="199">
        <f>+'Part 2017'!N$8*'COEF 2DO SEM'!N7</f>
        <v>156296.74904032459</v>
      </c>
      <c r="Q7" s="199">
        <f>+'Part 2017'!N$9*'COEF 2DO SEM'!N7</f>
        <v>12503.156025485718</v>
      </c>
      <c r="R7" s="199">
        <f>+'Part 2017'!N$10*'COEF 2DO SEM'!N7</f>
        <v>114632.40465539518</v>
      </c>
      <c r="S7" s="199">
        <f>+'Part 2017'!N$11*'COEF 2DO SEM'!N7</f>
        <v>21867.347883091734</v>
      </c>
      <c r="T7" s="199">
        <f>+'Part 2017'!N$12*'COEF 2DO SEM'!N7</f>
        <v>166395.13507209034</v>
      </c>
      <c r="U7" s="200">
        <f>SUM(M7:T7)</f>
        <v>4922960.8455037633</v>
      </c>
      <c r="W7" s="198" t="s">
        <v>1</v>
      </c>
      <c r="X7" s="220">
        <f t="shared" ref="X7:AD7" si="0">+M7-B7</f>
        <v>-139242.56901962264</v>
      </c>
      <c r="Y7" s="220">
        <f t="shared" si="0"/>
        <v>-18899.555529369391</v>
      </c>
      <c r="Z7" s="220">
        <f t="shared" si="0"/>
        <v>-4845.9210959413031</v>
      </c>
      <c r="AA7" s="220">
        <f t="shared" si="0"/>
        <v>-5722.9788928383787</v>
      </c>
      <c r="AB7" s="220">
        <f t="shared" si="0"/>
        <v>-457.81693136342074</v>
      </c>
      <c r="AC7" s="220">
        <f t="shared" si="0"/>
        <v>-4197.3926924665575</v>
      </c>
      <c r="AD7" s="220">
        <f t="shared" si="0"/>
        <v>-800.69720672821131</v>
      </c>
      <c r="AE7" s="220">
        <f t="shared" ref="AE7" si="1">+T7-I7</f>
        <v>-6092.7425025512057</v>
      </c>
      <c r="AF7" s="221">
        <f>SUM(X7:AE7)</f>
        <v>-180259.67387088112</v>
      </c>
    </row>
    <row r="8" spans="1:32" x14ac:dyDescent="0.2">
      <c r="A8" s="198" t="s">
        <v>2</v>
      </c>
      <c r="B8" s="199">
        <f>+'Part 2017'!N$5*'COEF 1ER SEM'!N8</f>
        <v>7808245.2936668759</v>
      </c>
      <c r="C8" s="199">
        <f>+'Part 2017'!N$6*'COEF 1ER SEM'!N8</f>
        <v>1059822.1977202804</v>
      </c>
      <c r="D8" s="199">
        <f>+'Part 2017'!N$7*'COEF 1ER SEM'!N8</f>
        <v>271742.62050230033</v>
      </c>
      <c r="E8" s="199">
        <f>+'Part 2017'!N$8*'COEF 1ER SEM'!N8</f>
        <v>320925.01108237094</v>
      </c>
      <c r="F8" s="199">
        <f>+'Part 2017'!N$9*'COEF 1ER SEM'!N8</f>
        <v>25672.801966011284</v>
      </c>
      <c r="G8" s="199">
        <f>+'Part 2017'!N$10*'COEF 1ER SEM'!N8</f>
        <v>235375.37383416796</v>
      </c>
      <c r="H8" s="199">
        <f>+'Part 2017'!N$11*'COEF 1ER SEM'!N8</f>
        <v>44900.350805842339</v>
      </c>
      <c r="I8" s="199">
        <f>+'Part 2017'!N$12*'COEF 1ER SEM'!N8</f>
        <v>341660.08503021329</v>
      </c>
      <c r="J8" s="200">
        <f t="shared" ref="J8:J57" si="2">SUM(B8:I8)</f>
        <v>10108343.734608065</v>
      </c>
      <c r="L8" s="198" t="s">
        <v>2</v>
      </c>
      <c r="M8" s="199">
        <f>+'Part 2017'!N$5*'COEF 2DO SEM'!N8</f>
        <v>7532436.7635834627</v>
      </c>
      <c r="N8" s="199">
        <f>+'Part 2017'!N$6*'COEF 2DO SEM'!N8</f>
        <v>1022386.3857664618</v>
      </c>
      <c r="O8" s="199">
        <f>+'Part 2017'!N$7*'COEF 2DO SEM'!N8</f>
        <v>262143.92964373523</v>
      </c>
      <c r="P8" s="199">
        <f>+'Part 2017'!N$8*'COEF 2DO SEM'!N8</f>
        <v>309589.06398482987</v>
      </c>
      <c r="Q8" s="199">
        <f>+'Part 2017'!N$9*'COEF 2DO SEM'!N8</f>
        <v>24765.968547354314</v>
      </c>
      <c r="R8" s="199">
        <f>+'Part 2017'!N$10*'COEF 2DO SEM'!N8</f>
        <v>227061.2733630045</v>
      </c>
      <c r="S8" s="199">
        <f>+'Part 2017'!N$11*'COEF 2DO SEM'!N8</f>
        <v>43314.347896067804</v>
      </c>
      <c r="T8" s="199">
        <f>+'Part 2017'!N$12*'COEF 2DO SEM'!N8</f>
        <v>329591.71854116517</v>
      </c>
      <c r="U8" s="200">
        <f t="shared" ref="U8:U57" si="3">SUM(M8:T8)</f>
        <v>9751289.4513260815</v>
      </c>
      <c r="W8" s="198" t="s">
        <v>2</v>
      </c>
      <c r="X8" s="220">
        <f t="shared" ref="X8:X57" si="4">+M8-B8</f>
        <v>-275808.53008341324</v>
      </c>
      <c r="Y8" s="220">
        <f t="shared" ref="Y8:Y57" si="5">+N8-C8</f>
        <v>-37435.811953818542</v>
      </c>
      <c r="Z8" s="220">
        <f t="shared" ref="Z8:Z57" si="6">+O8-D8</f>
        <v>-9598.6908585650963</v>
      </c>
      <c r="AA8" s="220">
        <f t="shared" ref="AA8:AA57" si="7">+P8-E8</f>
        <v>-11335.947097541066</v>
      </c>
      <c r="AB8" s="220">
        <f t="shared" ref="AB8:AB57" si="8">+Q8-F8</f>
        <v>-906.83341865697003</v>
      </c>
      <c r="AC8" s="220">
        <f t="shared" ref="AC8:AC57" si="9">+R8-G8</f>
        <v>-8314.1004711634596</v>
      </c>
      <c r="AD8" s="220">
        <f t="shared" ref="AD8:AD57" si="10">+S8-H8</f>
        <v>-1586.0029097745355</v>
      </c>
      <c r="AE8" s="220">
        <f t="shared" ref="AE8:AE57" si="11">+T8-I8</f>
        <v>-12068.366489048116</v>
      </c>
      <c r="AF8" s="221">
        <f t="shared" ref="AF8:AF57" si="12">SUM(X8:AE8)</f>
        <v>-357054.28328198101</v>
      </c>
    </row>
    <row r="9" spans="1:32" x14ac:dyDescent="0.2">
      <c r="A9" s="198" t="s">
        <v>3</v>
      </c>
      <c r="B9" s="199">
        <f>+'Part 2017'!N$5*'COEF 1ER SEM'!N9</f>
        <v>7640587.8438076992</v>
      </c>
      <c r="C9" s="199">
        <f>+'Part 2017'!N$6*'COEF 1ER SEM'!N9</f>
        <v>1037065.8574298378</v>
      </c>
      <c r="D9" s="199">
        <f>+'Part 2017'!N$7*'COEF 1ER SEM'!N9</f>
        <v>265907.80447667948</v>
      </c>
      <c r="E9" s="199">
        <f>+'Part 2017'!N$8*'COEF 1ER SEM'!N9</f>
        <v>314034.15828119946</v>
      </c>
      <c r="F9" s="199">
        <f>+'Part 2017'!N$9*'COEF 1ER SEM'!N9</f>
        <v>25121.559484957033</v>
      </c>
      <c r="G9" s="199">
        <f>+'Part 2017'!N$10*'COEF 1ER SEM'!N9</f>
        <v>230321.42977215262</v>
      </c>
      <c r="H9" s="199">
        <f>+'Part 2017'!N$11*'COEF 1ER SEM'!N9</f>
        <v>43936.257334035596</v>
      </c>
      <c r="I9" s="199">
        <f>+'Part 2017'!N$12*'COEF 1ER SEM'!N9</f>
        <v>334324.01188951731</v>
      </c>
      <c r="J9" s="200">
        <f t="shared" si="2"/>
        <v>9891298.9224760793</v>
      </c>
      <c r="L9" s="198" t="s">
        <v>3</v>
      </c>
      <c r="M9" s="199">
        <f>+'Part 2017'!N$5*'COEF 2DO SEM'!N9</f>
        <v>7405259.7056238176</v>
      </c>
      <c r="N9" s="199">
        <f>+'Part 2017'!N$6*'COEF 2DO SEM'!N9</f>
        <v>1005124.496059217</v>
      </c>
      <c r="O9" s="199">
        <f>+'Part 2017'!N$7*'COEF 2DO SEM'!N9</f>
        <v>257717.91256845745</v>
      </c>
      <c r="P9" s="199">
        <f>+'Part 2017'!N$8*'COEF 2DO SEM'!N9</f>
        <v>304361.98706804472</v>
      </c>
      <c r="Q9" s="199">
        <f>+'Part 2017'!N$9*'COEF 2DO SEM'!N9</f>
        <v>24347.821921470764</v>
      </c>
      <c r="R9" s="199">
        <f>+'Part 2017'!N$10*'COEF 2DO SEM'!N9</f>
        <v>223227.58904155262</v>
      </c>
      <c r="S9" s="199">
        <f>+'Part 2017'!N$11*'COEF 2DO SEM'!N9</f>
        <v>42583.031921469192</v>
      </c>
      <c r="T9" s="199">
        <f>+'Part 2017'!N$12*'COEF 2DO SEM'!N9</f>
        <v>324026.9184097416</v>
      </c>
      <c r="U9" s="200">
        <f t="shared" si="3"/>
        <v>9586649.4626137726</v>
      </c>
      <c r="W9" s="198" t="s">
        <v>3</v>
      </c>
      <c r="X9" s="220">
        <f t="shared" si="4"/>
        <v>-235328.13818388153</v>
      </c>
      <c r="Y9" s="220">
        <f t="shared" si="5"/>
        <v>-31941.361370620783</v>
      </c>
      <c r="Z9" s="220">
        <f t="shared" si="6"/>
        <v>-8189.8919082220236</v>
      </c>
      <c r="AA9" s="220">
        <f t="shared" si="7"/>
        <v>-9672.1712131547392</v>
      </c>
      <c r="AB9" s="220">
        <f t="shared" si="8"/>
        <v>-773.73756348626921</v>
      </c>
      <c r="AC9" s="220">
        <f t="shared" si="9"/>
        <v>-7093.8407306000008</v>
      </c>
      <c r="AD9" s="220">
        <f t="shared" si="10"/>
        <v>-1353.225412566404</v>
      </c>
      <c r="AE9" s="220">
        <f t="shared" si="11"/>
        <v>-10297.093479775707</v>
      </c>
      <c r="AF9" s="221">
        <f t="shared" si="12"/>
        <v>-304649.45986230741</v>
      </c>
    </row>
    <row r="10" spans="1:32" x14ac:dyDescent="0.2">
      <c r="A10" s="198" t="s">
        <v>4</v>
      </c>
      <c r="B10" s="199">
        <f>+'Part 2017'!N$5*'COEF 1ER SEM'!N10</f>
        <v>20885794.354987394</v>
      </c>
      <c r="C10" s="199">
        <f>+'Part 2017'!N$6*'COEF 1ER SEM'!N10</f>
        <v>2834853.1125667947</v>
      </c>
      <c r="D10" s="199">
        <f>+'Part 2017'!N$7*'COEF 1ER SEM'!N10</f>
        <v>726867.59647519886</v>
      </c>
      <c r="E10" s="199">
        <f>+'Part 2017'!N$8*'COEF 1ER SEM'!N10</f>
        <v>858422.54344582988</v>
      </c>
      <c r="F10" s="199">
        <f>+'Part 2017'!N$9*'COEF 1ER SEM'!N10</f>
        <v>68670.596556863704</v>
      </c>
      <c r="G10" s="199">
        <f>+'Part 2017'!N$10*'COEF 1ER SEM'!N10</f>
        <v>629591.08855301864</v>
      </c>
      <c r="H10" s="199">
        <f>+'Part 2017'!N$11*'COEF 1ER SEM'!N10</f>
        <v>120101.18254843137</v>
      </c>
      <c r="I10" s="199">
        <f>+'Part 2017'!N$12*'COEF 1ER SEM'!N10</f>
        <v>913885.51548659615</v>
      </c>
      <c r="J10" s="200">
        <f t="shared" si="2"/>
        <v>27038185.990620129</v>
      </c>
      <c r="L10" s="198" t="s">
        <v>4</v>
      </c>
      <c r="M10" s="199">
        <f>+'Part 2017'!N$5*'COEF 2DO SEM'!N10</f>
        <v>20569701.256174661</v>
      </c>
      <c r="N10" s="199">
        <f>+'Part 2017'!N$6*'COEF 2DO SEM'!N10</f>
        <v>2791949.4293359877</v>
      </c>
      <c r="O10" s="199">
        <f>+'Part 2017'!N$7*'COEF 2DO SEM'!N10</f>
        <v>715866.92170596065</v>
      </c>
      <c r="P10" s="199">
        <f>+'Part 2017'!N$8*'COEF 2DO SEM'!N10</f>
        <v>845430.8689499204</v>
      </c>
      <c r="Q10" s="199">
        <f>+'Part 2017'!N$9*'COEF 2DO SEM'!N10</f>
        <v>67631.31113184971</v>
      </c>
      <c r="R10" s="199">
        <f>+'Part 2017'!N$10*'COEF 2DO SEM'!N10</f>
        <v>620062.63132591383</v>
      </c>
      <c r="S10" s="199">
        <f>+'Part 2017'!N$11*'COEF 2DO SEM'!N10</f>
        <v>118283.52819841896</v>
      </c>
      <c r="T10" s="199">
        <f>+'Part 2017'!N$12*'COEF 2DO SEM'!N10</f>
        <v>900054.4444897084</v>
      </c>
      <c r="U10" s="200">
        <f t="shared" si="3"/>
        <v>26628980.391312424</v>
      </c>
      <c r="W10" s="198" t="s">
        <v>4</v>
      </c>
      <c r="X10" s="220">
        <f t="shared" si="4"/>
        <v>-316093.09881273285</v>
      </c>
      <c r="Y10" s="220">
        <f t="shared" si="5"/>
        <v>-42903.683230807073</v>
      </c>
      <c r="Z10" s="220">
        <f t="shared" si="6"/>
        <v>-11000.67476923822</v>
      </c>
      <c r="AA10" s="220">
        <f t="shared" si="7"/>
        <v>-12991.674495909479</v>
      </c>
      <c r="AB10" s="220">
        <f t="shared" si="8"/>
        <v>-1039.2854250139935</v>
      </c>
      <c r="AC10" s="220">
        <f t="shared" si="9"/>
        <v>-9528.4572271048091</v>
      </c>
      <c r="AD10" s="220">
        <f t="shared" si="10"/>
        <v>-1817.6543500124099</v>
      </c>
      <c r="AE10" s="220">
        <f t="shared" si="11"/>
        <v>-13831.070996887749</v>
      </c>
      <c r="AF10" s="221">
        <f t="shared" si="12"/>
        <v>-409205.59930770658</v>
      </c>
    </row>
    <row r="11" spans="1:32" x14ac:dyDescent="0.2">
      <c r="A11" s="198" t="s">
        <v>5</v>
      </c>
      <c r="B11" s="199">
        <f>+'Part 2017'!N$5*'COEF 1ER SEM'!N11</f>
        <v>28375728.207766924</v>
      </c>
      <c r="C11" s="199">
        <f>+'Part 2017'!N$6*'COEF 1ER SEM'!N11</f>
        <v>3851470.5289113722</v>
      </c>
      <c r="D11" s="199">
        <f>+'Part 2017'!N$7*'COEF 1ER SEM'!N11</f>
        <v>987532.33944812033</v>
      </c>
      <c r="E11" s="199">
        <f>+'Part 2017'!N$8*'COEF 1ER SEM'!N11</f>
        <v>1166264.7044316148</v>
      </c>
      <c r="F11" s="199">
        <f>+'Part 2017'!N$9*'COEF 1ER SEM'!N11</f>
        <v>93296.819390423203</v>
      </c>
      <c r="G11" s="199">
        <f>+'Part 2017'!N$10*'COEF 1ER SEM'!N11</f>
        <v>855371.13442594535</v>
      </c>
      <c r="H11" s="199">
        <f>+'Part 2017'!N$11*'COEF 1ER SEM'!N11</f>
        <v>163171.12270196655</v>
      </c>
      <c r="I11" s="199">
        <f>+'Part 2017'!N$12*'COEF 1ER SEM'!N11</f>
        <v>1241617.4630327234</v>
      </c>
      <c r="J11" s="200">
        <f t="shared" si="2"/>
        <v>36734452.320109084</v>
      </c>
      <c r="L11" s="198" t="s">
        <v>5</v>
      </c>
      <c r="M11" s="199">
        <f>+'Part 2017'!N$5*'COEF 2DO SEM'!N11</f>
        <v>27373420.058792867</v>
      </c>
      <c r="N11" s="199">
        <f>+'Part 2017'!N$6*'COEF 2DO SEM'!N11</f>
        <v>3715426.0803461848</v>
      </c>
      <c r="O11" s="199">
        <f>+'Part 2017'!N$7*'COEF 2DO SEM'!N11</f>
        <v>952650.00254536769</v>
      </c>
      <c r="P11" s="199">
        <f>+'Part 2017'!N$8*'COEF 2DO SEM'!N11</f>
        <v>1125069.0526917358</v>
      </c>
      <c r="Q11" s="199">
        <f>+'Part 2017'!N$9*'COEF 2DO SEM'!N11</f>
        <v>90001.321151093929</v>
      </c>
      <c r="R11" s="199">
        <f>+'Part 2017'!N$10*'COEF 2DO SEM'!N11</f>
        <v>825157.09191204642</v>
      </c>
      <c r="S11" s="199">
        <f>+'Part 2017'!N$11*'COEF 2DO SEM'!N11</f>
        <v>157407.47340409018</v>
      </c>
      <c r="T11" s="199">
        <f>+'Part 2017'!N$12*'COEF 2DO SEM'!N11</f>
        <v>1197760.1462444423</v>
      </c>
      <c r="U11" s="200">
        <f t="shared" si="3"/>
        <v>35436891.227087826</v>
      </c>
      <c r="W11" s="198" t="s">
        <v>5</v>
      </c>
      <c r="X11" s="220">
        <f t="shared" si="4"/>
        <v>-1002308.1489740573</v>
      </c>
      <c r="Y11" s="220">
        <f t="shared" si="5"/>
        <v>-136044.4485651874</v>
      </c>
      <c r="Z11" s="220">
        <f t="shared" si="6"/>
        <v>-34882.336902752635</v>
      </c>
      <c r="AA11" s="220">
        <f t="shared" si="7"/>
        <v>-41195.651739879046</v>
      </c>
      <c r="AB11" s="220">
        <f t="shared" si="8"/>
        <v>-3295.4982393292739</v>
      </c>
      <c r="AC11" s="220">
        <f t="shared" si="9"/>
        <v>-30214.042513898923</v>
      </c>
      <c r="AD11" s="220">
        <f t="shared" si="10"/>
        <v>-5763.6492978763708</v>
      </c>
      <c r="AE11" s="220">
        <f t="shared" si="11"/>
        <v>-43857.316788281081</v>
      </c>
      <c r="AF11" s="221">
        <f t="shared" si="12"/>
        <v>-1297561.0930212617</v>
      </c>
    </row>
    <row r="12" spans="1:32" x14ac:dyDescent="0.2">
      <c r="A12" s="198" t="s">
        <v>6</v>
      </c>
      <c r="B12" s="199">
        <f>+'Part 2017'!N$5*'COEF 1ER SEM'!N12</f>
        <v>180969888.2292957</v>
      </c>
      <c r="C12" s="199">
        <f>+'Part 2017'!N$6*'COEF 1ER SEM'!N12</f>
        <v>24563253.003837857</v>
      </c>
      <c r="D12" s="199">
        <f>+'Part 2017'!N$7*'COEF 1ER SEM'!N12</f>
        <v>6298115.6213578433</v>
      </c>
      <c r="E12" s="199">
        <f>+'Part 2017'!N$8*'COEF 1ER SEM'!N12</f>
        <v>7438004.4685158608</v>
      </c>
      <c r="F12" s="199">
        <f>+'Part 2017'!N$9*'COEF 1ER SEM'!N12</f>
        <v>595012.57037739246</v>
      </c>
      <c r="G12" s="199">
        <f>+'Part 2017'!N$10*'COEF 1ER SEM'!N12</f>
        <v>5455240.3891879246</v>
      </c>
      <c r="H12" s="199">
        <f>+'Part 2017'!N$11*'COEF 1ER SEM'!N12</f>
        <v>1040645.005527681</v>
      </c>
      <c r="I12" s="199">
        <f>+'Part 2017'!N$12*'COEF 1ER SEM'!N12</f>
        <v>7918576.4630727842</v>
      </c>
      <c r="J12" s="200">
        <f t="shared" si="2"/>
        <v>234278735.75117305</v>
      </c>
      <c r="L12" s="198" t="s">
        <v>6</v>
      </c>
      <c r="M12" s="199">
        <f>+'Part 2017'!N$5*'COEF 2DO SEM'!N12</f>
        <v>177690500.95731226</v>
      </c>
      <c r="N12" s="199">
        <f>+'Part 2017'!N$6*'COEF 2DO SEM'!N12</f>
        <v>24118137.962614909</v>
      </c>
      <c r="O12" s="199">
        <f>+'Part 2017'!N$7*'COEF 2DO SEM'!N12</f>
        <v>6183986.3570462484</v>
      </c>
      <c r="P12" s="199">
        <f>+'Part 2017'!N$8*'COEF 2DO SEM'!N12</f>
        <v>7303219.0773014873</v>
      </c>
      <c r="Q12" s="199">
        <f>+'Part 2017'!N$9*'COEF 2DO SEM'!N12</f>
        <v>584230.24261525425</v>
      </c>
      <c r="R12" s="199">
        <f>+'Part 2017'!N$10*'COEF 2DO SEM'!N12</f>
        <v>5356385.0156616624</v>
      </c>
      <c r="S12" s="199">
        <f>+'Part 2017'!N$11*'COEF 2DO SEM'!N12</f>
        <v>1021787.2937880537</v>
      </c>
      <c r="T12" s="199">
        <f>+'Part 2017'!N$12*'COEF 2DO SEM'!N12</f>
        <v>7775082.5419607479</v>
      </c>
      <c r="U12" s="200">
        <f t="shared" si="3"/>
        <v>230033329.44830063</v>
      </c>
      <c r="W12" s="198" t="s">
        <v>6</v>
      </c>
      <c r="X12" s="220">
        <f t="shared" si="4"/>
        <v>-3279387.2719834447</v>
      </c>
      <c r="Y12" s="220">
        <f t="shared" si="5"/>
        <v>-445115.04122294858</v>
      </c>
      <c r="Z12" s="220">
        <f t="shared" si="6"/>
        <v>-114129.26431159489</v>
      </c>
      <c r="AA12" s="220">
        <f t="shared" si="7"/>
        <v>-134785.39121437352</v>
      </c>
      <c r="AB12" s="220">
        <f t="shared" si="8"/>
        <v>-10782.327762138215</v>
      </c>
      <c r="AC12" s="220">
        <f t="shared" si="9"/>
        <v>-98855.373526262119</v>
      </c>
      <c r="AD12" s="220">
        <f t="shared" si="10"/>
        <v>-18857.711739627295</v>
      </c>
      <c r="AE12" s="220">
        <f t="shared" si="11"/>
        <v>-143493.92111203633</v>
      </c>
      <c r="AF12" s="221">
        <f t="shared" si="12"/>
        <v>-4245406.3028724249</v>
      </c>
    </row>
    <row r="13" spans="1:32" x14ac:dyDescent="0.2">
      <c r="A13" s="198" t="s">
        <v>7</v>
      </c>
      <c r="B13" s="199">
        <f>+'Part 2017'!N$5*'COEF 1ER SEM'!N13</f>
        <v>31629863.323709968</v>
      </c>
      <c r="C13" s="199">
        <f>+'Part 2017'!N$6*'COEF 1ER SEM'!N13</f>
        <v>4293158.0656816065</v>
      </c>
      <c r="D13" s="199">
        <f>+'Part 2017'!N$7*'COEF 1ER SEM'!N13</f>
        <v>1100782.7780059548</v>
      </c>
      <c r="E13" s="199">
        <f>+'Part 2017'!N$8*'COEF 1ER SEM'!N13</f>
        <v>1300012.2122096547</v>
      </c>
      <c r="F13" s="199">
        <f>+'Part 2017'!N$9*'COEF 1ER SEM'!N13</f>
        <v>103996.12035500855</v>
      </c>
      <c r="G13" s="199">
        <f>+'Part 2017'!N$10*'COEF 1ER SEM'!N13</f>
        <v>953465.29522840248</v>
      </c>
      <c r="H13" s="199">
        <f>+'Part 2017'!N$11*'COEF 1ER SEM'!N13</f>
        <v>181883.62503510428</v>
      </c>
      <c r="I13" s="199">
        <f>+'Part 2017'!N$12*'COEF 1ER SEM'!N13</f>
        <v>1384006.4427071542</v>
      </c>
      <c r="J13" s="200">
        <f t="shared" si="2"/>
        <v>40947167.862932853</v>
      </c>
      <c r="L13" s="198" t="s">
        <v>7</v>
      </c>
      <c r="M13" s="199">
        <f>+'Part 2017'!N$5*'COEF 2DO SEM'!N13</f>
        <v>30512610.242902249</v>
      </c>
      <c r="N13" s="199">
        <f>+'Part 2017'!N$6*'COEF 2DO SEM'!N13</f>
        <v>4141512.0080876187</v>
      </c>
      <c r="O13" s="199">
        <f>+'Part 2017'!N$7*'COEF 2DO SEM'!N13</f>
        <v>1061900.1265875616</v>
      </c>
      <c r="P13" s="199">
        <f>+'Part 2017'!N$8*'COEF 2DO SEM'!N13</f>
        <v>1254092.2335390502</v>
      </c>
      <c r="Q13" s="199">
        <f>+'Part 2017'!N$9*'COEF 2DO SEM'!N13</f>
        <v>100322.69361049312</v>
      </c>
      <c r="R13" s="199">
        <f>+'Part 2017'!N$10*'COEF 2DO SEM'!N13</f>
        <v>919786.29928602523</v>
      </c>
      <c r="S13" s="199">
        <f>+'Part 2017'!N$11*'COEF 2DO SEM'!N13</f>
        <v>175458.999094131</v>
      </c>
      <c r="T13" s="199">
        <f>+'Part 2017'!N$12*'COEF 2DO SEM'!N13</f>
        <v>1335119.5586208359</v>
      </c>
      <c r="U13" s="200">
        <f t="shared" si="3"/>
        <v>39500802.161727965</v>
      </c>
      <c r="W13" s="198" t="s">
        <v>7</v>
      </c>
      <c r="X13" s="220">
        <f t="shared" si="4"/>
        <v>-1117253.0808077194</v>
      </c>
      <c r="Y13" s="220">
        <f t="shared" si="5"/>
        <v>-151646.05759398779</v>
      </c>
      <c r="Z13" s="220">
        <f t="shared" si="6"/>
        <v>-38882.651418393245</v>
      </c>
      <c r="AA13" s="220">
        <f t="shared" si="7"/>
        <v>-45919.978670604527</v>
      </c>
      <c r="AB13" s="220">
        <f t="shared" si="8"/>
        <v>-3673.4267445154255</v>
      </c>
      <c r="AC13" s="220">
        <f t="shared" si="9"/>
        <v>-33678.995942377253</v>
      </c>
      <c r="AD13" s="220">
        <f t="shared" si="10"/>
        <v>-6424.6259409732884</v>
      </c>
      <c r="AE13" s="220">
        <f t="shared" si="11"/>
        <v>-48886.884086318314</v>
      </c>
      <c r="AF13" s="221">
        <f t="shared" si="12"/>
        <v>-1446365.701204889</v>
      </c>
    </row>
    <row r="14" spans="1:32" x14ac:dyDescent="0.2">
      <c r="A14" s="198" t="s">
        <v>8</v>
      </c>
      <c r="B14" s="199">
        <f>+'Part 2017'!N$5*'COEF 1ER SEM'!N14</f>
        <v>5150352.9081385648</v>
      </c>
      <c r="C14" s="199">
        <f>+'Part 2017'!N$6*'COEF 1ER SEM'!N14</f>
        <v>699063.37888305157</v>
      </c>
      <c r="D14" s="199">
        <f>+'Part 2017'!N$7*'COEF 1ER SEM'!N14</f>
        <v>179242.62662500914</v>
      </c>
      <c r="E14" s="199">
        <f>+'Part 2017'!N$8*'COEF 1ER SEM'!N14</f>
        <v>211683.54757798254</v>
      </c>
      <c r="F14" s="199">
        <f>+'Part 2017'!N$9*'COEF 1ER SEM'!N14</f>
        <v>16933.892992956578</v>
      </c>
      <c r="G14" s="199">
        <f>+'Part 2017'!N$10*'COEF 1ER SEM'!N14</f>
        <v>155254.63091102627</v>
      </c>
      <c r="H14" s="199">
        <f>+'Part 2017'!N$11*'COEF 1ER SEM'!N14</f>
        <v>29616.468700961097</v>
      </c>
      <c r="I14" s="199">
        <f>+'Part 2017'!N$12*'COEF 1ER SEM'!N14</f>
        <v>225360.49347187701</v>
      </c>
      <c r="J14" s="200">
        <f t="shared" si="2"/>
        <v>6667507.9473014288</v>
      </c>
      <c r="L14" s="198" t="s">
        <v>8</v>
      </c>
      <c r="M14" s="199">
        <f>+'Part 2017'!N$5*'COEF 2DO SEM'!N14</f>
        <v>4968428.3896866813</v>
      </c>
      <c r="N14" s="199">
        <f>+'Part 2017'!N$6*'COEF 2DO SEM'!N14</f>
        <v>674370.55281094264</v>
      </c>
      <c r="O14" s="199">
        <f>+'Part 2017'!N$7*'COEF 2DO SEM'!N14</f>
        <v>172911.28795435658</v>
      </c>
      <c r="P14" s="199">
        <f>+'Part 2017'!N$8*'COEF 2DO SEM'!N14</f>
        <v>204206.3070579287</v>
      </c>
      <c r="Q14" s="199">
        <f>+'Part 2017'!N$9*'COEF 2DO SEM'!N14</f>
        <v>16335.741685035277</v>
      </c>
      <c r="R14" s="199">
        <f>+'Part 2017'!N$10*'COEF 2DO SEM'!N14</f>
        <v>149770.61370488856</v>
      </c>
      <c r="S14" s="199">
        <f>+'Part 2017'!N$11*'COEF 2DO SEM'!N14</f>
        <v>28570.334212166439</v>
      </c>
      <c r="T14" s="199">
        <f>+'Part 2017'!N$12*'COEF 2DO SEM'!N14</f>
        <v>217400.14590265232</v>
      </c>
      <c r="U14" s="200">
        <f t="shared" si="3"/>
        <v>6431993.3730146512</v>
      </c>
      <c r="W14" s="198" t="s">
        <v>8</v>
      </c>
      <c r="X14" s="220">
        <f t="shared" si="4"/>
        <v>-181924.51845188346</v>
      </c>
      <c r="Y14" s="220">
        <f t="shared" si="5"/>
        <v>-24692.826072108932</v>
      </c>
      <c r="Z14" s="220">
        <f t="shared" si="6"/>
        <v>-6331.3386706525635</v>
      </c>
      <c r="AA14" s="220">
        <f t="shared" si="7"/>
        <v>-7477.2405200538342</v>
      </c>
      <c r="AB14" s="220">
        <f t="shared" si="8"/>
        <v>-598.15130792130185</v>
      </c>
      <c r="AC14" s="220">
        <f t="shared" si="9"/>
        <v>-5484.0172061377089</v>
      </c>
      <c r="AD14" s="220">
        <f t="shared" si="10"/>
        <v>-1046.134488794658</v>
      </c>
      <c r="AE14" s="220">
        <f t="shared" si="11"/>
        <v>-7960.3475692246866</v>
      </c>
      <c r="AF14" s="221">
        <f t="shared" si="12"/>
        <v>-235514.57428677715</v>
      </c>
    </row>
    <row r="15" spans="1:32" x14ac:dyDescent="0.2">
      <c r="A15" s="198" t="s">
        <v>9</v>
      </c>
      <c r="B15" s="199">
        <f>+'Part 2017'!N$5*'COEF 1ER SEM'!N15</f>
        <v>51195515.711716056</v>
      </c>
      <c r="C15" s="199">
        <f>+'Part 2017'!N$6*'COEF 1ER SEM'!N15</f>
        <v>6948826.7766154632</v>
      </c>
      <c r="D15" s="199">
        <f>+'Part 2017'!N$7*'COEF 1ER SEM'!N15</f>
        <v>1781706.7822846421</v>
      </c>
      <c r="E15" s="199">
        <f>+'Part 2017'!N$8*'COEF 1ER SEM'!N15</f>
        <v>2104175.8844943279</v>
      </c>
      <c r="F15" s="199">
        <f>+'Part 2017'!N$9*'COEF 1ER SEM'!N15</f>
        <v>168326.20992077905</v>
      </c>
      <c r="G15" s="199">
        <f>+'Part 2017'!N$10*'COEF 1ER SEM'!N15</f>
        <v>1543261.4109922817</v>
      </c>
      <c r="H15" s="199">
        <f>+'Part 2017'!N$11*'COEF 1ER SEM'!N15</f>
        <v>294393.49414477212</v>
      </c>
      <c r="I15" s="199">
        <f>+'Part 2017'!N$12*'COEF 1ER SEM'!N15</f>
        <v>2240127.4029412898</v>
      </c>
      <c r="J15" s="200">
        <f t="shared" si="2"/>
        <v>66276333.673109606</v>
      </c>
      <c r="L15" s="198" t="s">
        <v>9</v>
      </c>
      <c r="M15" s="199">
        <f>+'Part 2017'!N$5*'COEF 2DO SEM'!N15</f>
        <v>49387150.39988815</v>
      </c>
      <c r="N15" s="199">
        <f>+'Part 2017'!N$6*'COEF 2DO SEM'!N15</f>
        <v>6703375.2536443491</v>
      </c>
      <c r="O15" s="199">
        <f>+'Part 2017'!N$7*'COEF 2DO SEM'!N15</f>
        <v>1718772.0370019665</v>
      </c>
      <c r="P15" s="199">
        <f>+'Part 2017'!N$8*'COEF 2DO SEM'!N15</f>
        <v>2029850.6506021426</v>
      </c>
      <c r="Q15" s="199">
        <f>+'Part 2017'!N$9*'COEF 2DO SEM'!N15</f>
        <v>162380.46887567927</v>
      </c>
      <c r="R15" s="199">
        <f>+'Part 2017'!N$10*'COEF 2DO SEM'!N15</f>
        <v>1488749.2068680762</v>
      </c>
      <c r="S15" s="199">
        <f>+'Part 2017'!N$11*'COEF 2DO SEM'!N15</f>
        <v>283994.71262185479</v>
      </c>
      <c r="T15" s="199">
        <f>+'Part 2017'!N$12*'COEF 2DO SEM'!N15</f>
        <v>2160999.9904474821</v>
      </c>
      <c r="U15" s="200">
        <f t="shared" si="3"/>
        <v>63935272.719949692</v>
      </c>
      <c r="W15" s="198" t="s">
        <v>9</v>
      </c>
      <c r="X15" s="220">
        <f t="shared" si="4"/>
        <v>-1808365.3118279055</v>
      </c>
      <c r="Y15" s="220">
        <f t="shared" si="5"/>
        <v>-245451.52297111414</v>
      </c>
      <c r="Z15" s="220">
        <f t="shared" si="6"/>
        <v>-62934.745282675605</v>
      </c>
      <c r="AA15" s="220">
        <f t="shared" si="7"/>
        <v>-74325.233892185381</v>
      </c>
      <c r="AB15" s="220">
        <f t="shared" si="8"/>
        <v>-5945.7410450997704</v>
      </c>
      <c r="AC15" s="220">
        <f t="shared" si="9"/>
        <v>-54512.204124205513</v>
      </c>
      <c r="AD15" s="220">
        <f t="shared" si="10"/>
        <v>-10398.781522917328</v>
      </c>
      <c r="AE15" s="220">
        <f t="shared" si="11"/>
        <v>-79127.412493807729</v>
      </c>
      <c r="AF15" s="221">
        <f t="shared" si="12"/>
        <v>-2341060.9531599111</v>
      </c>
    </row>
    <row r="16" spans="1:32" x14ac:dyDescent="0.2">
      <c r="A16" s="198" t="s">
        <v>10</v>
      </c>
      <c r="B16" s="199">
        <f>+'Part 2017'!N$5*'COEF 1ER SEM'!N16</f>
        <v>7314008.835725056</v>
      </c>
      <c r="C16" s="199">
        <f>+'Part 2017'!N$6*'COEF 1ER SEM'!N16</f>
        <v>992738.90956151404</v>
      </c>
      <c r="D16" s="199">
        <f>+'Part 2017'!N$7*'COEF 1ER SEM'!N16</f>
        <v>254542.19900198994</v>
      </c>
      <c r="E16" s="199">
        <f>+'Part 2017'!N$8*'COEF 1ER SEM'!N16</f>
        <v>300611.50468280405</v>
      </c>
      <c r="F16" s="199">
        <f>+'Part 2017'!N$9*'COEF 1ER SEM'!N16</f>
        <v>24047.797341807873</v>
      </c>
      <c r="G16" s="199">
        <f>+'Part 2017'!N$10*'COEF 1ER SEM'!N16</f>
        <v>220476.88042427407</v>
      </c>
      <c r="H16" s="199">
        <f>+'Part 2017'!N$11*'COEF 1ER SEM'!N16</f>
        <v>42058.305057020421</v>
      </c>
      <c r="I16" s="199">
        <f>+'Part 2017'!N$12*'COEF 1ER SEM'!N16</f>
        <v>320034.11608397722</v>
      </c>
      <c r="J16" s="200">
        <f t="shared" si="2"/>
        <v>9468518.5478784442</v>
      </c>
      <c r="L16" s="198" t="s">
        <v>10</v>
      </c>
      <c r="M16" s="199">
        <f>+'Part 2017'!N$5*'COEF 2DO SEM'!N16</f>
        <v>7055658.0859561414</v>
      </c>
      <c r="N16" s="199">
        <f>+'Part 2017'!N$6*'COEF 2DO SEM'!N16</f>
        <v>957672.66239522025</v>
      </c>
      <c r="O16" s="199">
        <f>+'Part 2017'!N$7*'COEF 2DO SEM'!N16</f>
        <v>245551.07396550052</v>
      </c>
      <c r="P16" s="199">
        <f>+'Part 2017'!N$8*'COEF 2DO SEM'!N16</f>
        <v>289993.08606063609</v>
      </c>
      <c r="Q16" s="199">
        <f>+'Part 2017'!N$9*'COEF 2DO SEM'!N16</f>
        <v>23198.363520617924</v>
      </c>
      <c r="R16" s="199">
        <f>+'Part 2017'!N$10*'COEF 2DO SEM'!N16</f>
        <v>212689.0353937757</v>
      </c>
      <c r="S16" s="199">
        <f>+'Part 2017'!N$11*'COEF 2DO SEM'!N16</f>
        <v>40572.690958167099</v>
      </c>
      <c r="T16" s="199">
        <f>+'Part 2017'!N$12*'COEF 2DO SEM'!N16</f>
        <v>308729.63782875909</v>
      </c>
      <c r="U16" s="200">
        <f t="shared" si="3"/>
        <v>9134064.6360788196</v>
      </c>
      <c r="W16" s="198" t="s">
        <v>10</v>
      </c>
      <c r="X16" s="220">
        <f t="shared" si="4"/>
        <v>-258350.74976891465</v>
      </c>
      <c r="Y16" s="220">
        <f t="shared" si="5"/>
        <v>-35066.24716629379</v>
      </c>
      <c r="Z16" s="220">
        <f t="shared" si="6"/>
        <v>-8991.1250364894222</v>
      </c>
      <c r="AA16" s="220">
        <f t="shared" si="7"/>
        <v>-10618.418622167956</v>
      </c>
      <c r="AB16" s="220">
        <f t="shared" si="8"/>
        <v>-849.4338211899485</v>
      </c>
      <c r="AC16" s="220">
        <f t="shared" si="9"/>
        <v>-7787.8450304983708</v>
      </c>
      <c r="AD16" s="220">
        <f t="shared" si="10"/>
        <v>-1485.6140988533225</v>
      </c>
      <c r="AE16" s="220">
        <f t="shared" si="11"/>
        <v>-11304.478255218128</v>
      </c>
      <c r="AF16" s="221">
        <f t="shared" si="12"/>
        <v>-334453.91179962561</v>
      </c>
    </row>
    <row r="17" spans="1:32" x14ac:dyDescent="0.2">
      <c r="A17" s="198" t="s">
        <v>11</v>
      </c>
      <c r="B17" s="199">
        <f>+'Part 2017'!N$5*'COEF 1ER SEM'!N17</f>
        <v>10306655.943723019</v>
      </c>
      <c r="C17" s="199">
        <f>+'Part 2017'!N$6*'COEF 1ER SEM'!N17</f>
        <v>1398934.3754713938</v>
      </c>
      <c r="D17" s="199">
        <f>+'Part 2017'!N$7*'COEF 1ER SEM'!N17</f>
        <v>358692.32963704981</v>
      </c>
      <c r="E17" s="199">
        <f>+'Part 2017'!N$8*'COEF 1ER SEM'!N17</f>
        <v>423611.6500648717</v>
      </c>
      <c r="F17" s="199">
        <f>+'Part 2017'!N$9*'COEF 1ER SEM'!N17</f>
        <v>33887.349465010659</v>
      </c>
      <c r="G17" s="199">
        <f>+'Part 2017'!N$10*'COEF 1ER SEM'!N17</f>
        <v>310688.62522820389</v>
      </c>
      <c r="H17" s="199">
        <f>+'Part 2017'!N$11*'COEF 1ER SEM'!N17</f>
        <v>59267.15287538799</v>
      </c>
      <c r="I17" s="199">
        <f>+'Part 2017'!N$12*'COEF 1ER SEM'!N17</f>
        <v>450981.34262837266</v>
      </c>
      <c r="J17" s="200">
        <f t="shared" si="2"/>
        <v>13342718.769093312</v>
      </c>
      <c r="L17" s="198" t="s">
        <v>11</v>
      </c>
      <c r="M17" s="199">
        <f>+'Part 2017'!N$5*'COEF 2DO SEM'!N17</f>
        <v>10263973.983363427</v>
      </c>
      <c r="N17" s="199">
        <f>+'Part 2017'!N$6*'COEF 2DO SEM'!N17</f>
        <v>1393141.1034454752</v>
      </c>
      <c r="O17" s="199">
        <f>+'Part 2017'!N$7*'COEF 2DO SEM'!N17</f>
        <v>357206.91168204555</v>
      </c>
      <c r="P17" s="199">
        <f>+'Part 2017'!N$8*'COEF 2DO SEM'!N17</f>
        <v>421857.38798853441</v>
      </c>
      <c r="Q17" s="199">
        <f>+'Part 2017'!N$9*'COEF 2DO SEM'!N17</f>
        <v>33747.015052524708</v>
      </c>
      <c r="R17" s="199">
        <f>+'Part 2017'!N$10*'COEF 2DO SEM'!N17</f>
        <v>309402.00038513419</v>
      </c>
      <c r="S17" s="199">
        <f>+'Part 2017'!N$11*'COEF 2DO SEM'!N17</f>
        <v>59021.715530485279</v>
      </c>
      <c r="T17" s="199">
        <f>+'Part 2017'!N$12*'COEF 2DO SEM'!N17</f>
        <v>449113.73708355945</v>
      </c>
      <c r="U17" s="200">
        <f t="shared" si="3"/>
        <v>13287463.854531186</v>
      </c>
      <c r="W17" s="198" t="s">
        <v>11</v>
      </c>
      <c r="X17" s="220">
        <f t="shared" si="4"/>
        <v>-42681.960359591991</v>
      </c>
      <c r="Y17" s="220">
        <f t="shared" si="5"/>
        <v>-5793.272025918588</v>
      </c>
      <c r="Z17" s="220">
        <f t="shared" si="6"/>
        <v>-1485.4179550042609</v>
      </c>
      <c r="AA17" s="220">
        <f t="shared" si="7"/>
        <v>-1754.2620763372979</v>
      </c>
      <c r="AB17" s="220">
        <f t="shared" si="8"/>
        <v>-140.33441248595045</v>
      </c>
      <c r="AC17" s="220">
        <f t="shared" si="9"/>
        <v>-1286.6248430697015</v>
      </c>
      <c r="AD17" s="220">
        <f t="shared" si="10"/>
        <v>-245.43734490271163</v>
      </c>
      <c r="AE17" s="220">
        <f t="shared" si="11"/>
        <v>-1867.6055448132101</v>
      </c>
      <c r="AF17" s="221">
        <f t="shared" si="12"/>
        <v>-55254.914562123711</v>
      </c>
    </row>
    <row r="18" spans="1:32" x14ac:dyDescent="0.2">
      <c r="A18" s="198" t="s">
        <v>12</v>
      </c>
      <c r="B18" s="199">
        <f>+'Part 2017'!N$5*'COEF 1ER SEM'!N18</f>
        <v>25990815.242058672</v>
      </c>
      <c r="C18" s="199">
        <f>+'Part 2017'!N$6*'COEF 1ER SEM'!N18</f>
        <v>3527763.5236078138</v>
      </c>
      <c r="D18" s="199">
        <f>+'Part 2017'!N$7*'COEF 1ER SEM'!N18</f>
        <v>904532.57770944643</v>
      </c>
      <c r="E18" s="199">
        <f>+'Part 2017'!N$8*'COEF 1ER SEM'!N18</f>
        <v>1068242.9093720776</v>
      </c>
      <c r="F18" s="199">
        <f>+'Part 2017'!N$9*'COEF 1ER SEM'!N18</f>
        <v>85455.441978207295</v>
      </c>
      <c r="G18" s="199">
        <f>+'Part 2017'!N$10*'COEF 1ER SEM'!N18</f>
        <v>783479.2099597872</v>
      </c>
      <c r="H18" s="199">
        <f>+'Part 2017'!N$11*'COEF 1ER SEM'!N18</f>
        <v>149456.97505748161</v>
      </c>
      <c r="I18" s="199">
        <f>+'Part 2017'!N$12*'COEF 1ER SEM'!N18</f>
        <v>1137262.4465075084</v>
      </c>
      <c r="J18" s="200">
        <f t="shared" si="2"/>
        <v>33647008.326250993</v>
      </c>
      <c r="L18" s="198" t="s">
        <v>12</v>
      </c>
      <c r="M18" s="199">
        <f>+'Part 2017'!N$5*'COEF 2DO SEM'!N18</f>
        <v>25072748.726730827</v>
      </c>
      <c r="N18" s="199">
        <f>+'Part 2017'!N$6*'COEF 2DO SEM'!N18</f>
        <v>3403153.2897672695</v>
      </c>
      <c r="O18" s="199">
        <f>+'Part 2017'!N$7*'COEF 2DO SEM'!N18</f>
        <v>872582.01887224498</v>
      </c>
      <c r="P18" s="199">
        <f>+'Part 2017'!N$8*'COEF 2DO SEM'!N18</f>
        <v>1030509.6549051729</v>
      </c>
      <c r="Q18" s="199">
        <f>+'Part 2017'!N$9*'COEF 2DO SEM'!N18</f>
        <v>82436.922585795983</v>
      </c>
      <c r="R18" s="199">
        <f>+'Part 2017'!N$10*'COEF 2DO SEM'!N18</f>
        <v>755804.58638908691</v>
      </c>
      <c r="S18" s="199">
        <f>+'Part 2017'!N$11*'COEF 2DO SEM'!N18</f>
        <v>144177.74687611908</v>
      </c>
      <c r="T18" s="199">
        <f>+'Part 2017'!N$12*'COEF 2DO SEM'!N18</f>
        <v>1097091.2336557922</v>
      </c>
      <c r="U18" s="200">
        <f t="shared" si="3"/>
        <v>32458504.179782312</v>
      </c>
      <c r="W18" s="198" t="s">
        <v>12</v>
      </c>
      <c r="X18" s="220">
        <f t="shared" si="4"/>
        <v>-918066.51532784477</v>
      </c>
      <c r="Y18" s="220">
        <f t="shared" si="5"/>
        <v>-124610.23384054424</v>
      </c>
      <c r="Z18" s="220">
        <f t="shared" si="6"/>
        <v>-31950.558837201446</v>
      </c>
      <c r="AA18" s="220">
        <f t="shared" si="7"/>
        <v>-37733.254466904677</v>
      </c>
      <c r="AB18" s="220">
        <f t="shared" si="8"/>
        <v>-3018.5193924113119</v>
      </c>
      <c r="AC18" s="220">
        <f t="shared" si="9"/>
        <v>-27674.623570700292</v>
      </c>
      <c r="AD18" s="220">
        <f t="shared" si="10"/>
        <v>-5279.2281813625304</v>
      </c>
      <c r="AE18" s="220">
        <f t="shared" si="11"/>
        <v>-40171.212851716205</v>
      </c>
      <c r="AF18" s="221">
        <f t="shared" si="12"/>
        <v>-1188504.1464686855</v>
      </c>
    </row>
    <row r="19" spans="1:32" x14ac:dyDescent="0.2">
      <c r="A19" s="198" t="s">
        <v>13</v>
      </c>
      <c r="B19" s="199">
        <f>+'Part 2017'!N$5*'COEF 1ER SEM'!N19</f>
        <v>13224375.062832354</v>
      </c>
      <c r="C19" s="199">
        <f>+'Part 2017'!N$6*'COEF 1ER SEM'!N19</f>
        <v>1794959.7784710939</v>
      </c>
      <c r="D19" s="199">
        <f>+'Part 2017'!N$7*'COEF 1ER SEM'!N19</f>
        <v>460234.81575227412</v>
      </c>
      <c r="E19" s="199">
        <f>+'Part 2017'!N$8*'COEF 1ER SEM'!N19</f>
        <v>543532.19628476072</v>
      </c>
      <c r="F19" s="199">
        <f>+'Part 2017'!N$9*'COEF 1ER SEM'!N19</f>
        <v>43480.545160091307</v>
      </c>
      <c r="G19" s="199">
        <f>+'Part 2017'!N$10*'COEF 1ER SEM'!N19</f>
        <v>398641.70592361654</v>
      </c>
      <c r="H19" s="199">
        <f>+'Part 2017'!N$11*'COEF 1ER SEM'!N19</f>
        <v>76045.136541856496</v>
      </c>
      <c r="I19" s="199">
        <f>+'Part 2017'!N$12*'COEF 1ER SEM'!N19</f>
        <v>578649.99606293056</v>
      </c>
      <c r="J19" s="200">
        <f t="shared" si="2"/>
        <v>17119919.237028975</v>
      </c>
      <c r="L19" s="198" t="s">
        <v>13</v>
      </c>
      <c r="M19" s="199">
        <f>+'Part 2017'!N$5*'COEF 2DO SEM'!N19</f>
        <v>12757254.050341893</v>
      </c>
      <c r="N19" s="199">
        <f>+'Part 2017'!N$6*'COEF 2DO SEM'!N19</f>
        <v>1731556.9011997432</v>
      </c>
      <c r="O19" s="199">
        <f>+'Part 2017'!N$7*'COEF 2DO SEM'!N19</f>
        <v>443978.06621998141</v>
      </c>
      <c r="P19" s="199">
        <f>+'Part 2017'!N$8*'COEF 2DO SEM'!N19</f>
        <v>524333.15597900853</v>
      </c>
      <c r="Q19" s="199">
        <f>+'Part 2017'!N$9*'COEF 2DO SEM'!N19</f>
        <v>41944.693659939665</v>
      </c>
      <c r="R19" s="199">
        <f>+'Part 2017'!N$10*'COEF 2DO SEM'!N19</f>
        <v>384560.5930992135</v>
      </c>
      <c r="S19" s="199">
        <f>+'Part 2017'!N$11*'COEF 2DO SEM'!N19</f>
        <v>73359.014815299888</v>
      </c>
      <c r="T19" s="199">
        <f>+'Part 2017'!N$12*'COEF 2DO SEM'!N19</f>
        <v>558210.49924328842</v>
      </c>
      <c r="U19" s="200">
        <f t="shared" si="3"/>
        <v>16515196.97455837</v>
      </c>
      <c r="W19" s="198" t="s">
        <v>13</v>
      </c>
      <c r="X19" s="220">
        <f t="shared" si="4"/>
        <v>-467121.01249046065</v>
      </c>
      <c r="Y19" s="220">
        <f t="shared" si="5"/>
        <v>-63402.877271350706</v>
      </c>
      <c r="Z19" s="220">
        <f t="shared" si="6"/>
        <v>-16256.749532292713</v>
      </c>
      <c r="AA19" s="220">
        <f t="shared" si="7"/>
        <v>-19199.040305752191</v>
      </c>
      <c r="AB19" s="220">
        <f t="shared" si="8"/>
        <v>-1535.8515001516425</v>
      </c>
      <c r="AC19" s="220">
        <f t="shared" si="9"/>
        <v>-14081.112824403041</v>
      </c>
      <c r="AD19" s="220">
        <f t="shared" si="10"/>
        <v>-2686.1217265566083</v>
      </c>
      <c r="AE19" s="220">
        <f t="shared" si="11"/>
        <v>-20439.49681964214</v>
      </c>
      <c r="AF19" s="221">
        <f t="shared" si="12"/>
        <v>-604722.26247060962</v>
      </c>
    </row>
    <row r="20" spans="1:32" x14ac:dyDescent="0.2">
      <c r="A20" s="198" t="s">
        <v>14</v>
      </c>
      <c r="B20" s="199">
        <f>+'Part 2017'!N$5*'COEF 1ER SEM'!N20</f>
        <v>69008868.710193321</v>
      </c>
      <c r="C20" s="199">
        <f>+'Part 2017'!N$6*'COEF 1ER SEM'!N20</f>
        <v>9366653.8572946172</v>
      </c>
      <c r="D20" s="199">
        <f>+'Part 2017'!N$7*'COEF 1ER SEM'!N20</f>
        <v>2401647.2479952779</v>
      </c>
      <c r="E20" s="199">
        <f>+'Part 2017'!N$8*'COEF 1ER SEM'!N20</f>
        <v>2836318.6763053453</v>
      </c>
      <c r="F20" s="199">
        <f>+'Part 2017'!N$9*'COEF 1ER SEM'!N20</f>
        <v>226894.89810626459</v>
      </c>
      <c r="G20" s="199">
        <f>+'Part 2017'!N$10*'COEF 1ER SEM'!N20</f>
        <v>2080235.399841903</v>
      </c>
      <c r="H20" s="199">
        <f>+'Part 2017'!N$11*'COEF 1ER SEM'!N20</f>
        <v>396826.98189760401</v>
      </c>
      <c r="I20" s="199">
        <f>+'Part 2017'!N$12*'COEF 1ER SEM'!N20</f>
        <v>3019574.1891570459</v>
      </c>
      <c r="J20" s="200">
        <f t="shared" si="2"/>
        <v>89337019.960791364</v>
      </c>
      <c r="L20" s="198" t="s">
        <v>14</v>
      </c>
      <c r="M20" s="199">
        <f>+'Part 2017'!N$5*'COEF 2DO SEM'!N20</f>
        <v>66620754.69283437</v>
      </c>
      <c r="N20" s="199">
        <f>+'Part 2017'!N$6*'COEF 2DO SEM'!N20</f>
        <v>9042512.3695346471</v>
      </c>
      <c r="O20" s="199">
        <f>+'Part 2017'!N$7*'COEF 2DO SEM'!N20</f>
        <v>2318536.0832292642</v>
      </c>
      <c r="P20" s="199">
        <f>+'Part 2017'!N$8*'COEF 2DO SEM'!N20</f>
        <v>2738165.3155101221</v>
      </c>
      <c r="Q20" s="199">
        <f>+'Part 2017'!N$9*'COEF 2DO SEM'!N20</f>
        <v>219042.99592670074</v>
      </c>
      <c r="R20" s="199">
        <f>+'Part 2017'!N$10*'COEF 2DO SEM'!N20</f>
        <v>2008246.981387581</v>
      </c>
      <c r="S20" s="199">
        <f>+'Part 2017'!N$11*'COEF 2DO SEM'!N20</f>
        <v>383094.42700070079</v>
      </c>
      <c r="T20" s="199">
        <f>+'Part 2017'!N$12*'COEF 2DO SEM'!N20</f>
        <v>2915079.1063892846</v>
      </c>
      <c r="U20" s="200">
        <f t="shared" si="3"/>
        <v>86245431.97181268</v>
      </c>
      <c r="W20" s="198" t="s">
        <v>14</v>
      </c>
      <c r="X20" s="220">
        <f t="shared" si="4"/>
        <v>-2388114.0173589513</v>
      </c>
      <c r="Y20" s="220">
        <f t="shared" si="5"/>
        <v>-324141.48775997013</v>
      </c>
      <c r="Z20" s="220">
        <f t="shared" si="6"/>
        <v>-83111.164766013622</v>
      </c>
      <c r="AA20" s="220">
        <f t="shared" si="7"/>
        <v>-98153.360795223154</v>
      </c>
      <c r="AB20" s="220">
        <f t="shared" si="8"/>
        <v>-7851.9021795638546</v>
      </c>
      <c r="AC20" s="220">
        <f t="shared" si="9"/>
        <v>-71988.418454322033</v>
      </c>
      <c r="AD20" s="220">
        <f t="shared" si="10"/>
        <v>-13732.554896903224</v>
      </c>
      <c r="AE20" s="220">
        <f t="shared" si="11"/>
        <v>-104495.08276776131</v>
      </c>
      <c r="AF20" s="221">
        <f t="shared" si="12"/>
        <v>-3091587.9889787086</v>
      </c>
    </row>
    <row r="21" spans="1:32" x14ac:dyDescent="0.2">
      <c r="A21" s="198" t="s">
        <v>15</v>
      </c>
      <c r="B21" s="199">
        <f>+'Part 2017'!N$5*'COEF 1ER SEM'!N21</f>
        <v>8641029.6604953967</v>
      </c>
      <c r="C21" s="199">
        <f>+'Part 2017'!N$6*'COEF 1ER SEM'!N21</f>
        <v>1172856.9865473118</v>
      </c>
      <c r="D21" s="199">
        <f>+'Part 2017'!N$7*'COEF 1ER SEM'!N21</f>
        <v>300725.1892669985</v>
      </c>
      <c r="E21" s="199">
        <f>+'Part 2017'!N$8*'COEF 1ER SEM'!N21</f>
        <v>355153.10229902872</v>
      </c>
      <c r="F21" s="199">
        <f>+'Part 2017'!N$9*'COEF 1ER SEM'!N21</f>
        <v>28410.921393089167</v>
      </c>
      <c r="G21" s="199">
        <f>+'Part 2017'!N$10*'COEF 1ER SEM'!N21</f>
        <v>260479.21269851559</v>
      </c>
      <c r="H21" s="199">
        <f>+'Part 2017'!N$11*'COEF 1ER SEM'!N21</f>
        <v>49689.174518456755</v>
      </c>
      <c r="I21" s="199">
        <f>+'Part 2017'!N$12*'COEF 1ER SEM'!N21</f>
        <v>378099.66484377795</v>
      </c>
      <c r="J21" s="200">
        <f t="shared" si="2"/>
        <v>11186443.912062574</v>
      </c>
      <c r="L21" s="198" t="s">
        <v>15</v>
      </c>
      <c r="M21" s="199">
        <f>+'Part 2017'!N$5*'COEF 2DO SEM'!N21</f>
        <v>8409343.2952080388</v>
      </c>
      <c r="N21" s="199">
        <f>+'Part 2017'!N$6*'COEF 2DO SEM'!N21</f>
        <v>1141409.9272393992</v>
      </c>
      <c r="O21" s="199">
        <f>+'Part 2017'!N$7*'COEF 2DO SEM'!N21</f>
        <v>292662.03837073955</v>
      </c>
      <c r="P21" s="199">
        <f>+'Part 2017'!N$8*'COEF 2DO SEM'!N21</f>
        <v>345630.61081073148</v>
      </c>
      <c r="Q21" s="199">
        <f>+'Part 2017'!N$9*'COEF 2DO SEM'!N21</f>
        <v>27649.157648413824</v>
      </c>
      <c r="R21" s="199">
        <f>+'Part 2017'!N$10*'COEF 2DO SEM'!N21</f>
        <v>253495.15126207194</v>
      </c>
      <c r="S21" s="199">
        <f>+'Part 2017'!N$11*'COEF 2DO SEM'!N21</f>
        <v>48356.890671435402</v>
      </c>
      <c r="T21" s="199">
        <f>+'Part 2017'!N$12*'COEF 2DO SEM'!N21</f>
        <v>367961.92194671201</v>
      </c>
      <c r="U21" s="200">
        <f t="shared" si="3"/>
        <v>10886508.993157543</v>
      </c>
      <c r="W21" s="198" t="s">
        <v>15</v>
      </c>
      <c r="X21" s="220">
        <f t="shared" si="4"/>
        <v>-231686.36528735794</v>
      </c>
      <c r="Y21" s="220">
        <f t="shared" si="5"/>
        <v>-31447.059307912597</v>
      </c>
      <c r="Z21" s="220">
        <f t="shared" si="6"/>
        <v>-8063.1508962589432</v>
      </c>
      <c r="AA21" s="220">
        <f t="shared" si="7"/>
        <v>-9522.4914882972371</v>
      </c>
      <c r="AB21" s="220">
        <f t="shared" si="8"/>
        <v>-761.76374467534333</v>
      </c>
      <c r="AC21" s="220">
        <f t="shared" si="9"/>
        <v>-6984.0614364436478</v>
      </c>
      <c r="AD21" s="220">
        <f t="shared" si="10"/>
        <v>-1332.2838470213537</v>
      </c>
      <c r="AE21" s="220">
        <f t="shared" si="11"/>
        <v>-10137.742897065938</v>
      </c>
      <c r="AF21" s="221">
        <f t="shared" si="12"/>
        <v>-299934.91890503297</v>
      </c>
    </row>
    <row r="22" spans="1:32" x14ac:dyDescent="0.2">
      <c r="A22" s="198" t="s">
        <v>16</v>
      </c>
      <c r="B22" s="199">
        <f>+'Part 2017'!N$5*'COEF 1ER SEM'!N22</f>
        <v>6439425.2465038439</v>
      </c>
      <c r="C22" s="199">
        <f>+'Part 2017'!N$6*'COEF 1ER SEM'!N22</f>
        <v>874030.6637575163</v>
      </c>
      <c r="D22" s="199">
        <f>+'Part 2017'!N$7*'COEF 1ER SEM'!N22</f>
        <v>224104.93333667552</v>
      </c>
      <c r="E22" s="199">
        <f>+'Part 2017'!N$8*'COEF 1ER SEM'!N22</f>
        <v>264665.43261320243</v>
      </c>
      <c r="F22" s="199">
        <f>+'Part 2017'!N$9*'COEF 1ER SEM'!N22</f>
        <v>21172.24586457511</v>
      </c>
      <c r="G22" s="199">
        <f>+'Part 2017'!N$10*'COEF 1ER SEM'!N22</f>
        <v>194113.02638025003</v>
      </c>
      <c r="H22" s="199">
        <f>+'Part 2017'!N$11*'COEF 1ER SEM'!N22</f>
        <v>37029.120075227445</v>
      </c>
      <c r="I22" s="199">
        <f>+'Part 2017'!N$12*'COEF 1ER SEM'!N22</f>
        <v>281765.55609115679</v>
      </c>
      <c r="J22" s="200">
        <f t="shared" si="2"/>
        <v>8336306.224622447</v>
      </c>
      <c r="L22" s="198" t="s">
        <v>16</v>
      </c>
      <c r="M22" s="199">
        <f>+'Part 2017'!N$5*'COEF 2DO SEM'!N22</f>
        <v>6211967.175577105</v>
      </c>
      <c r="N22" s="199">
        <f>+'Part 2017'!N$6*'COEF 2DO SEM'!N22</f>
        <v>843157.51575148292</v>
      </c>
      <c r="O22" s="199">
        <f>+'Part 2017'!N$7*'COEF 2DO SEM'!N22</f>
        <v>216188.9355774654</v>
      </c>
      <c r="P22" s="199">
        <f>+'Part 2017'!N$8*'COEF 2DO SEM'!N22</f>
        <v>255316.72734235946</v>
      </c>
      <c r="Q22" s="199">
        <f>+'Part 2017'!N$9*'COEF 2DO SEM'!N22</f>
        <v>20424.384368060728</v>
      </c>
      <c r="R22" s="199">
        <f>+'Part 2017'!N$10*'COEF 2DO SEM'!N22</f>
        <v>187256.42461347365</v>
      </c>
      <c r="S22" s="199">
        <f>+'Part 2017'!N$11*'COEF 2DO SEM'!N22</f>
        <v>35721.150513037304</v>
      </c>
      <c r="T22" s="199">
        <f>+'Part 2017'!N$12*'COEF 2DO SEM'!N22</f>
        <v>271812.82779807033</v>
      </c>
      <c r="U22" s="200">
        <f t="shared" si="3"/>
        <v>8041845.1415410554</v>
      </c>
      <c r="W22" s="198" t="s">
        <v>16</v>
      </c>
      <c r="X22" s="220">
        <f t="shared" si="4"/>
        <v>-227458.0709267389</v>
      </c>
      <c r="Y22" s="220">
        <f t="shared" si="5"/>
        <v>-30873.148006033385</v>
      </c>
      <c r="Z22" s="220">
        <f t="shared" si="6"/>
        <v>-7915.9977592101204</v>
      </c>
      <c r="AA22" s="220">
        <f t="shared" si="7"/>
        <v>-9348.7052708429692</v>
      </c>
      <c r="AB22" s="220">
        <f t="shared" si="8"/>
        <v>-747.86149651438245</v>
      </c>
      <c r="AC22" s="220">
        <f t="shared" si="9"/>
        <v>-6856.6017667763808</v>
      </c>
      <c r="AD22" s="220">
        <f t="shared" si="10"/>
        <v>-1307.969562190141</v>
      </c>
      <c r="AE22" s="220">
        <f t="shared" si="11"/>
        <v>-9952.7282930864603</v>
      </c>
      <c r="AF22" s="221">
        <f t="shared" si="12"/>
        <v>-294461.08308139275</v>
      </c>
    </row>
    <row r="23" spans="1:32" x14ac:dyDescent="0.2">
      <c r="A23" s="198" t="s">
        <v>17</v>
      </c>
      <c r="B23" s="199">
        <f>+'Part 2017'!N$5*'COEF 1ER SEM'!N23</f>
        <v>56474623.219942577</v>
      </c>
      <c r="C23" s="199">
        <f>+'Part 2017'!N$6*'COEF 1ER SEM'!N23</f>
        <v>7665366.1668300861</v>
      </c>
      <c r="D23" s="199">
        <f>+'Part 2017'!N$7*'COEF 1ER SEM'!N23</f>
        <v>1965430.3276197747</v>
      </c>
      <c r="E23" s="199">
        <f>+'Part 2017'!N$8*'COEF 1ER SEM'!N23</f>
        <v>2321151.3472089479</v>
      </c>
      <c r="F23" s="199">
        <f>+'Part 2017'!N$9*'COEF 1ER SEM'!N23</f>
        <v>185683.4363549829</v>
      </c>
      <c r="G23" s="199">
        <f>+'Part 2017'!N$10*'COEF 1ER SEM'!N23</f>
        <v>1702397.2803876</v>
      </c>
      <c r="H23" s="199">
        <f>+'Part 2017'!N$11*'COEF 1ER SEM'!N23</f>
        <v>324750.35028162797</v>
      </c>
      <c r="I23" s="199">
        <f>+'Part 2017'!N$12*'COEF 1ER SEM'!N23</f>
        <v>2471121.7239838452</v>
      </c>
      <c r="J23" s="200">
        <f t="shared" si="2"/>
        <v>73110523.852609426</v>
      </c>
      <c r="L23" s="198" t="s">
        <v>17</v>
      </c>
      <c r="M23" s="199">
        <f>+'Part 2017'!N$5*'COEF 2DO SEM'!N23</f>
        <v>54479785.425855786</v>
      </c>
      <c r="N23" s="199">
        <f>+'Part 2017'!N$6*'COEF 2DO SEM'!N23</f>
        <v>7394604.517379947</v>
      </c>
      <c r="O23" s="199">
        <f>+'Part 2017'!N$7*'COEF 2DO SEM'!N23</f>
        <v>1896005.9653905497</v>
      </c>
      <c r="P23" s="199">
        <f>+'Part 2017'!N$8*'COEF 2DO SEM'!N23</f>
        <v>2239161.9479140663</v>
      </c>
      <c r="Q23" s="199">
        <f>+'Part 2017'!N$9*'COEF 2DO SEM'!N23</f>
        <v>179124.59070966963</v>
      </c>
      <c r="R23" s="199">
        <f>+'Part 2017'!N$10*'COEF 2DO SEM'!N23</f>
        <v>1642263.9631232799</v>
      </c>
      <c r="S23" s="199">
        <f>+'Part 2017'!N$11*'COEF 2DO SEM'!N23</f>
        <v>313279.28176538949</v>
      </c>
      <c r="T23" s="199">
        <f>+'Part 2017'!N$12*'COEF 2DO SEM'!N23</f>
        <v>2383834.9617580259</v>
      </c>
      <c r="U23" s="200">
        <f t="shared" si="3"/>
        <v>70528060.653896719</v>
      </c>
      <c r="W23" s="198" t="s">
        <v>17</v>
      </c>
      <c r="X23" s="220">
        <f t="shared" si="4"/>
        <v>-1994837.7940867916</v>
      </c>
      <c r="Y23" s="220">
        <f t="shared" si="5"/>
        <v>-270761.64945013914</v>
      </c>
      <c r="Z23" s="220">
        <f t="shared" si="6"/>
        <v>-69424.362229224993</v>
      </c>
      <c r="AA23" s="220">
        <f t="shared" si="7"/>
        <v>-81989.399294881616</v>
      </c>
      <c r="AB23" s="220">
        <f t="shared" si="8"/>
        <v>-6558.8456453132676</v>
      </c>
      <c r="AC23" s="220">
        <f t="shared" si="9"/>
        <v>-60133.317264320096</v>
      </c>
      <c r="AD23" s="220">
        <f t="shared" si="10"/>
        <v>-11471.068516238476</v>
      </c>
      <c r="AE23" s="220">
        <f t="shared" si="11"/>
        <v>-87286.762225819286</v>
      </c>
      <c r="AF23" s="221">
        <f t="shared" si="12"/>
        <v>-2582463.1987127285</v>
      </c>
    </row>
    <row r="24" spans="1:32" x14ac:dyDescent="0.2">
      <c r="A24" s="198" t="s">
        <v>18</v>
      </c>
      <c r="B24" s="199">
        <f>+'Part 2017'!N$5*'COEF 1ER SEM'!N24</f>
        <v>60373860.731067091</v>
      </c>
      <c r="C24" s="199">
        <f>+'Part 2017'!N$6*'COEF 1ER SEM'!N24</f>
        <v>8194614.200549664</v>
      </c>
      <c r="D24" s="199">
        <f>+'Part 2017'!N$7*'COEF 1ER SEM'!N24</f>
        <v>2101131.6253355695</v>
      </c>
      <c r="E24" s="199">
        <f>+'Part 2017'!N$8*'COEF 1ER SEM'!N24</f>
        <v>2481413.06983764</v>
      </c>
      <c r="F24" s="199">
        <f>+'Part 2017'!N$9*'COEF 1ER SEM'!N24</f>
        <v>198503.77545507948</v>
      </c>
      <c r="G24" s="199">
        <f>+'Part 2017'!N$10*'COEF 1ER SEM'!N24</f>
        <v>1819937.7075042457</v>
      </c>
      <c r="H24" s="199">
        <f>+'Part 2017'!N$11*'COEF 1ER SEM'!N24</f>
        <v>347172.43431461707</v>
      </c>
      <c r="I24" s="199">
        <f>+'Part 2017'!N$12*'COEF 1ER SEM'!N24</f>
        <v>2641738.0109342993</v>
      </c>
      <c r="J24" s="200">
        <f t="shared" si="2"/>
        <v>78158371.554998204</v>
      </c>
      <c r="L24" s="198" t="s">
        <v>18</v>
      </c>
      <c r="M24" s="199">
        <f>+'Part 2017'!N$5*'COEF 2DO SEM'!N24</f>
        <v>58452041.238078222</v>
      </c>
      <c r="N24" s="199">
        <f>+'Part 2017'!N$6*'COEF 2DO SEM'!N24</f>
        <v>7933763.4098690562</v>
      </c>
      <c r="O24" s="199">
        <f>+'Part 2017'!N$7*'COEF 2DO SEM'!N24</f>
        <v>2034248.4466551077</v>
      </c>
      <c r="P24" s="199">
        <f>+'Part 2017'!N$8*'COEF 2DO SEM'!N24</f>
        <v>2402424.7800376238</v>
      </c>
      <c r="Q24" s="199">
        <f>+'Part 2017'!N$9*'COEF 2DO SEM'!N24</f>
        <v>192185.00735772718</v>
      </c>
      <c r="R24" s="199">
        <f>+'Part 2017'!N$10*'COEF 2DO SEM'!N24</f>
        <v>1762005.4878324405</v>
      </c>
      <c r="S24" s="199">
        <f>+'Part 2017'!N$11*'COEF 2DO SEM'!N24</f>
        <v>336121.24852634594</v>
      </c>
      <c r="T24" s="199">
        <f>+'Part 2017'!N$12*'COEF 2DO SEM'!N24</f>
        <v>2557646.260906945</v>
      </c>
      <c r="U24" s="200">
        <f t="shared" si="3"/>
        <v>75670435.87926349</v>
      </c>
      <c r="W24" s="198" t="s">
        <v>18</v>
      </c>
      <c r="X24" s="220">
        <f t="shared" si="4"/>
        <v>-1921819.4929888695</v>
      </c>
      <c r="Y24" s="220">
        <f t="shared" si="5"/>
        <v>-260850.79068060778</v>
      </c>
      <c r="Z24" s="220">
        <f t="shared" si="6"/>
        <v>-66883.178680461831</v>
      </c>
      <c r="AA24" s="220">
        <f t="shared" si="7"/>
        <v>-78988.289800016209</v>
      </c>
      <c r="AB24" s="220">
        <f t="shared" si="8"/>
        <v>-6318.7680973522947</v>
      </c>
      <c r="AC24" s="220">
        <f t="shared" si="9"/>
        <v>-57932.219671805156</v>
      </c>
      <c r="AD24" s="220">
        <f t="shared" si="10"/>
        <v>-11051.185788271134</v>
      </c>
      <c r="AE24" s="220">
        <f t="shared" si="11"/>
        <v>-84091.750027354341</v>
      </c>
      <c r="AF24" s="221">
        <f t="shared" si="12"/>
        <v>-2487935.6757347384</v>
      </c>
    </row>
    <row r="25" spans="1:32" x14ac:dyDescent="0.2">
      <c r="A25" s="198" t="s">
        <v>19</v>
      </c>
      <c r="B25" s="199">
        <f>+'Part 2017'!N$5*'COEF 1ER SEM'!N25</f>
        <v>10854442.190110138</v>
      </c>
      <c r="C25" s="199">
        <f>+'Part 2017'!N$6*'COEF 1ER SEM'!N25</f>
        <v>1473286.0385778048</v>
      </c>
      <c r="D25" s="199">
        <f>+'Part 2017'!N$7*'COEF 1ER SEM'!N25</f>
        <v>377756.39133975911</v>
      </c>
      <c r="E25" s="199">
        <f>+'Part 2017'!N$8*'COEF 1ER SEM'!N25</f>
        <v>446126.09480639943</v>
      </c>
      <c r="F25" s="199">
        <f>+'Part 2017'!N$9*'COEF 1ER SEM'!N25</f>
        <v>35688.420934244285</v>
      </c>
      <c r="G25" s="199">
        <f>+'Part 2017'!N$10*'COEF 1ER SEM'!N25</f>
        <v>327201.34834016359</v>
      </c>
      <c r="H25" s="199">
        <f>+'Part 2017'!N$11*'COEF 1ER SEM'!N25</f>
        <v>62417.130073126187</v>
      </c>
      <c r="I25" s="199">
        <f>+'Part 2017'!N$12*'COEF 1ER SEM'!N25</f>
        <v>474950.4532902526</v>
      </c>
      <c r="J25" s="200">
        <f t="shared" si="2"/>
        <v>14051868.067471886</v>
      </c>
      <c r="L25" s="198" t="s">
        <v>19</v>
      </c>
      <c r="M25" s="199">
        <f>+'Part 2017'!N$5*'COEF 2DO SEM'!N25</f>
        <v>10471033.673505537</v>
      </c>
      <c r="N25" s="199">
        <f>+'Part 2017'!N$6*'COEF 2DO SEM'!N25</f>
        <v>1421245.5555486486</v>
      </c>
      <c r="O25" s="199">
        <f>+'Part 2017'!N$7*'COEF 2DO SEM'!N25</f>
        <v>364413.00481608789</v>
      </c>
      <c r="P25" s="199">
        <f>+'Part 2017'!N$8*'COEF 2DO SEM'!N25</f>
        <v>430367.70379629545</v>
      </c>
      <c r="Q25" s="199">
        <f>+'Part 2017'!N$9*'COEF 2DO SEM'!N25</f>
        <v>34427.808524071203</v>
      </c>
      <c r="R25" s="199">
        <f>+'Part 2017'!N$10*'COEF 2DO SEM'!N25</f>
        <v>315643.70388447423</v>
      </c>
      <c r="S25" s="199">
        <f>+'Part 2017'!N$11*'COEF 2DO SEM'!N25</f>
        <v>60212.386721702904</v>
      </c>
      <c r="T25" s="199">
        <f>+'Part 2017'!N$12*'COEF 2DO SEM'!N25</f>
        <v>458173.90728564851</v>
      </c>
      <c r="U25" s="200">
        <f t="shared" si="3"/>
        <v>13555517.744082468</v>
      </c>
      <c r="W25" s="198" t="s">
        <v>19</v>
      </c>
      <c r="X25" s="220">
        <f t="shared" si="4"/>
        <v>-383408.51660460047</v>
      </c>
      <c r="Y25" s="220">
        <f t="shared" si="5"/>
        <v>-52040.483029156225</v>
      </c>
      <c r="Z25" s="220">
        <f t="shared" si="6"/>
        <v>-13343.386523671215</v>
      </c>
      <c r="AA25" s="220">
        <f t="shared" si="7"/>
        <v>-15758.39101010398</v>
      </c>
      <c r="AB25" s="220">
        <f t="shared" si="8"/>
        <v>-1260.612410173082</v>
      </c>
      <c r="AC25" s="220">
        <f t="shared" si="9"/>
        <v>-11557.644455689355</v>
      </c>
      <c r="AD25" s="220">
        <f t="shared" si="10"/>
        <v>-2204.7433514232835</v>
      </c>
      <c r="AE25" s="220">
        <f t="shared" si="11"/>
        <v>-16776.546004604083</v>
      </c>
      <c r="AF25" s="221">
        <f t="shared" si="12"/>
        <v>-496350.32338942168</v>
      </c>
    </row>
    <row r="26" spans="1:32" x14ac:dyDescent="0.2">
      <c r="A26" s="198" t="s">
        <v>20</v>
      </c>
      <c r="B26" s="199">
        <f>+'Part 2017'!N$5*'COEF 1ER SEM'!N26</f>
        <v>147724094.36597398</v>
      </c>
      <c r="C26" s="199">
        <f>+'Part 2017'!N$6*'COEF 1ER SEM'!N26</f>
        <v>20050762.810201239</v>
      </c>
      <c r="D26" s="199">
        <f>+'Part 2017'!N$7*'COEF 1ER SEM'!N26</f>
        <v>5141095.214682621</v>
      </c>
      <c r="E26" s="199">
        <f>+'Part 2017'!N$8*'COEF 1ER SEM'!N26</f>
        <v>6071576.2426143885</v>
      </c>
      <c r="F26" s="199">
        <f>+'Part 2017'!N$9*'COEF 1ER SEM'!N26</f>
        <v>485703.41704582889</v>
      </c>
      <c r="G26" s="199">
        <f>+'Part 2017'!N$10*'COEF 1ER SEM'!N26</f>
        <v>4453063.7330139764</v>
      </c>
      <c r="H26" s="199">
        <f>+'Part 2017'!N$11*'COEF 1ER SEM'!N26</f>
        <v>849469.17137546686</v>
      </c>
      <c r="I26" s="199">
        <f>+'Part 2017'!N$12*'COEF 1ER SEM'!N26</f>
        <v>6463862.8454752015</v>
      </c>
      <c r="J26" s="200">
        <f t="shared" si="2"/>
        <v>191239627.80038267</v>
      </c>
      <c r="L26" s="198" t="s">
        <v>20</v>
      </c>
      <c r="M26" s="199">
        <f>+'Part 2017'!N$5*'COEF 2DO SEM'!N26</f>
        <v>142707134.40956834</v>
      </c>
      <c r="N26" s="199">
        <f>+'Part 2017'!N$6*'COEF 2DO SEM'!N26</f>
        <v>19369805.011502847</v>
      </c>
      <c r="O26" s="199">
        <f>+'Part 2017'!N$7*'COEF 2DO SEM'!N26</f>
        <v>4966494.9307219535</v>
      </c>
      <c r="P26" s="199">
        <f>+'Part 2017'!N$8*'COEF 2DO SEM'!N26</f>
        <v>5865375.2500667814</v>
      </c>
      <c r="Q26" s="199">
        <f>+'Part 2017'!N$9*'COEF 2DO SEM'!N26</f>
        <v>469208.10797342088</v>
      </c>
      <c r="R26" s="199">
        <f>+'Part 2017'!N$10*'COEF 2DO SEM'!N26</f>
        <v>4301830.1612142008</v>
      </c>
      <c r="S26" s="199">
        <f>+'Part 2017'!N$11*'COEF 2DO SEM'!N26</f>
        <v>820619.76237903279</v>
      </c>
      <c r="T26" s="199">
        <f>+'Part 2017'!N$12*'COEF 2DO SEM'!N26</f>
        <v>6244339.1367760142</v>
      </c>
      <c r="U26" s="200">
        <f t="shared" si="3"/>
        <v>184744806.77020255</v>
      </c>
      <c r="W26" s="198" t="s">
        <v>20</v>
      </c>
      <c r="X26" s="220">
        <f t="shared" si="4"/>
        <v>-5016959.9564056396</v>
      </c>
      <c r="Y26" s="220">
        <f t="shared" si="5"/>
        <v>-680957.79869839177</v>
      </c>
      <c r="Z26" s="220">
        <f t="shared" si="6"/>
        <v>-174600.28396066744</v>
      </c>
      <c r="AA26" s="220">
        <f t="shared" si="7"/>
        <v>-206200.99254760705</v>
      </c>
      <c r="AB26" s="220">
        <f t="shared" si="8"/>
        <v>-16495.30907240801</v>
      </c>
      <c r="AC26" s="220">
        <f t="shared" si="9"/>
        <v>-151233.57179977559</v>
      </c>
      <c r="AD26" s="220">
        <f t="shared" si="10"/>
        <v>-28849.408996434067</v>
      </c>
      <c r="AE26" s="220">
        <f t="shared" si="11"/>
        <v>-219523.70869918726</v>
      </c>
      <c r="AF26" s="221">
        <f t="shared" si="12"/>
        <v>-6494821.0301801106</v>
      </c>
    </row>
    <row r="27" spans="1:32" x14ac:dyDescent="0.2">
      <c r="A27" s="198" t="s">
        <v>21</v>
      </c>
      <c r="B27" s="199">
        <f>+'Part 2017'!N$5*'COEF 1ER SEM'!N27</f>
        <v>21906830.868020441</v>
      </c>
      <c r="C27" s="199">
        <f>+'Part 2017'!N$6*'COEF 1ER SEM'!N27</f>
        <v>2973439.5837260727</v>
      </c>
      <c r="D27" s="199">
        <f>+'Part 2017'!N$7*'COEF 1ER SEM'!N27</f>
        <v>762401.71806653426</v>
      </c>
      <c r="E27" s="199">
        <f>+'Part 2017'!N$8*'COEF 1ER SEM'!N27</f>
        <v>900387.94565039524</v>
      </c>
      <c r="F27" s="199">
        <f>+'Part 2017'!N$9*'COEF 1ER SEM'!N27</f>
        <v>72027.671957712708</v>
      </c>
      <c r="G27" s="199">
        <f>+'Part 2017'!N$10*'COEF 1ER SEM'!N27</f>
        <v>660369.68757428823</v>
      </c>
      <c r="H27" s="199">
        <f>+'Part 2017'!N$11*'COEF 1ER SEM'!N27</f>
        <v>125972.52699222615</v>
      </c>
      <c r="I27" s="199">
        <f>+'Part 2017'!N$12*'COEF 1ER SEM'!N27</f>
        <v>958562.31657848379</v>
      </c>
      <c r="J27" s="200">
        <f t="shared" si="2"/>
        <v>28359992.318566162</v>
      </c>
      <c r="L27" s="198" t="s">
        <v>21</v>
      </c>
      <c r="M27" s="199">
        <f>+'Part 2017'!N$5*'COEF 2DO SEM'!N27</f>
        <v>21133021.824726772</v>
      </c>
      <c r="N27" s="199">
        <f>+'Part 2017'!N$6*'COEF 2DO SEM'!N27</f>
        <v>2868409.5840224912</v>
      </c>
      <c r="O27" s="199">
        <f>+'Part 2017'!N$7*'COEF 2DO SEM'!N27</f>
        <v>735471.60902352666</v>
      </c>
      <c r="P27" s="199">
        <f>+'Part 2017'!N$8*'COEF 2DO SEM'!N27</f>
        <v>868583.78652695182</v>
      </c>
      <c r="Q27" s="199">
        <f>+'Part 2017'!N$9*'COEF 2DO SEM'!N27</f>
        <v>69483.458042699058</v>
      </c>
      <c r="R27" s="199">
        <f>+'Part 2017'!N$10*'COEF 2DO SEM'!N27</f>
        <v>637043.62826244335</v>
      </c>
      <c r="S27" s="199">
        <f>+'Part 2017'!N$11*'COEF 2DO SEM'!N27</f>
        <v>121522.83359839804</v>
      </c>
      <c r="T27" s="199">
        <f>+'Part 2017'!N$12*'COEF 2DO SEM'!N27</f>
        <v>924703.2799338107</v>
      </c>
      <c r="U27" s="200">
        <f t="shared" si="3"/>
        <v>27358240.004137091</v>
      </c>
      <c r="W27" s="198" t="s">
        <v>21</v>
      </c>
      <c r="X27" s="220">
        <f t="shared" si="4"/>
        <v>-773809.04329366982</v>
      </c>
      <c r="Y27" s="220">
        <f t="shared" si="5"/>
        <v>-105029.99970358144</v>
      </c>
      <c r="Z27" s="220">
        <f t="shared" si="6"/>
        <v>-26930.1090430076</v>
      </c>
      <c r="AA27" s="220">
        <f t="shared" si="7"/>
        <v>-31804.159123443416</v>
      </c>
      <c r="AB27" s="220">
        <f t="shared" si="8"/>
        <v>-2544.21391501365</v>
      </c>
      <c r="AC27" s="220">
        <f t="shared" si="9"/>
        <v>-23326.059311844874</v>
      </c>
      <c r="AD27" s="220">
        <f t="shared" si="10"/>
        <v>-4449.6933938281145</v>
      </c>
      <c r="AE27" s="220">
        <f t="shared" si="11"/>
        <v>-33859.036644673091</v>
      </c>
      <c r="AF27" s="221">
        <f t="shared" si="12"/>
        <v>-1001752.3144290621</v>
      </c>
    </row>
    <row r="28" spans="1:32" x14ac:dyDescent="0.2">
      <c r="A28" s="198" t="s">
        <v>22</v>
      </c>
      <c r="B28" s="199">
        <f>+'Part 2017'!N$5*'COEF 1ER SEM'!N28</f>
        <v>3513864.9949920932</v>
      </c>
      <c r="C28" s="199">
        <f>+'Part 2017'!N$6*'COEF 1ER SEM'!N28</f>
        <v>476940.97475464927</v>
      </c>
      <c r="D28" s="199">
        <f>+'Part 2017'!N$7*'COEF 1ER SEM'!N28</f>
        <v>122289.56006350474</v>
      </c>
      <c r="E28" s="199">
        <f>+'Part 2017'!N$8*'COEF 1ER SEM'!N28</f>
        <v>144422.60969624497</v>
      </c>
      <c r="F28" s="199">
        <f>+'Part 2017'!N$9*'COEF 1ER SEM'!N28</f>
        <v>11553.26923769922</v>
      </c>
      <c r="G28" s="199">
        <f>+'Part 2017'!N$10*'COEF 1ER SEM'!N28</f>
        <v>105923.57894671775</v>
      </c>
      <c r="H28" s="199">
        <f>+'Part 2017'!N$11*'COEF 1ER SEM'!N28</f>
        <v>20206.046944693426</v>
      </c>
      <c r="I28" s="199">
        <f>+'Part 2017'!N$12*'COEF 1ER SEM'!N28</f>
        <v>153753.80355269197</v>
      </c>
      <c r="J28" s="200">
        <f t="shared" si="2"/>
        <v>4548954.8381882943</v>
      </c>
      <c r="L28" s="198" t="s">
        <v>22</v>
      </c>
      <c r="M28" s="199">
        <f>+'Part 2017'!N$5*'COEF 2DO SEM'!N28</f>
        <v>3389745.695107087</v>
      </c>
      <c r="N28" s="199">
        <f>+'Part 2017'!N$6*'COEF 2DO SEM'!N28</f>
        <v>460094.11810039904</v>
      </c>
      <c r="O28" s="199">
        <f>+'Part 2017'!N$7*'COEF 2DO SEM'!N28</f>
        <v>117969.95911128838</v>
      </c>
      <c r="P28" s="199">
        <f>+'Part 2017'!N$8*'COEF 2DO SEM'!N28</f>
        <v>139321.20903668326</v>
      </c>
      <c r="Q28" s="199">
        <f>+'Part 2017'!N$9*'COEF 2DO SEM'!N28</f>
        <v>11145.176242888692</v>
      </c>
      <c r="R28" s="199">
        <f>+'Part 2017'!N$10*'COEF 2DO SEM'!N28</f>
        <v>102182.06910529871</v>
      </c>
      <c r="S28" s="199">
        <f>+'Part 2017'!N$11*'COEF 2DO SEM'!N28</f>
        <v>19492.314230490341</v>
      </c>
      <c r="T28" s="199">
        <f>+'Part 2017'!N$12*'COEF 2DO SEM'!N28</f>
        <v>148322.79966414906</v>
      </c>
      <c r="U28" s="200">
        <f t="shared" si="3"/>
        <v>4388273.3405982843</v>
      </c>
      <c r="W28" s="198" t="s">
        <v>22</v>
      </c>
      <c r="X28" s="220">
        <f t="shared" si="4"/>
        <v>-124119.29988500616</v>
      </c>
      <c r="Y28" s="220">
        <f t="shared" si="5"/>
        <v>-16846.856654250238</v>
      </c>
      <c r="Z28" s="220">
        <f t="shared" si="6"/>
        <v>-4319.6009522163658</v>
      </c>
      <c r="AA28" s="220">
        <f t="shared" si="7"/>
        <v>-5101.4006595617102</v>
      </c>
      <c r="AB28" s="220">
        <f t="shared" si="8"/>
        <v>-408.09299481052767</v>
      </c>
      <c r="AC28" s="220">
        <f t="shared" si="9"/>
        <v>-3741.5098414190434</v>
      </c>
      <c r="AD28" s="220">
        <f t="shared" si="10"/>
        <v>-713.73271420308447</v>
      </c>
      <c r="AE28" s="220">
        <f t="shared" si="11"/>
        <v>-5431.0038885429094</v>
      </c>
      <c r="AF28" s="221">
        <f t="shared" si="12"/>
        <v>-160681.49759001003</v>
      </c>
    </row>
    <row r="29" spans="1:32" x14ac:dyDescent="0.2">
      <c r="A29" s="198" t="s">
        <v>23</v>
      </c>
      <c r="B29" s="199">
        <f>+'Part 2017'!N$5*'COEF 1ER SEM'!N29</f>
        <v>16079584.613929564</v>
      </c>
      <c r="C29" s="199">
        <f>+'Part 2017'!N$6*'COEF 1ER SEM'!N29</f>
        <v>2182500.6852418031</v>
      </c>
      <c r="D29" s="199">
        <f>+'Part 2017'!N$7*'COEF 1ER SEM'!N29</f>
        <v>559601.84333882504</v>
      </c>
      <c r="E29" s="199">
        <f>+'Part 2017'!N$8*'COEF 1ER SEM'!N29</f>
        <v>660883.55018901941</v>
      </c>
      <c r="F29" s="199">
        <f>+'Part 2017'!N$9*'COEF 1ER SEM'!N29</f>
        <v>52868.215067981619</v>
      </c>
      <c r="G29" s="199">
        <f>+'Part 2017'!N$10*'COEF 1ER SEM'!N29</f>
        <v>484710.46915899764</v>
      </c>
      <c r="H29" s="199">
        <f>+'Part 2017'!N$11*'COEF 1ER SEM'!N29</f>
        <v>92463.666652896558</v>
      </c>
      <c r="I29" s="199">
        <f>+'Part 2017'!N$12*'COEF 1ER SEM'!N29</f>
        <v>703583.46079388226</v>
      </c>
      <c r="J29" s="200">
        <f t="shared" si="2"/>
        <v>20816196.504372966</v>
      </c>
      <c r="L29" s="198" t="s">
        <v>23</v>
      </c>
      <c r="M29" s="199">
        <f>+'Part 2017'!N$5*'COEF 2DO SEM'!N29</f>
        <v>15511609.809101539</v>
      </c>
      <c r="N29" s="199">
        <f>+'Part 2017'!N$6*'COEF 2DO SEM'!N29</f>
        <v>2105408.8056628127</v>
      </c>
      <c r="O29" s="199">
        <f>+'Part 2017'!N$7*'COEF 2DO SEM'!N29</f>
        <v>539835.17924997583</v>
      </c>
      <c r="P29" s="199">
        <f>+'Part 2017'!N$8*'COEF 2DO SEM'!N29</f>
        <v>637539.33984744828</v>
      </c>
      <c r="Q29" s="199">
        <f>+'Part 2017'!N$9*'COEF 2DO SEM'!N29</f>
        <v>51000.765450605926</v>
      </c>
      <c r="R29" s="199">
        <f>+'Part 2017'!N$10*'COEF 2DO SEM'!N29</f>
        <v>467589.17276181397</v>
      </c>
      <c r="S29" s="199">
        <f>+'Part 2017'!N$11*'COEF 2DO SEM'!N29</f>
        <v>89197.597641675486</v>
      </c>
      <c r="T29" s="199">
        <f>+'Part 2017'!N$12*'COEF 2DO SEM'!N29</f>
        <v>678730.973094763</v>
      </c>
      <c r="U29" s="200">
        <f t="shared" si="3"/>
        <v>20080911.642810632</v>
      </c>
      <c r="W29" s="198" t="s">
        <v>23</v>
      </c>
      <c r="X29" s="220">
        <f t="shared" si="4"/>
        <v>-567974.8048280254</v>
      </c>
      <c r="Y29" s="220">
        <f t="shared" si="5"/>
        <v>-77091.879578990396</v>
      </c>
      <c r="Z29" s="220">
        <f t="shared" si="6"/>
        <v>-19766.664088849211</v>
      </c>
      <c r="AA29" s="220">
        <f t="shared" si="7"/>
        <v>-23344.210341571132</v>
      </c>
      <c r="AB29" s="220">
        <f t="shared" si="8"/>
        <v>-1867.4496173756925</v>
      </c>
      <c r="AC29" s="220">
        <f t="shared" si="9"/>
        <v>-17121.296397183673</v>
      </c>
      <c r="AD29" s="220">
        <f t="shared" si="10"/>
        <v>-3266.0690112210723</v>
      </c>
      <c r="AE29" s="220">
        <f t="shared" si="11"/>
        <v>-24852.487699119258</v>
      </c>
      <c r="AF29" s="221">
        <f t="shared" si="12"/>
        <v>-735284.86156233586</v>
      </c>
    </row>
    <row r="30" spans="1:32" x14ac:dyDescent="0.2">
      <c r="A30" s="198" t="s">
        <v>24</v>
      </c>
      <c r="B30" s="199">
        <f>+'Part 2017'!N$5*'COEF 1ER SEM'!N30</f>
        <v>15487954.766398989</v>
      </c>
      <c r="C30" s="199">
        <f>+'Part 2017'!N$6*'COEF 1ER SEM'!N30</f>
        <v>2102198.0792574165</v>
      </c>
      <c r="D30" s="199">
        <f>+'Part 2017'!N$7*'COEF 1ER SEM'!N30</f>
        <v>539011.93624846579</v>
      </c>
      <c r="E30" s="199">
        <f>+'Part 2017'!N$8*'COEF 1ER SEM'!N30</f>
        <v>636567.09902304341</v>
      </c>
      <c r="F30" s="199">
        <f>+'Part 2017'!N$9*'COEF 1ER SEM'!N30</f>
        <v>50922.989816777837</v>
      </c>
      <c r="G30" s="199">
        <f>+'Part 2017'!N$10*'COEF 1ER SEM'!N30</f>
        <v>466876.10416448233</v>
      </c>
      <c r="H30" s="199">
        <f>+'Part 2017'!N$11*'COEF 1ER SEM'!N30</f>
        <v>89061.572238306908</v>
      </c>
      <c r="I30" s="199">
        <f>+'Part 2017'!N$12*'COEF 1ER SEM'!N30</f>
        <v>677695.91546053346</v>
      </c>
      <c r="J30" s="200">
        <f t="shared" si="2"/>
        <v>20050288.462608017</v>
      </c>
      <c r="L30" s="198" t="s">
        <v>24</v>
      </c>
      <c r="M30" s="199">
        <f>+'Part 2017'!N$5*'COEF 2DO SEM'!N30</f>
        <v>14940877.942162484</v>
      </c>
      <c r="N30" s="199">
        <f>+'Part 2017'!N$6*'COEF 2DO SEM'!N30</f>
        <v>2027942.7068430239</v>
      </c>
      <c r="O30" s="199">
        <f>+'Part 2017'!N$7*'COEF 2DO SEM'!N30</f>
        <v>519972.56386160158</v>
      </c>
      <c r="P30" s="199">
        <f>+'Part 2017'!N$8*'COEF 2DO SEM'!N30</f>
        <v>614081.81208880607</v>
      </c>
      <c r="Q30" s="199">
        <f>+'Part 2017'!N$9*'COEF 2DO SEM'!N30</f>
        <v>49124.250863198882</v>
      </c>
      <c r="R30" s="199">
        <f>+'Part 2017'!N$10*'COEF 2DO SEM'!N30</f>
        <v>450384.76620342745</v>
      </c>
      <c r="S30" s="199">
        <f>+'Part 2017'!N$11*'COEF 2DO SEM'!N30</f>
        <v>85915.674485083335</v>
      </c>
      <c r="T30" s="199">
        <f>+'Part 2017'!N$12*'COEF 2DO SEM'!N30</f>
        <v>653757.8465017745</v>
      </c>
      <c r="U30" s="200">
        <f t="shared" si="3"/>
        <v>19342057.563009396</v>
      </c>
      <c r="W30" s="198" t="s">
        <v>24</v>
      </c>
      <c r="X30" s="220">
        <f t="shared" si="4"/>
        <v>-547076.82423650473</v>
      </c>
      <c r="Y30" s="220">
        <f t="shared" si="5"/>
        <v>-74255.372414392652</v>
      </c>
      <c r="Z30" s="220">
        <f t="shared" si="6"/>
        <v>-19039.372386864212</v>
      </c>
      <c r="AA30" s="220">
        <f t="shared" si="7"/>
        <v>-22485.286934237345</v>
      </c>
      <c r="AB30" s="220">
        <f t="shared" si="8"/>
        <v>-1798.7389535789553</v>
      </c>
      <c r="AC30" s="220">
        <f t="shared" si="9"/>
        <v>-16491.337961054873</v>
      </c>
      <c r="AD30" s="220">
        <f t="shared" si="10"/>
        <v>-3145.8977532235731</v>
      </c>
      <c r="AE30" s="220">
        <f t="shared" si="11"/>
        <v>-23938.068958758959</v>
      </c>
      <c r="AF30" s="221">
        <f t="shared" si="12"/>
        <v>-708230.89959861524</v>
      </c>
    </row>
    <row r="31" spans="1:32" x14ac:dyDescent="0.2">
      <c r="A31" s="198" t="s">
        <v>25</v>
      </c>
      <c r="B31" s="199">
        <f>+'Part 2017'!N$5*'COEF 1ER SEM'!N31</f>
        <v>249728939.01660961</v>
      </c>
      <c r="C31" s="199">
        <f>+'Part 2017'!N$6*'COEF 1ER SEM'!N31</f>
        <v>33895998.784465015</v>
      </c>
      <c r="D31" s="199">
        <f>+'Part 2017'!N$7*'COEF 1ER SEM'!N31</f>
        <v>8691068.7038321216</v>
      </c>
      <c r="E31" s="199">
        <f>+'Part 2017'!N$8*'COEF 1ER SEM'!N31</f>
        <v>10264055.432082508</v>
      </c>
      <c r="F31" s="199">
        <f>+'Part 2017'!N$9*'COEF 1ER SEM'!N31</f>
        <v>821086.08982296789</v>
      </c>
      <c r="G31" s="199">
        <f>+'Part 2017'!N$10*'COEF 1ER SEM'!N31</f>
        <v>7527945.1614974272</v>
      </c>
      <c r="H31" s="199">
        <f>+'Part 2017'!N$11*'COEF 1ER SEM'!N31</f>
        <v>1436035.4402942706</v>
      </c>
      <c r="I31" s="199">
        <f>+'Part 2017'!N$12*'COEF 1ER SEM'!N31</f>
        <v>10927219.53908431</v>
      </c>
      <c r="J31" s="200">
        <f t="shared" si="2"/>
        <v>323292348.16768825</v>
      </c>
      <c r="L31" s="198" t="s">
        <v>25</v>
      </c>
      <c r="M31" s="199">
        <f>+'Part 2017'!N$5*'COEF 2DO SEM'!N31</f>
        <v>240907831.4567169</v>
      </c>
      <c r="N31" s="199">
        <f>+'Part 2017'!N$6*'COEF 2DO SEM'!N31</f>
        <v>32698699.615593474</v>
      </c>
      <c r="O31" s="199">
        <f>+'Part 2017'!N$7*'COEF 2DO SEM'!N31</f>
        <v>8384076.4419468408</v>
      </c>
      <c r="P31" s="199">
        <f>+'Part 2017'!N$8*'COEF 2DO SEM'!N31</f>
        <v>9901500.9867561739</v>
      </c>
      <c r="Q31" s="199">
        <f>+'Part 2017'!N$9*'COEF 2DO SEM'!N31</f>
        <v>792083.08863783733</v>
      </c>
      <c r="R31" s="199">
        <f>+'Part 2017'!N$10*'COEF 2DO SEM'!N31</f>
        <v>7262037.596935492</v>
      </c>
      <c r="S31" s="199">
        <f>+'Part 2017'!N$11*'COEF 2DO SEM'!N31</f>
        <v>1385310.7500419682</v>
      </c>
      <c r="T31" s="199">
        <f>+'Part 2017'!N$12*'COEF 2DO SEM'!N31</f>
        <v>10541240.327926835</v>
      </c>
      <c r="U31" s="200">
        <f t="shared" si="3"/>
        <v>311872780.26455551</v>
      </c>
      <c r="W31" s="198" t="s">
        <v>25</v>
      </c>
      <c r="X31" s="220">
        <f t="shared" si="4"/>
        <v>-8821107.559892714</v>
      </c>
      <c r="Y31" s="220">
        <f t="shared" si="5"/>
        <v>-1197299.1688715406</v>
      </c>
      <c r="Z31" s="220">
        <f t="shared" si="6"/>
        <v>-306992.26188528072</v>
      </c>
      <c r="AA31" s="220">
        <f t="shared" si="7"/>
        <v>-362554.44532633387</v>
      </c>
      <c r="AB31" s="220">
        <f t="shared" si="8"/>
        <v>-29003.001185130561</v>
      </c>
      <c r="AC31" s="220">
        <f t="shared" si="9"/>
        <v>-265907.56456193514</v>
      </c>
      <c r="AD31" s="220">
        <f t="shared" si="10"/>
        <v>-50724.690252302447</v>
      </c>
      <c r="AE31" s="220">
        <f t="shared" si="11"/>
        <v>-385979.21115747467</v>
      </c>
      <c r="AF31" s="221">
        <f t="shared" si="12"/>
        <v>-11419567.903132712</v>
      </c>
    </row>
    <row r="32" spans="1:32" x14ac:dyDescent="0.2">
      <c r="A32" s="198" t="s">
        <v>26</v>
      </c>
      <c r="B32" s="199">
        <f>+'Part 2017'!N$5*'COEF 1ER SEM'!N32</f>
        <v>6534367.2391609298</v>
      </c>
      <c r="C32" s="199">
        <f>+'Part 2017'!N$6*'COEF 1ER SEM'!N32</f>
        <v>886917.25063195638</v>
      </c>
      <c r="D32" s="199">
        <f>+'Part 2017'!N$7*'COEF 1ER SEM'!N32</f>
        <v>227409.10538942501</v>
      </c>
      <c r="E32" s="199">
        <f>+'Part 2017'!N$8*'COEF 1ER SEM'!N32</f>
        <v>268567.62304136058</v>
      </c>
      <c r="F32" s="199">
        <f>+'Part 2017'!N$9*'COEF 1ER SEM'!N32</f>
        <v>21484.406520916276</v>
      </c>
      <c r="G32" s="199">
        <f>+'Part 2017'!N$10*'COEF 1ER SEM'!N32</f>
        <v>196975.00191684693</v>
      </c>
      <c r="H32" s="199">
        <f>+'Part 2017'!N$11*'COEF 1ER SEM'!N32</f>
        <v>37575.072285510396</v>
      </c>
      <c r="I32" s="199">
        <f>+'Part 2017'!N$12*'COEF 1ER SEM'!N32</f>
        <v>285919.86836800957</v>
      </c>
      <c r="J32" s="200">
        <f t="shared" si="2"/>
        <v>8459215.5673149545</v>
      </c>
      <c r="L32" s="198" t="s">
        <v>26</v>
      </c>
      <c r="M32" s="199">
        <f>+'Part 2017'!N$5*'COEF 2DO SEM'!N32</f>
        <v>6303555.5579859102</v>
      </c>
      <c r="N32" s="199">
        <f>+'Part 2017'!N$6*'COEF 2DO SEM'!N32</f>
        <v>855588.91321396723</v>
      </c>
      <c r="O32" s="199">
        <f>+'Part 2017'!N$7*'COEF 2DO SEM'!N32</f>
        <v>219376.39525723777</v>
      </c>
      <c r="P32" s="199">
        <f>+'Part 2017'!N$8*'COEF 2DO SEM'!N32</f>
        <v>259081.08175671197</v>
      </c>
      <c r="Q32" s="199">
        <f>+'Part 2017'!N$9*'COEF 2DO SEM'!N32</f>
        <v>20725.518658229055</v>
      </c>
      <c r="R32" s="199">
        <f>+'Part 2017'!N$10*'COEF 2DO SEM'!N32</f>
        <v>190017.30736466285</v>
      </c>
      <c r="S32" s="199">
        <f>+'Part 2017'!N$11*'COEF 2DO SEM'!N32</f>
        <v>36247.818201516617</v>
      </c>
      <c r="T32" s="199">
        <f>+'Part 2017'!N$12*'COEF 2DO SEM'!N32</f>
        <v>275820.3984294582</v>
      </c>
      <c r="U32" s="200">
        <f t="shared" si="3"/>
        <v>8160412.9908676939</v>
      </c>
      <c r="W32" s="198" t="s">
        <v>26</v>
      </c>
      <c r="X32" s="220">
        <f t="shared" si="4"/>
        <v>-230811.68117501959</v>
      </c>
      <c r="Y32" s="220">
        <f t="shared" si="5"/>
        <v>-31328.337417989154</v>
      </c>
      <c r="Z32" s="220">
        <f t="shared" si="6"/>
        <v>-8032.7101321872324</v>
      </c>
      <c r="AA32" s="220">
        <f t="shared" si="7"/>
        <v>-9486.5412846486142</v>
      </c>
      <c r="AB32" s="220">
        <f t="shared" si="8"/>
        <v>-758.88786268722106</v>
      </c>
      <c r="AC32" s="220">
        <f t="shared" si="9"/>
        <v>-6957.6945521840826</v>
      </c>
      <c r="AD32" s="220">
        <f t="shared" si="10"/>
        <v>-1327.2540839937792</v>
      </c>
      <c r="AE32" s="220">
        <f t="shared" si="11"/>
        <v>-10099.469938551367</v>
      </c>
      <c r="AF32" s="221">
        <f t="shared" si="12"/>
        <v>-298802.57644726103</v>
      </c>
    </row>
    <row r="33" spans="1:32" x14ac:dyDescent="0.2">
      <c r="A33" s="198" t="s">
        <v>27</v>
      </c>
      <c r="B33" s="199">
        <f>+'Part 2017'!N$5*'COEF 1ER SEM'!N33</f>
        <v>11247902.75217922</v>
      </c>
      <c r="C33" s="199">
        <f>+'Part 2017'!N$6*'COEF 1ER SEM'!N33</f>
        <v>1526690.8974065268</v>
      </c>
      <c r="D33" s="199">
        <f>+'Part 2017'!N$7*'COEF 1ER SEM'!N33</f>
        <v>391449.60923695826</v>
      </c>
      <c r="E33" s="199">
        <f>+'Part 2017'!N$8*'COEF 1ER SEM'!N33</f>
        <v>462297.63277600089</v>
      </c>
      <c r="F33" s="199">
        <f>+'Part 2017'!N$9*'COEF 1ER SEM'!N33</f>
        <v>36982.083557731276</v>
      </c>
      <c r="G33" s="199">
        <f>+'Part 2017'!N$10*'COEF 1ER SEM'!N33</f>
        <v>339062.00632450316</v>
      </c>
      <c r="H33" s="199">
        <f>+'Part 2017'!N$11*'COEF 1ER SEM'!N33</f>
        <v>64679.676471290019</v>
      </c>
      <c r="I33" s="199">
        <f>+'Part 2017'!N$12*'COEF 1ER SEM'!N33</f>
        <v>492166.83981970645</v>
      </c>
      <c r="J33" s="200">
        <f t="shared" si="2"/>
        <v>14561231.497771936</v>
      </c>
      <c r="L33" s="198" t="s">
        <v>27</v>
      </c>
      <c r="M33" s="199">
        <f>+'Part 2017'!N$5*'COEF 2DO SEM'!N33</f>
        <v>10850596.134888913</v>
      </c>
      <c r="N33" s="199">
        <f>+'Part 2017'!N$6*'COEF 2DO SEM'!N33</f>
        <v>1472764.0090380288</v>
      </c>
      <c r="O33" s="199">
        <f>+'Part 2017'!N$7*'COEF 2DO SEM'!N33</f>
        <v>377622.54089255811</v>
      </c>
      <c r="P33" s="199">
        <f>+'Part 2017'!N$8*'COEF 2DO SEM'!N33</f>
        <v>445968.01891763398</v>
      </c>
      <c r="Q33" s="199">
        <f>+'Part 2017'!N$9*'COEF 2DO SEM'!N33</f>
        <v>35675.775453687354</v>
      </c>
      <c r="R33" s="199">
        <f>+'Part 2017'!N$10*'COEF 2DO SEM'!N33</f>
        <v>327085.41106470214</v>
      </c>
      <c r="S33" s="199">
        <f>+'Part 2017'!N$11*'COEF 2DO SEM'!N33</f>
        <v>62395.01380728709</v>
      </c>
      <c r="T33" s="199">
        <f>+'Part 2017'!N$12*'COEF 2DO SEM'!N33</f>
        <v>474782.1640646336</v>
      </c>
      <c r="U33" s="200">
        <f t="shared" si="3"/>
        <v>14046889.068127444</v>
      </c>
      <c r="W33" s="198" t="s">
        <v>27</v>
      </c>
      <c r="X33" s="220">
        <f t="shared" si="4"/>
        <v>-397306.61729030684</v>
      </c>
      <c r="Y33" s="220">
        <f t="shared" si="5"/>
        <v>-53926.888368498068</v>
      </c>
      <c r="Z33" s="220">
        <f t="shared" si="6"/>
        <v>-13827.068344400148</v>
      </c>
      <c r="AA33" s="220">
        <f t="shared" si="7"/>
        <v>-16329.613858366909</v>
      </c>
      <c r="AB33" s="220">
        <f t="shared" si="8"/>
        <v>-1306.308104043921</v>
      </c>
      <c r="AC33" s="220">
        <f t="shared" si="9"/>
        <v>-11976.595259801019</v>
      </c>
      <c r="AD33" s="220">
        <f t="shared" si="10"/>
        <v>-2284.6626640029281</v>
      </c>
      <c r="AE33" s="220">
        <f t="shared" si="11"/>
        <v>-17384.675755072851</v>
      </c>
      <c r="AF33" s="221">
        <f t="shared" si="12"/>
        <v>-514342.42964449269</v>
      </c>
    </row>
    <row r="34" spans="1:32" x14ac:dyDescent="0.2">
      <c r="A34" s="198" t="s">
        <v>28</v>
      </c>
      <c r="B34" s="199">
        <f>+'Part 2017'!N$5*'COEF 1ER SEM'!N34</f>
        <v>6075009.4941293206</v>
      </c>
      <c r="C34" s="199">
        <f>+'Part 2017'!N$6*'COEF 1ER SEM'!N34</f>
        <v>824568.09066459502</v>
      </c>
      <c r="D34" s="199">
        <f>+'Part 2017'!N$7*'COEF 1ER SEM'!N34</f>
        <v>211422.53315863686</v>
      </c>
      <c r="E34" s="199">
        <f>+'Part 2017'!N$8*'COEF 1ER SEM'!N34</f>
        <v>249687.65912237208</v>
      </c>
      <c r="F34" s="199">
        <f>+'Part 2017'!N$9*'COEF 1ER SEM'!N34</f>
        <v>19974.079939691284</v>
      </c>
      <c r="G34" s="199">
        <f>+'Part 2017'!N$10*'COEF 1ER SEM'!N34</f>
        <v>183127.90863352874</v>
      </c>
      <c r="H34" s="199">
        <f>+'Part 2017'!N$11*'COEF 1ER SEM'!N34</f>
        <v>34933.592270272049</v>
      </c>
      <c r="I34" s="199">
        <f>+'Part 2017'!N$12*'COEF 1ER SEM'!N34</f>
        <v>265820.06356883387</v>
      </c>
      <c r="J34" s="200">
        <f t="shared" si="2"/>
        <v>7864543.4214872513</v>
      </c>
      <c r="L34" s="198" t="s">
        <v>28</v>
      </c>
      <c r="M34" s="199">
        <f>+'Part 2017'!N$5*'COEF 2DO SEM'!N34</f>
        <v>5908509.8070913982</v>
      </c>
      <c r="N34" s="199">
        <f>+'Part 2017'!N$6*'COEF 2DO SEM'!N34</f>
        <v>801968.89486584195</v>
      </c>
      <c r="O34" s="199">
        <f>+'Part 2017'!N$7*'COEF 2DO SEM'!N34</f>
        <v>205628.00960477319</v>
      </c>
      <c r="P34" s="199">
        <f>+'Part 2017'!N$8*'COEF 2DO SEM'!N34</f>
        <v>242844.39128200393</v>
      </c>
      <c r="Q34" s="199">
        <f>+'Part 2017'!N$9*'COEF 2DO SEM'!N34</f>
        <v>19426.644077732079</v>
      </c>
      <c r="R34" s="199">
        <f>+'Part 2017'!N$10*'COEF 2DO SEM'!N34</f>
        <v>178108.86471189259</v>
      </c>
      <c r="S34" s="199">
        <f>+'Part 2017'!N$11*'COEF 2DO SEM'!N34</f>
        <v>33976.156370668687</v>
      </c>
      <c r="T34" s="199">
        <f>+'Part 2017'!N$12*'COEF 2DO SEM'!N34</f>
        <v>258534.64986941795</v>
      </c>
      <c r="U34" s="200">
        <f t="shared" si="3"/>
        <v>7648997.417873729</v>
      </c>
      <c r="W34" s="198" t="s">
        <v>28</v>
      </c>
      <c r="X34" s="220">
        <f t="shared" si="4"/>
        <v>-166499.68703792244</v>
      </c>
      <c r="Y34" s="220">
        <f t="shared" si="5"/>
        <v>-22599.195798753062</v>
      </c>
      <c r="Z34" s="220">
        <f t="shared" si="6"/>
        <v>-5794.5235538636625</v>
      </c>
      <c r="AA34" s="220">
        <f t="shared" si="7"/>
        <v>-6843.2678403681493</v>
      </c>
      <c r="AB34" s="220">
        <f t="shared" si="8"/>
        <v>-547.43586195920579</v>
      </c>
      <c r="AC34" s="220">
        <f t="shared" si="9"/>
        <v>-5019.0439216361556</v>
      </c>
      <c r="AD34" s="220">
        <f t="shared" si="10"/>
        <v>-957.43589960336249</v>
      </c>
      <c r="AE34" s="220">
        <f t="shared" si="11"/>
        <v>-7285.4136994159198</v>
      </c>
      <c r="AF34" s="221">
        <f t="shared" si="12"/>
        <v>-215546.00361352196</v>
      </c>
    </row>
    <row r="35" spans="1:32" x14ac:dyDescent="0.2">
      <c r="A35" s="198" t="s">
        <v>29</v>
      </c>
      <c r="B35" s="199">
        <f>+'Part 2017'!N$5*'COEF 1ER SEM'!N35</f>
        <v>9004625.8904510587</v>
      </c>
      <c r="C35" s="199">
        <f>+'Part 2017'!N$6*'COEF 1ER SEM'!N35</f>
        <v>1222208.3249109983</v>
      </c>
      <c r="D35" s="199">
        <f>+'Part 2017'!N$7*'COEF 1ER SEM'!N35</f>
        <v>313379.06841870071</v>
      </c>
      <c r="E35" s="199">
        <f>+'Part 2017'!N$8*'COEF 1ER SEM'!N35</f>
        <v>370097.1927751145</v>
      </c>
      <c r="F35" s="199">
        <f>+'Part 2017'!N$9*'COEF 1ER SEM'!N35</f>
        <v>29606.392802627372</v>
      </c>
      <c r="G35" s="199">
        <f>+'Part 2017'!N$10*'COEF 1ER SEM'!N35</f>
        <v>271439.62638069352</v>
      </c>
      <c r="H35" s="199">
        <f>+'Part 2017'!N$11*'COEF 1ER SEM'!N35</f>
        <v>51779.98976089443</v>
      </c>
      <c r="I35" s="199">
        <f>+'Part 2017'!N$12*'COEF 1ER SEM'!N35</f>
        <v>394009.29808033543</v>
      </c>
      <c r="J35" s="200">
        <f t="shared" si="2"/>
        <v>11657145.783580424</v>
      </c>
      <c r="L35" s="198" t="s">
        <v>29</v>
      </c>
      <c r="M35" s="199">
        <f>+'Part 2017'!N$5*'COEF 2DO SEM'!N35</f>
        <v>8686557.9331328198</v>
      </c>
      <c r="N35" s="199">
        <f>+'Part 2017'!N$6*'COEF 2DO SEM'!N35</f>
        <v>1179036.5918427727</v>
      </c>
      <c r="O35" s="199">
        <f>+'Part 2017'!N$7*'COEF 2DO SEM'!N35</f>
        <v>302309.66460660793</v>
      </c>
      <c r="P35" s="199">
        <f>+'Part 2017'!N$8*'COEF 2DO SEM'!N35</f>
        <v>357024.35004435468</v>
      </c>
      <c r="Q35" s="199">
        <f>+'Part 2017'!N$9*'COEF 2DO SEM'!N35</f>
        <v>28560.614222055894</v>
      </c>
      <c r="R35" s="199">
        <f>+'Part 2017'!N$10*'COEF 2DO SEM'!N35</f>
        <v>261851.63810128171</v>
      </c>
      <c r="S35" s="199">
        <f>+'Part 2017'!N$11*'COEF 2DO SEM'!N35</f>
        <v>49950.979230798766</v>
      </c>
      <c r="T35" s="199">
        <f>+'Part 2017'!N$12*'COEF 2DO SEM'!N35</f>
        <v>380091.81454137992</v>
      </c>
      <c r="U35" s="200">
        <f t="shared" si="3"/>
        <v>11245383.58572207</v>
      </c>
      <c r="W35" s="198" t="s">
        <v>29</v>
      </c>
      <c r="X35" s="220">
        <f t="shared" si="4"/>
        <v>-318067.95731823891</v>
      </c>
      <c r="Y35" s="220">
        <f t="shared" si="5"/>
        <v>-43171.733068225672</v>
      </c>
      <c r="Z35" s="220">
        <f t="shared" si="6"/>
        <v>-11069.403812092787</v>
      </c>
      <c r="AA35" s="220">
        <f t="shared" si="7"/>
        <v>-13072.842730759818</v>
      </c>
      <c r="AB35" s="220">
        <f t="shared" si="8"/>
        <v>-1045.7785805714775</v>
      </c>
      <c r="AC35" s="220">
        <f t="shared" si="9"/>
        <v>-9587.9882794118021</v>
      </c>
      <c r="AD35" s="220">
        <f t="shared" si="10"/>
        <v>-1829.0105300956639</v>
      </c>
      <c r="AE35" s="220">
        <f t="shared" si="11"/>
        <v>-13917.483538955508</v>
      </c>
      <c r="AF35" s="221">
        <f t="shared" si="12"/>
        <v>-411762.19785835163</v>
      </c>
    </row>
    <row r="36" spans="1:32" x14ac:dyDescent="0.2">
      <c r="A36" s="198" t="s">
        <v>30</v>
      </c>
      <c r="B36" s="199">
        <f>+'Part 2017'!N$5*'COEF 1ER SEM'!N36</f>
        <v>8280011.8386157313</v>
      </c>
      <c r="C36" s="199">
        <f>+'Part 2017'!N$6*'COEF 1ER SEM'!N36</f>
        <v>1123855.6185048621</v>
      </c>
      <c r="D36" s="199">
        <f>+'Part 2017'!N$7*'COEF 1ER SEM'!N36</f>
        <v>288161.04389554309</v>
      </c>
      <c r="E36" s="199">
        <f>+'Part 2017'!N$8*'COEF 1ER SEM'!N36</f>
        <v>340314.98641892994</v>
      </c>
      <c r="F36" s="199">
        <f>+'Part 2017'!N$9*'COEF 1ER SEM'!N36</f>
        <v>27223.927555327082</v>
      </c>
      <c r="G36" s="199">
        <f>+'Part 2017'!N$10*'COEF 1ER SEM'!N36</f>
        <v>249596.52374730594</v>
      </c>
      <c r="H36" s="199">
        <f>+'Part 2017'!N$11*'COEF 1ER SEM'!N36</f>
        <v>47613.18609341258</v>
      </c>
      <c r="I36" s="199">
        <f>+'Part 2017'!N$12*'COEF 1ER SEM'!N36</f>
        <v>362302.85325784172</v>
      </c>
      <c r="J36" s="200">
        <f t="shared" si="2"/>
        <v>10719079.978088954</v>
      </c>
      <c r="L36" s="198" t="s">
        <v>30</v>
      </c>
      <c r="M36" s="199">
        <f>+'Part 2017'!N$5*'COEF 2DO SEM'!N36</f>
        <v>7987539.2268582433</v>
      </c>
      <c r="N36" s="199">
        <f>+'Part 2017'!N$6*'COEF 2DO SEM'!N36</f>
        <v>1084157.9714013287</v>
      </c>
      <c r="O36" s="199">
        <f>+'Part 2017'!N$7*'COEF 2DO SEM'!N36</f>
        <v>277982.4095218773</v>
      </c>
      <c r="P36" s="199">
        <f>+'Part 2017'!N$8*'COEF 2DO SEM'!N36</f>
        <v>328294.13248319464</v>
      </c>
      <c r="Q36" s="199">
        <f>+'Part 2017'!N$9*'COEF 2DO SEM'!N36</f>
        <v>26262.30414830858</v>
      </c>
      <c r="R36" s="199">
        <f>+'Part 2017'!N$10*'COEF 2DO SEM'!N36</f>
        <v>240780.09345604575</v>
      </c>
      <c r="S36" s="199">
        <f>+'Part 2017'!N$11*'COEF 2DO SEM'!N36</f>
        <v>45931.358438784038</v>
      </c>
      <c r="T36" s="199">
        <f>+'Part 2017'!N$12*'COEF 2DO SEM'!N36</f>
        <v>349505.3278671985</v>
      </c>
      <c r="U36" s="200">
        <f t="shared" si="3"/>
        <v>10340452.824174983</v>
      </c>
      <c r="W36" s="198" t="s">
        <v>30</v>
      </c>
      <c r="X36" s="220">
        <f t="shared" si="4"/>
        <v>-292472.61175748799</v>
      </c>
      <c r="Y36" s="220">
        <f t="shared" si="5"/>
        <v>-39697.647103533382</v>
      </c>
      <c r="Z36" s="220">
        <f t="shared" si="6"/>
        <v>-10178.634373665787</v>
      </c>
      <c r="AA36" s="220">
        <f t="shared" si="7"/>
        <v>-12020.8539357353</v>
      </c>
      <c r="AB36" s="220">
        <f t="shared" si="8"/>
        <v>-961.62340701850189</v>
      </c>
      <c r="AC36" s="220">
        <f t="shared" si="9"/>
        <v>-8816.4302912601852</v>
      </c>
      <c r="AD36" s="220">
        <f t="shared" si="10"/>
        <v>-1681.8276546285415</v>
      </c>
      <c r="AE36" s="220">
        <f t="shared" si="11"/>
        <v>-12797.525390643219</v>
      </c>
      <c r="AF36" s="221">
        <f t="shared" si="12"/>
        <v>-378627.1539139729</v>
      </c>
    </row>
    <row r="37" spans="1:32" x14ac:dyDescent="0.2">
      <c r="A37" s="198" t="s">
        <v>31</v>
      </c>
      <c r="B37" s="199">
        <f>+'Part 2017'!N$5*'COEF 1ER SEM'!N37</f>
        <v>78732292.07968691</v>
      </c>
      <c r="C37" s="199">
        <f>+'Part 2017'!N$6*'COEF 1ER SEM'!N37</f>
        <v>10686425.398434559</v>
      </c>
      <c r="D37" s="199">
        <f>+'Part 2017'!N$7*'COEF 1ER SEM'!N37</f>
        <v>2740041.9125203006</v>
      </c>
      <c r="E37" s="199">
        <f>+'Part 2017'!N$8*'COEF 1ER SEM'!N37</f>
        <v>3235959.0097288205</v>
      </c>
      <c r="F37" s="199">
        <f>+'Part 2017'!N$9*'COEF 1ER SEM'!N37</f>
        <v>258864.63179267469</v>
      </c>
      <c r="G37" s="199">
        <f>+'Part 2017'!N$10*'COEF 1ER SEM'!N37</f>
        <v>2373342.7913833447</v>
      </c>
      <c r="H37" s="199">
        <f>+'Part 2017'!N$11*'COEF 1ER SEM'!N37</f>
        <v>452740.32784206269</v>
      </c>
      <c r="I37" s="199">
        <f>+'Part 2017'!N$12*'COEF 1ER SEM'!N37</f>
        <v>3445035.4202354853</v>
      </c>
      <c r="J37" s="200">
        <f t="shared" si="2"/>
        <v>101924701.57162416</v>
      </c>
      <c r="L37" s="198" t="s">
        <v>31</v>
      </c>
      <c r="M37" s="199">
        <f>+'Part 2017'!N$5*'COEF 2DO SEM'!N37</f>
        <v>75951252.687109292</v>
      </c>
      <c r="N37" s="199">
        <f>+'Part 2017'!N$6*'COEF 2DO SEM'!N37</f>
        <v>10308951.693378331</v>
      </c>
      <c r="O37" s="199">
        <f>+'Part 2017'!N$7*'COEF 2DO SEM'!N37</f>
        <v>2643256.1554345028</v>
      </c>
      <c r="P37" s="199">
        <f>+'Part 2017'!N$8*'COEF 2DO SEM'!N37</f>
        <v>3121656.1075636726</v>
      </c>
      <c r="Q37" s="199">
        <f>+'Part 2017'!N$9*'COEF 2DO SEM'!N37</f>
        <v>249720.82663542248</v>
      </c>
      <c r="R37" s="199">
        <f>+'Part 2017'!N$10*'COEF 2DO SEM'!N37</f>
        <v>2289509.8478657496</v>
      </c>
      <c r="S37" s="199">
        <f>+'Part 2017'!N$11*'COEF 2DO SEM'!N37</f>
        <v>436748.30407292198</v>
      </c>
      <c r="T37" s="199">
        <f>+'Part 2017'!N$12*'COEF 2DO SEM'!N37</f>
        <v>3323347.3687457214</v>
      </c>
      <c r="U37" s="200">
        <f t="shared" si="3"/>
        <v>98324442.990805596</v>
      </c>
      <c r="W37" s="198" t="s">
        <v>31</v>
      </c>
      <c r="X37" s="220">
        <f t="shared" si="4"/>
        <v>-2781039.3925776184</v>
      </c>
      <c r="Y37" s="220">
        <f t="shared" si="5"/>
        <v>-377473.70505622774</v>
      </c>
      <c r="Z37" s="220">
        <f t="shared" si="6"/>
        <v>-96785.757085797843</v>
      </c>
      <c r="AA37" s="220">
        <f t="shared" si="7"/>
        <v>-114302.90216514794</v>
      </c>
      <c r="AB37" s="220">
        <f t="shared" si="8"/>
        <v>-9143.805157252209</v>
      </c>
      <c r="AC37" s="220">
        <f t="shared" si="9"/>
        <v>-83832.943517595064</v>
      </c>
      <c r="AD37" s="220">
        <f t="shared" si="10"/>
        <v>-15992.023769140709</v>
      </c>
      <c r="AE37" s="220">
        <f t="shared" si="11"/>
        <v>-121688.05148976389</v>
      </c>
      <c r="AF37" s="221">
        <f t="shared" si="12"/>
        <v>-3600258.5808185437</v>
      </c>
    </row>
    <row r="38" spans="1:32" x14ac:dyDescent="0.2">
      <c r="A38" s="198" t="s">
        <v>32</v>
      </c>
      <c r="B38" s="199">
        <f>+'Part 2017'!N$5*'COEF 1ER SEM'!N38</f>
        <v>15343137.524155308</v>
      </c>
      <c r="C38" s="199">
        <f>+'Part 2017'!N$6*'COEF 1ER SEM'!N38</f>
        <v>2082541.8668601224</v>
      </c>
      <c r="D38" s="199">
        <f>+'Part 2017'!N$7*'COEF 1ER SEM'!N38</f>
        <v>533972.00532658084</v>
      </c>
      <c r="E38" s="199">
        <f>+'Part 2017'!N$8*'COEF 1ER SEM'!N38</f>
        <v>630614.99668454914</v>
      </c>
      <c r="F38" s="199">
        <f>+'Part 2017'!N$9*'COEF 1ER SEM'!N38</f>
        <v>50446.843865727678</v>
      </c>
      <c r="G38" s="199">
        <f>+'Part 2017'!N$10*'COEF 1ER SEM'!N38</f>
        <v>462510.66593236296</v>
      </c>
      <c r="H38" s="199">
        <f>+'Part 2017'!N$11*'COEF 1ER SEM'!N38</f>
        <v>88228.81856127402</v>
      </c>
      <c r="I38" s="199">
        <f>+'Part 2017'!N$12*'COEF 1ER SEM'!N38</f>
        <v>671359.24576869525</v>
      </c>
      <c r="J38" s="200">
        <f t="shared" si="2"/>
        <v>19862811.967154618</v>
      </c>
      <c r="L38" s="198" t="s">
        <v>32</v>
      </c>
      <c r="M38" s="199">
        <f>+'Part 2017'!N$5*'COEF 2DO SEM'!N38</f>
        <v>14801176.04007677</v>
      </c>
      <c r="N38" s="199">
        <f>+'Part 2017'!N$6*'COEF 2DO SEM'!N38</f>
        <v>2008980.8055033882</v>
      </c>
      <c r="O38" s="199">
        <f>+'Part 2017'!N$7*'COEF 2DO SEM'!N38</f>
        <v>515110.65705230617</v>
      </c>
      <c r="P38" s="199">
        <f>+'Part 2017'!N$8*'COEF 2DO SEM'!N38</f>
        <v>608339.95424637245</v>
      </c>
      <c r="Q38" s="199">
        <f>+'Part 2017'!N$9*'COEF 2DO SEM'!N38</f>
        <v>48664.923686396352</v>
      </c>
      <c r="R38" s="199">
        <f>+'Part 2017'!N$10*'COEF 2DO SEM'!N38</f>
        <v>446173.52716161101</v>
      </c>
      <c r="S38" s="199">
        <f>+'Part 2017'!N$11*'COEF 2DO SEM'!N38</f>
        <v>85112.335940253091</v>
      </c>
      <c r="T38" s="199">
        <f>+'Part 2017'!N$12*'COEF 2DO SEM'!N38</f>
        <v>647645.0052742837</v>
      </c>
      <c r="U38" s="200">
        <f t="shared" si="3"/>
        <v>19161203.248941377</v>
      </c>
      <c r="W38" s="198" t="s">
        <v>32</v>
      </c>
      <c r="X38" s="220">
        <f t="shared" si="4"/>
        <v>-541961.48407853767</v>
      </c>
      <c r="Y38" s="220">
        <f t="shared" si="5"/>
        <v>-73561.061356734252</v>
      </c>
      <c r="Z38" s="220">
        <f t="shared" si="6"/>
        <v>-18861.348274274671</v>
      </c>
      <c r="AA38" s="220">
        <f t="shared" si="7"/>
        <v>-22275.042438176693</v>
      </c>
      <c r="AB38" s="220">
        <f t="shared" si="8"/>
        <v>-1781.9201793313259</v>
      </c>
      <c r="AC38" s="220">
        <f t="shared" si="9"/>
        <v>-16337.138770751946</v>
      </c>
      <c r="AD38" s="220">
        <f t="shared" si="10"/>
        <v>-3116.4826210209285</v>
      </c>
      <c r="AE38" s="220">
        <f t="shared" si="11"/>
        <v>-23714.240494411555</v>
      </c>
      <c r="AF38" s="221">
        <f t="shared" si="12"/>
        <v>-701608.7182132391</v>
      </c>
    </row>
    <row r="39" spans="1:32" x14ac:dyDescent="0.2">
      <c r="A39" s="198" t="s">
        <v>33</v>
      </c>
      <c r="B39" s="199">
        <f>+'Part 2017'!N$5*'COEF 1ER SEM'!N39</f>
        <v>56254191.966224395</v>
      </c>
      <c r="C39" s="199">
        <f>+'Part 2017'!N$6*'COEF 1ER SEM'!N39</f>
        <v>7635446.7768806797</v>
      </c>
      <c r="D39" s="199">
        <f>+'Part 2017'!N$7*'COEF 1ER SEM'!N39</f>
        <v>1957758.8772140646</v>
      </c>
      <c r="E39" s="199">
        <f>+'Part 2017'!N$8*'COEF 1ER SEM'!N39</f>
        <v>2312091.4496414643</v>
      </c>
      <c r="F39" s="199">
        <f>+'Part 2017'!N$9*'COEF 1ER SEM'!N39</f>
        <v>184958.67839580143</v>
      </c>
      <c r="G39" s="199">
        <f>+'Part 2017'!N$10*'COEF 1ER SEM'!N39</f>
        <v>1695752.4982634096</v>
      </c>
      <c r="H39" s="199">
        <f>+'Part 2017'!N$11*'COEF 1ER SEM'!N39</f>
        <v>323482.78756449028</v>
      </c>
      <c r="I39" s="199">
        <f>+'Part 2017'!N$12*'COEF 1ER SEM'!N39</f>
        <v>2461476.4633579073</v>
      </c>
      <c r="J39" s="200">
        <f t="shared" si="2"/>
        <v>72825159.497542217</v>
      </c>
      <c r="L39" s="198" t="s">
        <v>33</v>
      </c>
      <c r="M39" s="199">
        <f>+'Part 2017'!N$5*'COEF 2DO SEM'!N39</f>
        <v>54267140.405508347</v>
      </c>
      <c r="N39" s="199">
        <f>+'Part 2017'!N$6*'COEF 2DO SEM'!N39</f>
        <v>7365741.9619244095</v>
      </c>
      <c r="O39" s="199">
        <f>+'Part 2017'!N$7*'COEF 2DO SEM'!N39</f>
        <v>1888605.4915462087</v>
      </c>
      <c r="P39" s="199">
        <f>+'Part 2017'!N$8*'COEF 2DO SEM'!N39</f>
        <v>2230422.0706503531</v>
      </c>
      <c r="Q39" s="199">
        <f>+'Part 2017'!N$9*'COEF 2DO SEM'!N39</f>
        <v>178425.43317924906</v>
      </c>
      <c r="R39" s="199">
        <f>+'Part 2017'!N$10*'COEF 2DO SEM'!N39</f>
        <v>1635853.8928352923</v>
      </c>
      <c r="S39" s="199">
        <f>+'Part 2017'!N$11*'COEF 2DO SEM'!N39</f>
        <v>312056.4928222117</v>
      </c>
      <c r="T39" s="199">
        <f>+'Part 2017'!N$12*'COEF 2DO SEM'!N39</f>
        <v>2374530.39805636</v>
      </c>
      <c r="U39" s="200">
        <f t="shared" si="3"/>
        <v>70252776.146522433</v>
      </c>
      <c r="W39" s="198" t="s">
        <v>33</v>
      </c>
      <c r="X39" s="220">
        <f t="shared" si="4"/>
        <v>-1987051.5607160479</v>
      </c>
      <c r="Y39" s="220">
        <f t="shared" si="5"/>
        <v>-269704.81495627016</v>
      </c>
      <c r="Z39" s="220">
        <f t="shared" si="6"/>
        <v>-69153.385667855851</v>
      </c>
      <c r="AA39" s="220">
        <f t="shared" si="7"/>
        <v>-81669.378991111182</v>
      </c>
      <c r="AB39" s="220">
        <f t="shared" si="8"/>
        <v>-6533.2452165523719</v>
      </c>
      <c r="AC39" s="220">
        <f t="shared" si="9"/>
        <v>-59898.605428117327</v>
      </c>
      <c r="AD39" s="220">
        <f t="shared" si="10"/>
        <v>-11426.29474227858</v>
      </c>
      <c r="AE39" s="220">
        <f t="shared" si="11"/>
        <v>-86946.065301547293</v>
      </c>
      <c r="AF39" s="221">
        <f t="shared" si="12"/>
        <v>-2572383.3510197806</v>
      </c>
    </row>
    <row r="40" spans="1:32" x14ac:dyDescent="0.2">
      <c r="A40" s="198" t="s">
        <v>34</v>
      </c>
      <c r="B40" s="199">
        <f>+'Part 2017'!N$5*'COEF 1ER SEM'!N40</f>
        <v>11210288.132553753</v>
      </c>
      <c r="C40" s="199">
        <f>+'Part 2017'!N$6*'COEF 1ER SEM'!N40</f>
        <v>1521585.4214207495</v>
      </c>
      <c r="D40" s="199">
        <f>+'Part 2017'!N$7*'COEF 1ER SEM'!N40</f>
        <v>390140.54491817817</v>
      </c>
      <c r="E40" s="199">
        <f>+'Part 2017'!N$8*'COEF 1ER SEM'!N40</f>
        <v>460751.64238172461</v>
      </c>
      <c r="F40" s="199">
        <f>+'Part 2017'!N$9*'COEF 1ER SEM'!N40</f>
        <v>36858.410101743066</v>
      </c>
      <c r="G40" s="199">
        <f>+'Part 2017'!N$10*'COEF 1ER SEM'!N40</f>
        <v>337928.13375480368</v>
      </c>
      <c r="H40" s="199">
        <f>+'Part 2017'!N$11*'COEF 1ER SEM'!N40</f>
        <v>64463.378243827618</v>
      </c>
      <c r="I40" s="199">
        <f>+'Part 2017'!N$12*'COEF 1ER SEM'!N40</f>
        <v>490520.96246105846</v>
      </c>
      <c r="J40" s="200">
        <f t="shared" si="2"/>
        <v>14512536.625835836</v>
      </c>
      <c r="L40" s="198" t="s">
        <v>34</v>
      </c>
      <c r="M40" s="199">
        <f>+'Part 2017'!N$5*'COEF 2DO SEM'!N40</f>
        <v>10918386.344149578</v>
      </c>
      <c r="N40" s="199">
        <f>+'Part 2017'!N$6*'COEF 2DO SEM'!N40</f>
        <v>1481965.252833588</v>
      </c>
      <c r="O40" s="199">
        <f>+'Part 2017'!N$7*'COEF 2DO SEM'!N40</f>
        <v>379981.77634381043</v>
      </c>
      <c r="P40" s="199">
        <f>+'Part 2017'!N$8*'COEF 2DO SEM'!N40</f>
        <v>448754.24973390985</v>
      </c>
      <c r="Q40" s="199">
        <f>+'Part 2017'!N$9*'COEF 2DO SEM'!N40</f>
        <v>35898.663510110877</v>
      </c>
      <c r="R40" s="199">
        <f>+'Part 2017'!N$10*'COEF 2DO SEM'!N40</f>
        <v>329128.9106279097</v>
      </c>
      <c r="S40" s="199">
        <f>+'Part 2017'!N$11*'COEF 2DO SEM'!N40</f>
        <v>62784.833038436773</v>
      </c>
      <c r="T40" s="199">
        <f>+'Part 2017'!N$12*'COEF 2DO SEM'!N40</f>
        <v>477748.41420011543</v>
      </c>
      <c r="U40" s="200">
        <f t="shared" si="3"/>
        <v>14134648.444437459</v>
      </c>
      <c r="W40" s="198" t="s">
        <v>34</v>
      </c>
      <c r="X40" s="220">
        <f t="shared" si="4"/>
        <v>-291901.78840417415</v>
      </c>
      <c r="Y40" s="220">
        <f t="shared" si="5"/>
        <v>-39620.168587161461</v>
      </c>
      <c r="Z40" s="220">
        <f t="shared" si="6"/>
        <v>-10158.768574367743</v>
      </c>
      <c r="AA40" s="220">
        <f t="shared" si="7"/>
        <v>-11997.392647814762</v>
      </c>
      <c r="AB40" s="220">
        <f t="shared" si="8"/>
        <v>-959.74659163218894</v>
      </c>
      <c r="AC40" s="220">
        <f t="shared" si="9"/>
        <v>-8799.2231268939795</v>
      </c>
      <c r="AD40" s="220">
        <f t="shared" si="10"/>
        <v>-1678.5452053908448</v>
      </c>
      <c r="AE40" s="220">
        <f t="shared" si="11"/>
        <v>-12772.548260943033</v>
      </c>
      <c r="AF40" s="221">
        <f t="shared" si="12"/>
        <v>-377888.18139837816</v>
      </c>
    </row>
    <row r="41" spans="1:32" x14ac:dyDescent="0.2">
      <c r="A41" s="198" t="s">
        <v>35</v>
      </c>
      <c r="B41" s="199">
        <f>+'Part 2017'!N$5*'COEF 1ER SEM'!N41</f>
        <v>10333979.873871407</v>
      </c>
      <c r="C41" s="199">
        <f>+'Part 2017'!N$6*'COEF 1ER SEM'!N41</f>
        <v>1402643.0842287515</v>
      </c>
      <c r="D41" s="199">
        <f>+'Part 2017'!N$7*'COEF 1ER SEM'!N41</f>
        <v>359643.2572913036</v>
      </c>
      <c r="E41" s="199">
        <f>+'Part 2017'!N$8*'COEF 1ER SEM'!N41</f>
        <v>424734.68504339596</v>
      </c>
      <c r="F41" s="199">
        <f>+'Part 2017'!N$9*'COEF 1ER SEM'!N41</f>
        <v>33977.188067827301</v>
      </c>
      <c r="G41" s="199">
        <f>+'Part 2017'!N$10*'COEF 1ER SEM'!N41</f>
        <v>311512.29047326371</v>
      </c>
      <c r="H41" s="199">
        <f>+'Part 2017'!N$11*'COEF 1ER SEM'!N41</f>
        <v>59424.275763170735</v>
      </c>
      <c r="I41" s="199">
        <f>+'Part 2017'!N$12*'COEF 1ER SEM'!N41</f>
        <v>452176.93727822689</v>
      </c>
      <c r="J41" s="200">
        <f t="shared" si="2"/>
        <v>13378091.592017347</v>
      </c>
      <c r="L41" s="198" t="s">
        <v>35</v>
      </c>
      <c r="M41" s="199">
        <f>+'Part 2017'!N$5*'COEF 2DO SEM'!N41</f>
        <v>10281744.345285986</v>
      </c>
      <c r="N41" s="199">
        <f>+'Part 2017'!N$6*'COEF 2DO SEM'!N41</f>
        <v>1395553.0952975147</v>
      </c>
      <c r="O41" s="199">
        <f>+'Part 2017'!N$7*'COEF 2DO SEM'!N41</f>
        <v>357825.35597195878</v>
      </c>
      <c r="P41" s="199">
        <f>+'Part 2017'!N$8*'COEF 2DO SEM'!N41</f>
        <v>422587.76381337695</v>
      </c>
      <c r="Q41" s="199">
        <f>+'Part 2017'!N$9*'COEF 2DO SEM'!N41</f>
        <v>33805.442389953801</v>
      </c>
      <c r="R41" s="199">
        <f>+'Part 2017'!N$10*'COEF 2DO SEM'!N41</f>
        <v>309937.67843101767</v>
      </c>
      <c r="S41" s="199">
        <f>+'Part 2017'!N$11*'COEF 2DO SEM'!N41</f>
        <v>59123.901803362336</v>
      </c>
      <c r="T41" s="199">
        <f>+'Part 2017'!N$12*'COEF 2DO SEM'!N41</f>
        <v>449891.30273847084</v>
      </c>
      <c r="U41" s="200">
        <f t="shared" si="3"/>
        <v>13310468.885731641</v>
      </c>
      <c r="W41" s="198" t="s">
        <v>35</v>
      </c>
      <c r="X41" s="220">
        <f t="shared" si="4"/>
        <v>-52235.528585420921</v>
      </c>
      <c r="Y41" s="220">
        <f t="shared" si="5"/>
        <v>-7089.9889312367886</v>
      </c>
      <c r="Z41" s="220">
        <f t="shared" si="6"/>
        <v>-1817.9013193448191</v>
      </c>
      <c r="AA41" s="220">
        <f t="shared" si="7"/>
        <v>-2146.921230019012</v>
      </c>
      <c r="AB41" s="220">
        <f t="shared" si="8"/>
        <v>-171.74567787349952</v>
      </c>
      <c r="AC41" s="220">
        <f t="shared" si="9"/>
        <v>-1574.6120422460372</v>
      </c>
      <c r="AD41" s="220">
        <f t="shared" si="10"/>
        <v>-300.37395980839938</v>
      </c>
      <c r="AE41" s="220">
        <f t="shared" si="11"/>
        <v>-2285.6345397560508</v>
      </c>
      <c r="AF41" s="221">
        <f t="shared" si="12"/>
        <v>-67622.706285705528</v>
      </c>
    </row>
    <row r="42" spans="1:32" x14ac:dyDescent="0.2">
      <c r="A42" s="198" t="s">
        <v>36</v>
      </c>
      <c r="B42" s="199">
        <f>+'Part 2017'!N$5*'COEF 1ER SEM'!N42</f>
        <v>12113793.327996356</v>
      </c>
      <c r="C42" s="199">
        <f>+'Part 2017'!N$6*'COEF 1ER SEM'!N42</f>
        <v>1644219.230410117</v>
      </c>
      <c r="D42" s="199">
        <f>+'Part 2017'!N$7*'COEF 1ER SEM'!N42</f>
        <v>421584.34057431028</v>
      </c>
      <c r="E42" s="199">
        <f>+'Part 2017'!N$8*'COEF 1ER SEM'!N42</f>
        <v>497886.41517063486</v>
      </c>
      <c r="F42" s="199">
        <f>+'Part 2017'!N$9*'COEF 1ER SEM'!N42</f>
        <v>39829.053195739325</v>
      </c>
      <c r="G42" s="199">
        <f>+'Part 2017'!N$10*'COEF 1ER SEM'!N42</f>
        <v>365163.81413371064</v>
      </c>
      <c r="H42" s="199">
        <f>+'Part 2017'!N$11*'COEF 1ER SEM'!N42</f>
        <v>69658.873352463328</v>
      </c>
      <c r="I42" s="199">
        <f>+'Part 2017'!N$12*'COEF 1ER SEM'!N42</f>
        <v>530055.02553032874</v>
      </c>
      <c r="J42" s="200">
        <f t="shared" si="2"/>
        <v>15682190.080363661</v>
      </c>
      <c r="L42" s="198" t="s">
        <v>36</v>
      </c>
      <c r="M42" s="199">
        <f>+'Part 2017'!N$5*'COEF 2DO SEM'!N42</f>
        <v>11685901.092817882</v>
      </c>
      <c r="N42" s="199">
        <f>+'Part 2017'!N$6*'COEF 2DO SEM'!N42</f>
        <v>1586140.9206210903</v>
      </c>
      <c r="O42" s="199">
        <f>+'Part 2017'!N$7*'COEF 2DO SEM'!N42</f>
        <v>406692.83129061817</v>
      </c>
      <c r="P42" s="199">
        <f>+'Part 2017'!N$8*'COEF 2DO SEM'!N42</f>
        <v>480299.70840719709</v>
      </c>
      <c r="Q42" s="199">
        <f>+'Part 2017'!N$9*'COEF 2DO SEM'!N42</f>
        <v>38422.182355572353</v>
      </c>
      <c r="R42" s="199">
        <f>+'Part 2017'!N$10*'COEF 2DO SEM'!N42</f>
        <v>352265.2317982454</v>
      </c>
      <c r="S42" s="199">
        <f>+'Part 2017'!N$11*'COEF 2DO SEM'!N42</f>
        <v>67198.331867913337</v>
      </c>
      <c r="T42" s="199">
        <f>+'Part 2017'!N$12*'COEF 2DO SEM'!N42</f>
        <v>511332.03567069658</v>
      </c>
      <c r="U42" s="200">
        <f t="shared" si="3"/>
        <v>15128252.334829211</v>
      </c>
      <c r="W42" s="198" t="s">
        <v>36</v>
      </c>
      <c r="X42" s="220">
        <f t="shared" si="4"/>
        <v>-427892.23517847434</v>
      </c>
      <c r="Y42" s="220">
        <f t="shared" si="5"/>
        <v>-58078.309789026622</v>
      </c>
      <c r="Z42" s="220">
        <f t="shared" si="6"/>
        <v>-14891.50928369211</v>
      </c>
      <c r="AA42" s="220">
        <f t="shared" si="7"/>
        <v>-17586.706763437774</v>
      </c>
      <c r="AB42" s="220">
        <f t="shared" si="8"/>
        <v>-1406.8708401669719</v>
      </c>
      <c r="AC42" s="220">
        <f t="shared" si="9"/>
        <v>-12898.582335465238</v>
      </c>
      <c r="AD42" s="220">
        <f t="shared" si="10"/>
        <v>-2460.5414845499909</v>
      </c>
      <c r="AE42" s="220">
        <f t="shared" si="11"/>
        <v>-18722.989859632158</v>
      </c>
      <c r="AF42" s="221">
        <f t="shared" si="12"/>
        <v>-553937.74553444516</v>
      </c>
    </row>
    <row r="43" spans="1:32" x14ac:dyDescent="0.2">
      <c r="A43" s="198" t="s">
        <v>37</v>
      </c>
      <c r="B43" s="199">
        <f>+'Part 2017'!N$5*'COEF 1ER SEM'!N43</f>
        <v>17062802.996764239</v>
      </c>
      <c r="C43" s="199">
        <f>+'Part 2017'!N$6*'COEF 1ER SEM'!N43</f>
        <v>2315954.0576890032</v>
      </c>
      <c r="D43" s="199">
        <f>+'Part 2017'!N$7*'COEF 1ER SEM'!N43</f>
        <v>593819.8180346553</v>
      </c>
      <c r="E43" s="199">
        <f>+'Part 2017'!N$8*'COEF 1ER SEM'!N43</f>
        <v>701294.59755500534</v>
      </c>
      <c r="F43" s="199">
        <f>+'Part 2017'!N$9*'COEF 1ER SEM'!N43</f>
        <v>56100.947888546289</v>
      </c>
      <c r="G43" s="199">
        <f>+'Part 2017'!N$10*'COEF 1ER SEM'!N43</f>
        <v>514349.06089330732</v>
      </c>
      <c r="H43" s="199">
        <f>+'Part 2017'!N$11*'COEF 1ER SEM'!N43</f>
        <v>98117.542606798335</v>
      </c>
      <c r="I43" s="199">
        <f>+'Part 2017'!N$12*'COEF 1ER SEM'!N43</f>
        <v>746605.47965323192</v>
      </c>
      <c r="J43" s="200">
        <f t="shared" si="2"/>
        <v>22089044.501084786</v>
      </c>
      <c r="L43" s="198" t="s">
        <v>37</v>
      </c>
      <c r="M43" s="199">
        <f>+'Part 2017'!N$5*'COEF 2DO SEM'!N43</f>
        <v>16460098.235752517</v>
      </c>
      <c r="N43" s="199">
        <f>+'Part 2017'!N$6*'COEF 2DO SEM'!N43</f>
        <v>2234148.240841778</v>
      </c>
      <c r="O43" s="199">
        <f>+'Part 2017'!N$7*'COEF 2DO SEM'!N43</f>
        <v>572844.48170917144</v>
      </c>
      <c r="P43" s="199">
        <f>+'Part 2017'!N$8*'COEF 2DO SEM'!N43</f>
        <v>676522.95875109034</v>
      </c>
      <c r="Q43" s="199">
        <f>+'Part 2017'!N$9*'COEF 2DO SEM'!N43</f>
        <v>54119.309326810006</v>
      </c>
      <c r="R43" s="199">
        <f>+'Part 2017'!N$10*'COEF 2DO SEM'!N43</f>
        <v>496180.84856142418</v>
      </c>
      <c r="S43" s="199">
        <f>+'Part 2017'!N$11*'COEF 2DO SEM'!N43</f>
        <v>94651.76326918877</v>
      </c>
      <c r="T43" s="199">
        <f>+'Part 2017'!N$12*'COEF 2DO SEM'!N43</f>
        <v>720233.33685408114</v>
      </c>
      <c r="U43" s="200">
        <f t="shared" si="3"/>
        <v>21308799.175066061</v>
      </c>
      <c r="W43" s="198" t="s">
        <v>37</v>
      </c>
      <c r="X43" s="220">
        <f t="shared" si="4"/>
        <v>-602704.76101172157</v>
      </c>
      <c r="Y43" s="220">
        <f t="shared" si="5"/>
        <v>-81805.816847225185</v>
      </c>
      <c r="Z43" s="220">
        <f t="shared" si="6"/>
        <v>-20975.336325483862</v>
      </c>
      <c r="AA43" s="220">
        <f t="shared" si="7"/>
        <v>-24771.638803915004</v>
      </c>
      <c r="AB43" s="220">
        <f t="shared" si="8"/>
        <v>-1981.638561736283</v>
      </c>
      <c r="AC43" s="220">
        <f t="shared" si="9"/>
        <v>-18168.212331883144</v>
      </c>
      <c r="AD43" s="220">
        <f t="shared" si="10"/>
        <v>-3465.7793376095651</v>
      </c>
      <c r="AE43" s="220">
        <f t="shared" si="11"/>
        <v>-26372.142799150781</v>
      </c>
      <c r="AF43" s="221">
        <f t="shared" si="12"/>
        <v>-780245.32601872541</v>
      </c>
    </row>
    <row r="44" spans="1:32" x14ac:dyDescent="0.2">
      <c r="A44" s="198" t="s">
        <v>38</v>
      </c>
      <c r="B44" s="199">
        <f>+'Part 2017'!N$5*'COEF 1ER SEM'!N44</f>
        <v>40030911.492169946</v>
      </c>
      <c r="C44" s="199">
        <f>+'Part 2017'!N$6*'COEF 1ER SEM'!N44</f>
        <v>5433442.0857382957</v>
      </c>
      <c r="D44" s="199">
        <f>+'Part 2017'!N$7*'COEF 1ER SEM'!N44</f>
        <v>1393156.1293035888</v>
      </c>
      <c r="E44" s="199">
        <f>+'Part 2017'!N$8*'COEF 1ER SEM'!N44</f>
        <v>1645301.8867993236</v>
      </c>
      <c r="F44" s="199">
        <f>+'Part 2017'!N$9*'COEF 1ER SEM'!N44</f>
        <v>131618.00437941638</v>
      </c>
      <c r="G44" s="199">
        <f>+'Part 2017'!N$10*'COEF 1ER SEM'!N44</f>
        <v>1206710.3943358744</v>
      </c>
      <c r="H44" s="199">
        <f>+'Part 2017'!N$11*'COEF 1ER SEM'!N44</f>
        <v>230192.81560402509</v>
      </c>
      <c r="I44" s="199">
        <f>+'Part 2017'!N$12*'COEF 1ER SEM'!N44</f>
        <v>1751605.4004277836</v>
      </c>
      <c r="J44" s="200">
        <f t="shared" si="2"/>
        <v>51822938.208758242</v>
      </c>
      <c r="L44" s="198" t="s">
        <v>38</v>
      </c>
      <c r="M44" s="199">
        <f>+'Part 2017'!N$5*'COEF 2DO SEM'!N44</f>
        <v>38616910.466163538</v>
      </c>
      <c r="N44" s="199">
        <f>+'Part 2017'!N$6*'COEF 2DO SEM'!N44</f>
        <v>5241518.0850698845</v>
      </c>
      <c r="O44" s="199">
        <f>+'Part 2017'!N$7*'COEF 2DO SEM'!N44</f>
        <v>1343946.0533199904</v>
      </c>
      <c r="P44" s="199">
        <f>+'Part 2017'!N$8*'COEF 2DO SEM'!N44</f>
        <v>1587185.334632392</v>
      </c>
      <c r="Q44" s="199">
        <f>+'Part 2017'!N$9*'COEF 2DO SEM'!N44</f>
        <v>126968.89731949313</v>
      </c>
      <c r="R44" s="199">
        <f>+'Part 2017'!N$10*'COEF 2DO SEM'!N44</f>
        <v>1164086.0904646704</v>
      </c>
      <c r="S44" s="199">
        <f>+'Part 2017'!N$11*'COEF 2DO SEM'!N44</f>
        <v>222061.77723116515</v>
      </c>
      <c r="T44" s="199">
        <f>+'Part 2017'!N$12*'COEF 2DO SEM'!N44</f>
        <v>1689733.9180897484</v>
      </c>
      <c r="U44" s="200">
        <f t="shared" si="3"/>
        <v>49992410.622290887</v>
      </c>
      <c r="W44" s="198" t="s">
        <v>38</v>
      </c>
      <c r="X44" s="220">
        <f t="shared" si="4"/>
        <v>-1414001.026006408</v>
      </c>
      <c r="Y44" s="220">
        <f t="shared" si="5"/>
        <v>-191924.00066841114</v>
      </c>
      <c r="Z44" s="220">
        <f t="shared" si="6"/>
        <v>-49210.075983598363</v>
      </c>
      <c r="AA44" s="220">
        <f t="shared" si="7"/>
        <v>-58116.552166931564</v>
      </c>
      <c r="AB44" s="220">
        <f t="shared" si="8"/>
        <v>-4649.107059923248</v>
      </c>
      <c r="AC44" s="220">
        <f t="shared" si="9"/>
        <v>-42624.303871203912</v>
      </c>
      <c r="AD44" s="220">
        <f t="shared" si="10"/>
        <v>-8131.0383728599409</v>
      </c>
      <c r="AE44" s="220">
        <f t="shared" si="11"/>
        <v>-61871.482338035246</v>
      </c>
      <c r="AF44" s="221">
        <f t="shared" si="12"/>
        <v>-1830527.5864673716</v>
      </c>
    </row>
    <row r="45" spans="1:32" x14ac:dyDescent="0.2">
      <c r="A45" s="198" t="s">
        <v>39</v>
      </c>
      <c r="B45" s="199">
        <f>+'Part 2017'!N$5*'COEF 1ER SEM'!N45</f>
        <v>704618182.89320326</v>
      </c>
      <c r="C45" s="199">
        <f>+'Part 2017'!N$6*'COEF 1ER SEM'!N45</f>
        <v>95638643.902905643</v>
      </c>
      <c r="D45" s="199">
        <f>+'Part 2017'!N$7*'COEF 1ER SEM'!N45</f>
        <v>24522128.118627351</v>
      </c>
      <c r="E45" s="199">
        <f>+'Part 2017'!N$8*'COEF 1ER SEM'!N45</f>
        <v>28960360.445803478</v>
      </c>
      <c r="F45" s="199">
        <f>+'Part 2017'!N$9*'COEF 1ER SEM'!N45</f>
        <v>2316720.644744602</v>
      </c>
      <c r="G45" s="199">
        <f>+'Part 2017'!N$10*'COEF 1ER SEM'!N45</f>
        <v>21240337.869938277</v>
      </c>
      <c r="H45" s="199">
        <f>+'Part 2017'!N$11*'COEF 1ER SEM'!N45</f>
        <v>4051819.8911784547</v>
      </c>
      <c r="I45" s="199">
        <f>+'Part 2017'!N$12*'COEF 1ER SEM'!N45</f>
        <v>30831499.168755103</v>
      </c>
      <c r="J45" s="200">
        <f t="shared" si="2"/>
        <v>912179692.93515623</v>
      </c>
      <c r="L45" s="198" t="s">
        <v>39</v>
      </c>
      <c r="M45" s="199">
        <f>+'Part 2017'!N$5*'COEF 2DO SEM'!N45</f>
        <v>718565639.18939126</v>
      </c>
      <c r="N45" s="199">
        <f>+'Part 2017'!N$6*'COEF 2DO SEM'!N45</f>
        <v>97531748.336551294</v>
      </c>
      <c r="O45" s="199">
        <f>+'Part 2017'!N$7*'COEF 2DO SEM'!N45</f>
        <v>25007527.613740746</v>
      </c>
      <c r="P45" s="199">
        <f>+'Part 2017'!N$8*'COEF 2DO SEM'!N45</f>
        <v>29533611.848401636</v>
      </c>
      <c r="Q45" s="199">
        <f>+'Part 2017'!N$9*'COEF 2DO SEM'!N45</f>
        <v>2362578.6153839282</v>
      </c>
      <c r="R45" s="199">
        <f>+'Part 2017'!N$10*'COEF 2DO SEM'!N45</f>
        <v>21660776.472502884</v>
      </c>
      <c r="S45" s="199">
        <f>+'Part 2017'!N$11*'COEF 2DO SEM'!N45</f>
        <v>4132023.0171043184</v>
      </c>
      <c r="T45" s="199">
        <f>+'Part 2017'!N$12*'COEF 2DO SEM'!N45</f>
        <v>31441788.539143581</v>
      </c>
      <c r="U45" s="200">
        <f t="shared" si="3"/>
        <v>930235693.63221967</v>
      </c>
      <c r="W45" s="198" t="s">
        <v>39</v>
      </c>
      <c r="X45" s="220">
        <f t="shared" si="4"/>
        <v>13947456.296187997</v>
      </c>
      <c r="Y45" s="220">
        <f t="shared" si="5"/>
        <v>1893104.4336456507</v>
      </c>
      <c r="Z45" s="220">
        <f t="shared" si="6"/>
        <v>485399.49511339515</v>
      </c>
      <c r="AA45" s="220">
        <f t="shared" si="7"/>
        <v>573251.40259815753</v>
      </c>
      <c r="AB45" s="220">
        <f t="shared" si="8"/>
        <v>45857.970639326144</v>
      </c>
      <c r="AC45" s="220">
        <f t="shared" si="9"/>
        <v>420438.60256460682</v>
      </c>
      <c r="AD45" s="220">
        <f t="shared" si="10"/>
        <v>80203.125925863627</v>
      </c>
      <c r="AE45" s="220">
        <f t="shared" si="11"/>
        <v>610289.37038847804</v>
      </c>
      <c r="AF45" s="221">
        <f t="shared" si="12"/>
        <v>18056000.697063476</v>
      </c>
    </row>
    <row r="46" spans="1:32" x14ac:dyDescent="0.2">
      <c r="A46" s="198" t="s">
        <v>40</v>
      </c>
      <c r="B46" s="199">
        <f>+'Part 2017'!N$5*'COEF 1ER SEM'!N46</f>
        <v>4278605.1729519553</v>
      </c>
      <c r="C46" s="199">
        <f>+'Part 2017'!N$6*'COEF 1ER SEM'!N46</f>
        <v>580740.04683910229</v>
      </c>
      <c r="D46" s="199">
        <f>+'Part 2017'!N$7*'COEF 1ER SEM'!N46</f>
        <v>148904.05437642819</v>
      </c>
      <c r="E46" s="199">
        <f>+'Part 2017'!N$8*'COEF 1ER SEM'!N46</f>
        <v>175854.03133536305</v>
      </c>
      <c r="F46" s="199">
        <f>+'Part 2017'!N$9*'COEF 1ER SEM'!N46</f>
        <v>14067.665546449887</v>
      </c>
      <c r="G46" s="199">
        <f>+'Part 2017'!N$10*'COEF 1ER SEM'!N46</f>
        <v>128976.26216855584</v>
      </c>
      <c r="H46" s="199">
        <f>+'Part 2017'!N$11*'COEF 1ER SEM'!N46</f>
        <v>24603.590947770568</v>
      </c>
      <c r="I46" s="199">
        <f>+'Part 2017'!N$12*'COEF 1ER SEM'!N46</f>
        <v>187216.02001760082</v>
      </c>
      <c r="J46" s="200">
        <f t="shared" si="2"/>
        <v>5538966.8441832252</v>
      </c>
      <c r="L46" s="198" t="s">
        <v>40</v>
      </c>
      <c r="M46" s="199">
        <f>+'Part 2017'!N$5*'COEF 2DO SEM'!N46</f>
        <v>4127473.1632395675</v>
      </c>
      <c r="N46" s="199">
        <f>+'Part 2017'!N$6*'COEF 2DO SEM'!N46</f>
        <v>560226.72372293705</v>
      </c>
      <c r="O46" s="199">
        <f>+'Part 2017'!N$7*'COEF 2DO SEM'!N46</f>
        <v>143644.35686227179</v>
      </c>
      <c r="P46" s="199">
        <f>+'Part 2017'!N$8*'COEF 2DO SEM'!N46</f>
        <v>169642.38709678003</v>
      </c>
      <c r="Q46" s="199">
        <f>+'Part 2017'!N$9*'COEF 2DO SEM'!N46</f>
        <v>13570.757212996481</v>
      </c>
      <c r="R46" s="199">
        <f>+'Part 2017'!N$10*'COEF 2DO SEM'!N46</f>
        <v>124420.46865202599</v>
      </c>
      <c r="S46" s="199">
        <f>+'Part 2017'!N$11*'COEF 2DO SEM'!N46</f>
        <v>23734.52497982742</v>
      </c>
      <c r="T46" s="199">
        <f>+'Part 2017'!N$12*'COEF 2DO SEM'!N46</f>
        <v>180603.03933537225</v>
      </c>
      <c r="U46" s="200">
        <f t="shared" si="3"/>
        <v>5343315.4211017787</v>
      </c>
      <c r="W46" s="198" t="s">
        <v>40</v>
      </c>
      <c r="X46" s="220">
        <f t="shared" si="4"/>
        <v>-151132.00971238781</v>
      </c>
      <c r="Y46" s="220">
        <f t="shared" si="5"/>
        <v>-20513.323116165237</v>
      </c>
      <c r="Z46" s="220">
        <f t="shared" si="6"/>
        <v>-5259.6975141564035</v>
      </c>
      <c r="AA46" s="220">
        <f t="shared" si="7"/>
        <v>-6211.644238583016</v>
      </c>
      <c r="AB46" s="220">
        <f t="shared" si="8"/>
        <v>-496.90833345340616</v>
      </c>
      <c r="AC46" s="220">
        <f t="shared" si="9"/>
        <v>-4555.793516529855</v>
      </c>
      <c r="AD46" s="220">
        <f t="shared" si="10"/>
        <v>-869.06596794314828</v>
      </c>
      <c r="AE46" s="220">
        <f t="shared" si="11"/>
        <v>-6612.9806822285755</v>
      </c>
      <c r="AF46" s="221">
        <f t="shared" si="12"/>
        <v>-195651.42308144746</v>
      </c>
    </row>
    <row r="47" spans="1:32" x14ac:dyDescent="0.2">
      <c r="A47" s="198" t="s">
        <v>41</v>
      </c>
      <c r="B47" s="199">
        <f>+'Part 2017'!N$5*'COEF 1ER SEM'!N47</f>
        <v>11581757.56326624</v>
      </c>
      <c r="C47" s="199">
        <f>+'Part 2017'!N$6*'COEF 1ER SEM'!N47</f>
        <v>1572005.3984625731</v>
      </c>
      <c r="D47" s="199">
        <f>+'Part 2017'!N$7*'COEF 1ER SEM'!N47</f>
        <v>403068.42727097555</v>
      </c>
      <c r="E47" s="199">
        <f>+'Part 2017'!N$8*'COEF 1ER SEM'!N47</f>
        <v>476019.32758941903</v>
      </c>
      <c r="F47" s="199">
        <f>+'Part 2017'!N$9*'COEF 1ER SEM'!N47</f>
        <v>38079.767880915766</v>
      </c>
      <c r="G47" s="199">
        <f>+'Part 2017'!N$10*'COEF 1ER SEM'!N47</f>
        <v>349125.88085847546</v>
      </c>
      <c r="H47" s="199">
        <f>+'Part 2017'!N$11*'COEF 1ER SEM'!N47</f>
        <v>66599.467355444707</v>
      </c>
      <c r="I47" s="199">
        <f>+'Part 2017'!N$12*'COEF 1ER SEM'!N47</f>
        <v>506775.09799472219</v>
      </c>
      <c r="J47" s="200">
        <f t="shared" si="2"/>
        <v>14993430.930678766</v>
      </c>
      <c r="L47" s="198" t="s">
        <v>41</v>
      </c>
      <c r="M47" s="199">
        <f>+'Part 2017'!N$5*'COEF 2DO SEM'!N47</f>
        <v>11343936.018050486</v>
      </c>
      <c r="N47" s="199">
        <f>+'Part 2017'!N$6*'COEF 2DO SEM'!N47</f>
        <v>1539725.6040611053</v>
      </c>
      <c r="O47" s="199">
        <f>+'Part 2017'!N$7*'COEF 2DO SEM'!N47</f>
        <v>394791.75978958217</v>
      </c>
      <c r="P47" s="199">
        <f>+'Part 2017'!N$8*'COEF 2DO SEM'!N47</f>
        <v>466244.67538991693</v>
      </c>
      <c r="Q47" s="199">
        <f>+'Part 2017'!N$9*'COEF 2DO SEM'!N47</f>
        <v>37297.832221373028</v>
      </c>
      <c r="R47" s="199">
        <f>+'Part 2017'!N$10*'COEF 2DO SEM'!N47</f>
        <v>341956.8777078726</v>
      </c>
      <c r="S47" s="199">
        <f>+'Part 2017'!N$11*'COEF 2DO SEM'!N47</f>
        <v>65231.903913497539</v>
      </c>
      <c r="T47" s="199">
        <f>+'Part 2017'!N$12*'COEF 2DO SEM'!N47</f>
        <v>496368.90219727007</v>
      </c>
      <c r="U47" s="200">
        <f t="shared" si="3"/>
        <v>14685553.573331106</v>
      </c>
      <c r="W47" s="198" t="s">
        <v>41</v>
      </c>
      <c r="X47" s="220">
        <f t="shared" si="4"/>
        <v>-237821.54521575384</v>
      </c>
      <c r="Y47" s="220">
        <f t="shared" si="5"/>
        <v>-32279.794401467778</v>
      </c>
      <c r="Z47" s="220">
        <f t="shared" si="6"/>
        <v>-8276.6674813933787</v>
      </c>
      <c r="AA47" s="220">
        <f t="shared" si="7"/>
        <v>-9774.652199502103</v>
      </c>
      <c r="AB47" s="220">
        <f t="shared" si="8"/>
        <v>-781.93565954273799</v>
      </c>
      <c r="AC47" s="220">
        <f t="shared" si="9"/>
        <v>-7169.0031506028608</v>
      </c>
      <c r="AD47" s="220">
        <f t="shared" si="10"/>
        <v>-1367.563441947168</v>
      </c>
      <c r="AE47" s="220">
        <f t="shared" si="11"/>
        <v>-10406.195797452121</v>
      </c>
      <c r="AF47" s="221">
        <f t="shared" si="12"/>
        <v>-307877.35734766198</v>
      </c>
    </row>
    <row r="48" spans="1:32" x14ac:dyDescent="0.2">
      <c r="A48" s="198" t="s">
        <v>42</v>
      </c>
      <c r="B48" s="199">
        <f>+'Part 2017'!N$5*'COEF 1ER SEM'!N48</f>
        <v>9074791.5227579642</v>
      </c>
      <c r="C48" s="199">
        <f>+'Part 2017'!N$6*'COEF 1ER SEM'!N48</f>
        <v>1231731.9876340756</v>
      </c>
      <c r="D48" s="199">
        <f>+'Part 2017'!N$7*'COEF 1ER SEM'!N48</f>
        <v>315820.97336343199</v>
      </c>
      <c r="E48" s="199">
        <f>+'Part 2017'!N$8*'COEF 1ER SEM'!N48</f>
        <v>372981.05534331012</v>
      </c>
      <c r="F48" s="199">
        <f>+'Part 2017'!N$9*'COEF 1ER SEM'!N48</f>
        <v>29837.091034469064</v>
      </c>
      <c r="G48" s="199">
        <f>+'Part 2017'!N$10*'COEF 1ER SEM'!N48</f>
        <v>273554.73179982579</v>
      </c>
      <c r="H48" s="199">
        <f>+'Part 2017'!N$11*'COEF 1ER SEM'!N48</f>
        <v>52183.468569078017</v>
      </c>
      <c r="I48" s="199">
        <f>+'Part 2017'!N$12*'COEF 1ER SEM'!N48</f>
        <v>397079.48798838304</v>
      </c>
      <c r="J48" s="200">
        <f t="shared" si="2"/>
        <v>11747980.318490535</v>
      </c>
      <c r="L48" s="198" t="s">
        <v>42</v>
      </c>
      <c r="M48" s="199">
        <f>+'Part 2017'!N$5*'COEF 2DO SEM'!N48</f>
        <v>8754245.1238461174</v>
      </c>
      <c r="N48" s="199">
        <f>+'Part 2017'!N$6*'COEF 2DO SEM'!N48</f>
        <v>1188223.8528113109</v>
      </c>
      <c r="O48" s="199">
        <f>+'Part 2017'!N$7*'COEF 2DO SEM'!N48</f>
        <v>304665.31480548024</v>
      </c>
      <c r="P48" s="199">
        <f>+'Part 2017'!N$8*'COEF 2DO SEM'!N48</f>
        <v>359806.34671746357</v>
      </c>
      <c r="Q48" s="199">
        <f>+'Part 2017'!N$9*'COEF 2DO SEM'!N48</f>
        <v>28783.163562844093</v>
      </c>
      <c r="R48" s="199">
        <f>+'Part 2017'!N$10*'COEF 2DO SEM'!N48</f>
        <v>263892.03222553508</v>
      </c>
      <c r="S48" s="199">
        <f>+'Part 2017'!N$11*'COEF 2DO SEM'!N48</f>
        <v>50340.206066507177</v>
      </c>
      <c r="T48" s="199">
        <f>+'Part 2017'!N$12*'COEF 2DO SEM'!N48</f>
        <v>383053.55696426699</v>
      </c>
      <c r="U48" s="200">
        <f t="shared" si="3"/>
        <v>11333009.596999524</v>
      </c>
      <c r="W48" s="198" t="s">
        <v>42</v>
      </c>
      <c r="X48" s="220">
        <f t="shared" si="4"/>
        <v>-320546.3989118468</v>
      </c>
      <c r="Y48" s="220">
        <f t="shared" si="5"/>
        <v>-43508.134822764667</v>
      </c>
      <c r="Z48" s="220">
        <f t="shared" si="6"/>
        <v>-11155.658557951741</v>
      </c>
      <c r="AA48" s="220">
        <f t="shared" si="7"/>
        <v>-13174.708625846542</v>
      </c>
      <c r="AB48" s="220">
        <f t="shared" si="8"/>
        <v>-1053.9274716249711</v>
      </c>
      <c r="AC48" s="220">
        <f t="shared" si="9"/>
        <v>-9662.6995742907166</v>
      </c>
      <c r="AD48" s="220">
        <f t="shared" si="10"/>
        <v>-1843.2625025708403</v>
      </c>
      <c r="AE48" s="220">
        <f t="shared" si="11"/>
        <v>-14025.931024116057</v>
      </c>
      <c r="AF48" s="221">
        <f t="shared" si="12"/>
        <v>-414970.72149101231</v>
      </c>
    </row>
    <row r="49" spans="1:32" x14ac:dyDescent="0.2">
      <c r="A49" s="198" t="s">
        <v>43</v>
      </c>
      <c r="B49" s="199">
        <f>+'Part 2017'!N$5*'COEF 1ER SEM'!N49</f>
        <v>9815925.7752143107</v>
      </c>
      <c r="C49" s="199">
        <f>+'Part 2017'!N$6*'COEF 1ER SEM'!N49</f>
        <v>1332327.0000475741</v>
      </c>
      <c r="D49" s="199">
        <f>+'Part 2017'!N$7*'COEF 1ER SEM'!N49</f>
        <v>341613.93405203265</v>
      </c>
      <c r="E49" s="199">
        <f>+'Part 2017'!N$8*'COEF 1ER SEM'!N49</f>
        <v>403442.25491346093</v>
      </c>
      <c r="F49" s="199">
        <f>+'Part 2017'!N$9*'COEF 1ER SEM'!N49</f>
        <v>32273.873202284925</v>
      </c>
      <c r="G49" s="199">
        <f>+'Part 2017'!N$10*'COEF 1ER SEM'!N49</f>
        <v>295895.8270359998</v>
      </c>
      <c r="H49" s="199">
        <f>+'Part 2017'!N$11*'COEF 1ER SEM'!N49</f>
        <v>56445.269611177217</v>
      </c>
      <c r="I49" s="199">
        <f>+'Part 2017'!N$12*'COEF 1ER SEM'!N49</f>
        <v>429508.7960069743</v>
      </c>
      <c r="J49" s="200">
        <f t="shared" si="2"/>
        <v>12707432.730083814</v>
      </c>
      <c r="L49" s="198" t="s">
        <v>43</v>
      </c>
      <c r="M49" s="199">
        <f>+'Part 2017'!N$5*'COEF 2DO SEM'!N49</f>
        <v>9469200.4921772107</v>
      </c>
      <c r="N49" s="199">
        <f>+'Part 2017'!N$6*'COEF 2DO SEM'!N49</f>
        <v>1285265.5748933707</v>
      </c>
      <c r="O49" s="199">
        <f>+'Part 2017'!N$7*'COEF 2DO SEM'!N49</f>
        <v>329547.1977414657</v>
      </c>
      <c r="P49" s="199">
        <f>+'Part 2017'!N$8*'COEF 2DO SEM'!N49</f>
        <v>389191.57359950797</v>
      </c>
      <c r="Q49" s="199">
        <f>+'Part 2017'!N$9*'COEF 2DO SEM'!N49</f>
        <v>31133.871935260126</v>
      </c>
      <c r="R49" s="199">
        <f>+'Part 2017'!N$10*'COEF 2DO SEM'!N49</f>
        <v>285443.97901595768</v>
      </c>
      <c r="S49" s="199">
        <f>+'Part 2017'!N$11*'COEF 2DO SEM'!N49</f>
        <v>54451.468666649031</v>
      </c>
      <c r="T49" s="199">
        <f>+'Part 2017'!N$12*'COEF 2DO SEM'!N49</f>
        <v>414337.37333398749</v>
      </c>
      <c r="U49" s="200">
        <f t="shared" si="3"/>
        <v>12258571.531363407</v>
      </c>
      <c r="W49" s="198" t="s">
        <v>43</v>
      </c>
      <c r="X49" s="220">
        <f t="shared" si="4"/>
        <v>-346725.28303709999</v>
      </c>
      <c r="Y49" s="220">
        <f t="shared" si="5"/>
        <v>-47061.425154203316</v>
      </c>
      <c r="Z49" s="220">
        <f t="shared" si="6"/>
        <v>-12066.73631056695</v>
      </c>
      <c r="AA49" s="220">
        <f t="shared" si="7"/>
        <v>-14250.681313952955</v>
      </c>
      <c r="AB49" s="220">
        <f t="shared" si="8"/>
        <v>-1140.0012670247997</v>
      </c>
      <c r="AC49" s="220">
        <f t="shared" si="9"/>
        <v>-10451.848020042118</v>
      </c>
      <c r="AD49" s="220">
        <f t="shared" si="10"/>
        <v>-1993.8009445281859</v>
      </c>
      <c r="AE49" s="220">
        <f t="shared" si="11"/>
        <v>-15171.42267298681</v>
      </c>
      <c r="AF49" s="221">
        <f t="shared" si="12"/>
        <v>-448861.19872040511</v>
      </c>
    </row>
    <row r="50" spans="1:32" x14ac:dyDescent="0.2">
      <c r="A50" s="198" t="s">
        <v>44</v>
      </c>
      <c r="B50" s="199">
        <f>+'Part 2017'!N$5*'COEF 1ER SEM'!N50</f>
        <v>29257745.67844528</v>
      </c>
      <c r="C50" s="199">
        <f>+'Part 2017'!N$6*'COEF 1ER SEM'!N50</f>
        <v>3971187.7840749882</v>
      </c>
      <c r="D50" s="199">
        <f>+'Part 2017'!N$7*'COEF 1ER SEM'!N50</f>
        <v>1018228.3191204481</v>
      </c>
      <c r="E50" s="199">
        <f>+'Part 2017'!N$8*'COEF 1ER SEM'!N50</f>
        <v>1202516.3148647402</v>
      </c>
      <c r="F50" s="199">
        <f>+'Part 2017'!N$9*'COEF 1ER SEM'!N50</f>
        <v>96196.812795299149</v>
      </c>
      <c r="G50" s="199">
        <f>+'Part 2017'!N$10*'COEF 1ER SEM'!N50</f>
        <v>881959.0788463864</v>
      </c>
      <c r="H50" s="199">
        <f>+'Part 2017'!N$11*'COEF 1ER SEM'!N50</f>
        <v>168243.0553015304</v>
      </c>
      <c r="I50" s="199">
        <f>+'Part 2017'!N$12*'COEF 1ER SEM'!N50</f>
        <v>1280211.3023264916</v>
      </c>
      <c r="J50" s="200">
        <f t="shared" si="2"/>
        <v>37876288.345775165</v>
      </c>
      <c r="L50" s="198" t="s">
        <v>44</v>
      </c>
      <c r="M50" s="199">
        <f>+'Part 2017'!N$5*'COEF 2DO SEM'!N50</f>
        <v>28224282.265651189</v>
      </c>
      <c r="N50" s="199">
        <f>+'Part 2017'!N$6*'COEF 2DO SEM'!N50</f>
        <v>3830914.59538568</v>
      </c>
      <c r="O50" s="199">
        <f>+'Part 2017'!N$7*'COEF 2DO SEM'!N50</f>
        <v>982261.71645573701</v>
      </c>
      <c r="P50" s="199">
        <f>+'Part 2017'!N$8*'COEF 2DO SEM'!N50</f>
        <v>1160040.1573248156</v>
      </c>
      <c r="Q50" s="199">
        <f>+'Part 2017'!N$9*'COEF 2DO SEM'!N50</f>
        <v>92798.878875715396</v>
      </c>
      <c r="R50" s="199">
        <f>+'Part 2017'!N$10*'COEF 2DO SEM'!N50</f>
        <v>850805.87758519629</v>
      </c>
      <c r="S50" s="199">
        <f>+'Part 2017'!N$11*'COEF 2DO SEM'!N50</f>
        <v>162300.25150448596</v>
      </c>
      <c r="T50" s="199">
        <f>+'Part 2017'!N$12*'COEF 2DO SEM'!N50</f>
        <v>1234990.7458235815</v>
      </c>
      <c r="U50" s="200">
        <f t="shared" si="3"/>
        <v>36538394.488606401</v>
      </c>
      <c r="W50" s="198" t="s">
        <v>44</v>
      </c>
      <c r="X50" s="220">
        <f t="shared" si="4"/>
        <v>-1033463.4127940908</v>
      </c>
      <c r="Y50" s="220">
        <f t="shared" si="5"/>
        <v>-140273.18868930824</v>
      </c>
      <c r="Z50" s="220">
        <f t="shared" si="6"/>
        <v>-35966.60266471107</v>
      </c>
      <c r="AA50" s="220">
        <f t="shared" si="7"/>
        <v>-42476.157539924607</v>
      </c>
      <c r="AB50" s="220">
        <f t="shared" si="8"/>
        <v>-3397.9339195837529</v>
      </c>
      <c r="AC50" s="220">
        <f t="shared" si="9"/>
        <v>-31153.201261190115</v>
      </c>
      <c r="AD50" s="220">
        <f t="shared" si="10"/>
        <v>-5942.803797044442</v>
      </c>
      <c r="AE50" s="220">
        <f t="shared" si="11"/>
        <v>-45220.556502910098</v>
      </c>
      <c r="AF50" s="221">
        <f t="shared" si="12"/>
        <v>-1337893.8571687627</v>
      </c>
    </row>
    <row r="51" spans="1:32" x14ac:dyDescent="0.2">
      <c r="A51" s="198" t="s">
        <v>45</v>
      </c>
      <c r="B51" s="199">
        <f>+'Part 2017'!N$5*'COEF 1ER SEM'!N51</f>
        <v>25177824.03987661</v>
      </c>
      <c r="C51" s="199">
        <f>+'Part 2017'!N$6*'COEF 1ER SEM'!N51</f>
        <v>3417415.2839946584</v>
      </c>
      <c r="D51" s="199">
        <f>+'Part 2017'!N$7*'COEF 1ER SEM'!N51</f>
        <v>876238.85083262087</v>
      </c>
      <c r="E51" s="199">
        <f>+'Part 2017'!N$8*'COEF 1ER SEM'!N51</f>
        <v>1034828.3327601252</v>
      </c>
      <c r="F51" s="199">
        <f>+'Part 2017'!N$9*'COEF 1ER SEM'!N51</f>
        <v>82782.400680355378</v>
      </c>
      <c r="G51" s="199">
        <f>+'Part 2017'!N$10*'COEF 1ER SEM'!N51</f>
        <v>758972.02544642426</v>
      </c>
      <c r="H51" s="199">
        <f>+'Part 2017'!N$11*'COEF 1ER SEM'!N51</f>
        <v>144781.96949513772</v>
      </c>
      <c r="I51" s="199">
        <f>+'Part 2017'!N$12*'COEF 1ER SEM'!N51</f>
        <v>1101688.9427535178</v>
      </c>
      <c r="J51" s="200">
        <f t="shared" si="2"/>
        <v>32594531.845839452</v>
      </c>
      <c r="L51" s="198" t="s">
        <v>45</v>
      </c>
      <c r="M51" s="199">
        <f>+'Part 2017'!N$5*'COEF 2DO SEM'!N51</f>
        <v>24288474.592213955</v>
      </c>
      <c r="N51" s="199">
        <f>+'Part 2017'!N$6*'COEF 2DO SEM'!N51</f>
        <v>3296702.851083817</v>
      </c>
      <c r="O51" s="199">
        <f>+'Part 2017'!N$7*'COEF 2DO SEM'!N51</f>
        <v>845287.70363362832</v>
      </c>
      <c r="P51" s="199">
        <f>+'Part 2017'!N$8*'COEF 2DO SEM'!N51</f>
        <v>998275.37231730542</v>
      </c>
      <c r="Q51" s="199">
        <f>+'Part 2017'!N$9*'COEF 2DO SEM'!N51</f>
        <v>79858.300400495616</v>
      </c>
      <c r="R51" s="199">
        <f>+'Part 2017'!N$10*'COEF 2DO SEM'!N51</f>
        <v>732163.0625053402</v>
      </c>
      <c r="S51" s="199">
        <f>+'Part 2017'!N$11*'COEF 2DO SEM'!N51</f>
        <v>139667.87526689624</v>
      </c>
      <c r="T51" s="199">
        <f>+'Part 2017'!N$12*'COEF 2DO SEM'!N51</f>
        <v>1062774.2831235945</v>
      </c>
      <c r="U51" s="200">
        <f t="shared" si="3"/>
        <v>31443204.040545035</v>
      </c>
      <c r="W51" s="198" t="s">
        <v>45</v>
      </c>
      <c r="X51" s="220">
        <f t="shared" si="4"/>
        <v>-889349.44766265526</v>
      </c>
      <c r="Y51" s="220">
        <f t="shared" si="5"/>
        <v>-120712.43291084142</v>
      </c>
      <c r="Z51" s="220">
        <f t="shared" si="6"/>
        <v>-30951.147198992549</v>
      </c>
      <c r="AA51" s="220">
        <f t="shared" si="7"/>
        <v>-36552.960442819749</v>
      </c>
      <c r="AB51" s="220">
        <f t="shared" si="8"/>
        <v>-2924.1002798597619</v>
      </c>
      <c r="AC51" s="220">
        <f t="shared" si="9"/>
        <v>-26808.962941084057</v>
      </c>
      <c r="AD51" s="220">
        <f t="shared" si="10"/>
        <v>-5114.0942282414762</v>
      </c>
      <c r="AE51" s="220">
        <f t="shared" si="11"/>
        <v>-38914.659629923292</v>
      </c>
      <c r="AF51" s="221">
        <f t="shared" si="12"/>
        <v>-1151327.8052944178</v>
      </c>
    </row>
    <row r="52" spans="1:32" x14ac:dyDescent="0.2">
      <c r="A52" s="198" t="s">
        <v>46</v>
      </c>
      <c r="B52" s="199">
        <f>+'Part 2017'!N$5*'COEF 1ER SEM'!N52</f>
        <v>227822805.13810208</v>
      </c>
      <c r="C52" s="199">
        <f>+'Part 2017'!N$6*'COEF 1ER SEM'!N52</f>
        <v>30922653.803934615</v>
      </c>
      <c r="D52" s="199">
        <f>+'Part 2017'!N$7*'COEF 1ER SEM'!N52</f>
        <v>7928691.2424006676</v>
      </c>
      <c r="E52" s="199">
        <f>+'Part 2017'!N$8*'COEF 1ER SEM'!N52</f>
        <v>9363696.1332482342</v>
      </c>
      <c r="F52" s="199">
        <f>+'Part 2017'!N$9*'COEF 1ER SEM'!N52</f>
        <v>749060.7095035254</v>
      </c>
      <c r="G52" s="199">
        <f>+'Part 2017'!N$10*'COEF 1ER SEM'!N52</f>
        <v>6867596.4842988374</v>
      </c>
      <c r="H52" s="199">
        <f>+'Part 2017'!N$11*'COEF 1ER SEM'!N52</f>
        <v>1310066.9212542106</v>
      </c>
      <c r="I52" s="199">
        <f>+'Part 2017'!N$12*'COEF 1ER SEM'!N52</f>
        <v>9968687.7202024646</v>
      </c>
      <c r="J52" s="200">
        <f t="shared" si="2"/>
        <v>294933258.15294462</v>
      </c>
      <c r="L52" s="198" t="s">
        <v>46</v>
      </c>
      <c r="M52" s="199">
        <f>+'Part 2017'!N$5*'COEF 2DO SEM'!N52</f>
        <v>219775482.00193161</v>
      </c>
      <c r="N52" s="199">
        <f>+'Part 2017'!N$6*'COEF 2DO SEM'!N52</f>
        <v>29830381.29312364</v>
      </c>
      <c r="O52" s="199">
        <f>+'Part 2017'!N$7*'COEF 2DO SEM'!N52</f>
        <v>7648628.2327478547</v>
      </c>
      <c r="P52" s="199">
        <f>+'Part 2017'!N$8*'COEF 2DO SEM'!N52</f>
        <v>9032944.8351616301</v>
      </c>
      <c r="Q52" s="199">
        <f>+'Part 2017'!N$9*'COEF 2DO SEM'!N52</f>
        <v>722601.8412864916</v>
      </c>
      <c r="R52" s="199">
        <f>+'Part 2017'!N$10*'COEF 2DO SEM'!N52</f>
        <v>6625014.2369049471</v>
      </c>
      <c r="S52" s="199">
        <f>+'Part 2017'!N$11*'COEF 2DO SEM'!N52</f>
        <v>1263791.7828239293</v>
      </c>
      <c r="T52" s="199">
        <f>+'Part 2017'!N$12*'COEF 2DO SEM'!N52</f>
        <v>9616566.4684277996</v>
      </c>
      <c r="U52" s="200">
        <f t="shared" si="3"/>
        <v>284515410.69240785</v>
      </c>
      <c r="W52" s="198" t="s">
        <v>46</v>
      </c>
      <c r="X52" s="220">
        <f t="shared" si="4"/>
        <v>-8047323.1361704767</v>
      </c>
      <c r="Y52" s="220">
        <f t="shared" si="5"/>
        <v>-1092272.510810975</v>
      </c>
      <c r="Z52" s="220">
        <f t="shared" si="6"/>
        <v>-280063.00965281297</v>
      </c>
      <c r="AA52" s="220">
        <f t="shared" si="7"/>
        <v>-330751.2980866041</v>
      </c>
      <c r="AB52" s="220">
        <f t="shared" si="8"/>
        <v>-26458.8682170338</v>
      </c>
      <c r="AC52" s="220">
        <f t="shared" si="9"/>
        <v>-242582.24739389028</v>
      </c>
      <c r="AD52" s="220">
        <f t="shared" si="10"/>
        <v>-46275.138430281309</v>
      </c>
      <c r="AE52" s="220">
        <f t="shared" si="11"/>
        <v>-352121.25177466497</v>
      </c>
      <c r="AF52" s="221">
        <f t="shared" si="12"/>
        <v>-10417847.460536739</v>
      </c>
    </row>
    <row r="53" spans="1:32" x14ac:dyDescent="0.2">
      <c r="A53" s="198" t="s">
        <v>47</v>
      </c>
      <c r="B53" s="199">
        <f>+'Part 2017'!N$5*'COEF 1ER SEM'!N53</f>
        <v>325910310.08718622</v>
      </c>
      <c r="C53" s="199">
        <f>+'Part 2017'!N$6*'COEF 1ER SEM'!N53</f>
        <v>44236184.713158675</v>
      </c>
      <c r="D53" s="199">
        <f>+'Part 2017'!N$7*'COEF 1ER SEM'!N53</f>
        <v>11342333.441245969</v>
      </c>
      <c r="E53" s="199">
        <f>+'Part 2017'!N$8*'COEF 1ER SEM'!N53</f>
        <v>13395169.585850801</v>
      </c>
      <c r="F53" s="199">
        <f>+'Part 2017'!N$9*'COEF 1ER SEM'!N53</f>
        <v>1071563.524821128</v>
      </c>
      <c r="G53" s="199">
        <f>+'Part 2017'!N$10*'COEF 1ER SEM'!N53</f>
        <v>9824391.8048271555</v>
      </c>
      <c r="H53" s="199">
        <f>+'Part 2017'!N$11*'COEF 1ER SEM'!N53</f>
        <v>1874107.0117282907</v>
      </c>
      <c r="I53" s="199">
        <f>+'Part 2017'!N$12*'COEF 1ER SEM'!N53</f>
        <v>14260636.041611757</v>
      </c>
      <c r="J53" s="200">
        <f t="shared" si="2"/>
        <v>421914696.21042991</v>
      </c>
      <c r="L53" s="198" t="s">
        <v>47</v>
      </c>
      <c r="M53" s="199">
        <f>+'Part 2017'!N$5*'COEF 2DO SEM'!N53</f>
        <v>367914842.28804404</v>
      </c>
      <c r="N53" s="199">
        <f>+'Part 2017'!N$6*'COEF 2DO SEM'!N53</f>
        <v>49937508.628716573</v>
      </c>
      <c r="O53" s="199">
        <f>+'Part 2017'!N$7*'COEF 2DO SEM'!N53</f>
        <v>12804175.53558852</v>
      </c>
      <c r="P53" s="199">
        <f>+'Part 2017'!N$8*'COEF 2DO SEM'!N53</f>
        <v>15121588.83307959</v>
      </c>
      <c r="Q53" s="199">
        <f>+'Part 2017'!N$9*'COEF 2DO SEM'!N53</f>
        <v>1209670.6149944114</v>
      </c>
      <c r="R53" s="199">
        <f>+'Part 2017'!N$10*'COEF 2DO SEM'!N53</f>
        <v>11090595.93874765</v>
      </c>
      <c r="S53" s="199">
        <f>+'Part 2017'!N$11*'COEF 2DO SEM'!N53</f>
        <v>2115648.8896177481</v>
      </c>
      <c r="T53" s="199">
        <f>+'Part 2017'!N$12*'COEF 2DO SEM'!N53</f>
        <v>16098599.822672715</v>
      </c>
      <c r="U53" s="200">
        <f t="shared" si="3"/>
        <v>476292630.55146122</v>
      </c>
      <c r="W53" s="198" t="s">
        <v>47</v>
      </c>
      <c r="X53" s="220">
        <f t="shared" si="4"/>
        <v>42004532.200857818</v>
      </c>
      <c r="Y53" s="220">
        <f t="shared" si="5"/>
        <v>5701323.9155578986</v>
      </c>
      <c r="Z53" s="220">
        <f t="shared" si="6"/>
        <v>1461842.0943425503</v>
      </c>
      <c r="AA53" s="220">
        <f t="shared" si="7"/>
        <v>1726419.2472287882</v>
      </c>
      <c r="AB53" s="220">
        <f t="shared" si="8"/>
        <v>138107.09017328336</v>
      </c>
      <c r="AC53" s="220">
        <f t="shared" si="9"/>
        <v>1266204.1339204945</v>
      </c>
      <c r="AD53" s="220">
        <f t="shared" si="10"/>
        <v>241541.87788945739</v>
      </c>
      <c r="AE53" s="220">
        <f t="shared" si="11"/>
        <v>1837963.7810609583</v>
      </c>
      <c r="AF53" s="221">
        <f t="shared" si="12"/>
        <v>54377934.341031246</v>
      </c>
    </row>
    <row r="54" spans="1:32" x14ac:dyDescent="0.2">
      <c r="A54" s="198" t="s">
        <v>48</v>
      </c>
      <c r="B54" s="199">
        <f>+'Part 2017'!N$5*'COEF 1ER SEM'!N54</f>
        <v>115566262.83472623</v>
      </c>
      <c r="C54" s="199">
        <f>+'Part 2017'!N$6*'COEF 1ER SEM'!N54</f>
        <v>15685943.006831529</v>
      </c>
      <c r="D54" s="199">
        <f>+'Part 2017'!N$7*'COEF 1ER SEM'!N54</f>
        <v>4021938.0825340534</v>
      </c>
      <c r="E54" s="199">
        <f>+'Part 2017'!N$8*'COEF 1ER SEM'!N54</f>
        <v>4749864.1226171758</v>
      </c>
      <c r="F54" s="199">
        <f>+'Part 2017'!N$9*'COEF 1ER SEM'!N54</f>
        <v>379971.38513493451</v>
      </c>
      <c r="G54" s="199">
        <f>+'Part 2017'!N$10*'COEF 1ER SEM'!N54</f>
        <v>3483683.1188441268</v>
      </c>
      <c r="H54" s="199">
        <f>+'Part 2017'!N$11*'COEF 1ER SEM'!N54</f>
        <v>664549.53032892826</v>
      </c>
      <c r="I54" s="199">
        <f>+'Part 2017'!N$12*'COEF 1ER SEM'!N54</f>
        <v>5056754.4565693391</v>
      </c>
      <c r="J54" s="200">
        <f t="shared" si="2"/>
        <v>149608966.53758633</v>
      </c>
      <c r="L54" s="198" t="s">
        <v>48</v>
      </c>
      <c r="M54" s="199">
        <f>+'Part 2017'!N$5*'COEF 2DO SEM'!N54</f>
        <v>113870358.96584605</v>
      </c>
      <c r="N54" s="199">
        <f>+'Part 2017'!N$6*'COEF 2DO SEM'!N54</f>
        <v>15455756.006059827</v>
      </c>
      <c r="O54" s="199">
        <f>+'Part 2017'!N$7*'COEF 2DO SEM'!N54</f>
        <v>3962917.2213652479</v>
      </c>
      <c r="P54" s="199">
        <f>+'Part 2017'!N$8*'COEF 2DO SEM'!N54</f>
        <v>4680161.1423129523</v>
      </c>
      <c r="Q54" s="199">
        <f>+'Part 2017'!N$9*'COEF 2DO SEM'!N54</f>
        <v>374395.40710892825</v>
      </c>
      <c r="R54" s="199">
        <f>+'Part 2017'!N$10*'COEF 2DO SEM'!N54</f>
        <v>3432561.0047055958</v>
      </c>
      <c r="S54" s="199">
        <f>+'Part 2017'!N$11*'COEF 2DO SEM'!N54</f>
        <v>654797.44445280102</v>
      </c>
      <c r="T54" s="199">
        <f>+'Part 2017'!N$12*'COEF 2DO SEM'!N54</f>
        <v>4982547.9430374661</v>
      </c>
      <c r="U54" s="200">
        <f t="shared" si="3"/>
        <v>147413495.13488889</v>
      </c>
      <c r="W54" s="198" t="s">
        <v>48</v>
      </c>
      <c r="X54" s="220">
        <f t="shared" si="4"/>
        <v>-1695903.8688801825</v>
      </c>
      <c r="Y54" s="220">
        <f t="shared" si="5"/>
        <v>-230187.00077170134</v>
      </c>
      <c r="Z54" s="220">
        <f t="shared" si="6"/>
        <v>-59020.86116880551</v>
      </c>
      <c r="AA54" s="220">
        <f t="shared" si="7"/>
        <v>-69702.980304223485</v>
      </c>
      <c r="AB54" s="220">
        <f t="shared" si="8"/>
        <v>-5575.9780260062544</v>
      </c>
      <c r="AC54" s="220">
        <f t="shared" si="9"/>
        <v>-51122.114138531033</v>
      </c>
      <c r="AD54" s="220">
        <f t="shared" si="10"/>
        <v>-9752.0858761272393</v>
      </c>
      <c r="AE54" s="220">
        <f t="shared" si="11"/>
        <v>-74206.513531873003</v>
      </c>
      <c r="AF54" s="221">
        <f t="shared" si="12"/>
        <v>-2195471.4026974505</v>
      </c>
    </row>
    <row r="55" spans="1:32" x14ac:dyDescent="0.2">
      <c r="A55" s="198" t="s">
        <v>49</v>
      </c>
      <c r="B55" s="199">
        <f>+'Part 2017'!N$5*'COEF 1ER SEM'!N55</f>
        <v>30367985.62887292</v>
      </c>
      <c r="C55" s="199">
        <f>+'Part 2017'!N$6*'COEF 1ER SEM'!N55</f>
        <v>4121881.9413414667</v>
      </c>
      <c r="D55" s="199">
        <f>+'Part 2017'!N$7*'COEF 1ER SEM'!N55</f>
        <v>1056866.8995144649</v>
      </c>
      <c r="E55" s="199">
        <f>+'Part 2017'!N$8*'COEF 1ER SEM'!N55</f>
        <v>1248148.04837138</v>
      </c>
      <c r="F55" s="199">
        <f>+'Part 2017'!N$9*'COEF 1ER SEM'!N55</f>
        <v>99847.181003531703</v>
      </c>
      <c r="G55" s="199">
        <f>+'Part 2017'!N$10*'COEF 1ER SEM'!N55</f>
        <v>915426.66772829415</v>
      </c>
      <c r="H55" s="199">
        <f>+'Part 2017'!N$11*'COEF 1ER SEM'!N55</f>
        <v>174627.35310186906</v>
      </c>
      <c r="I55" s="199">
        <f>+'Part 2017'!N$12*'COEF 1ER SEM'!N55</f>
        <v>1328791.3176309173</v>
      </c>
      <c r="J55" s="200">
        <f t="shared" si="2"/>
        <v>39313575.037564851</v>
      </c>
      <c r="L55" s="198" t="s">
        <v>49</v>
      </c>
      <c r="M55" s="199">
        <f>+'Part 2017'!N$5*'COEF 2DO SEM'!N55</f>
        <v>30320567.4451725</v>
      </c>
      <c r="N55" s="199">
        <f>+'Part 2017'!N$6*'COEF 2DO SEM'!N55</f>
        <v>4115445.8162235678</v>
      </c>
      <c r="O55" s="199">
        <f>+'Part 2017'!N$7*'COEF 2DO SEM'!N55</f>
        <v>1055216.6514736325</v>
      </c>
      <c r="P55" s="199">
        <f>+'Part 2017'!N$8*'COEF 2DO SEM'!N55</f>
        <v>1246199.123797775</v>
      </c>
      <c r="Q55" s="199">
        <f>+'Part 2017'!N$9*'COEF 2DO SEM'!N55</f>
        <v>99691.274318489901</v>
      </c>
      <c r="R55" s="199">
        <f>+'Part 2017'!N$10*'COEF 2DO SEM'!N55</f>
        <v>913997.27196839452</v>
      </c>
      <c r="S55" s="199">
        <f>+'Part 2017'!N$11*'COEF 2DO SEM'!N55</f>
        <v>174354.68068922704</v>
      </c>
      <c r="T55" s="199">
        <f>+'Part 2017'!N$12*'COEF 2DO SEM'!N55</f>
        <v>1326716.4723787832</v>
      </c>
      <c r="U55" s="200">
        <f t="shared" si="3"/>
        <v>39252188.736022368</v>
      </c>
      <c r="W55" s="198" t="s">
        <v>49</v>
      </c>
      <c r="X55" s="220">
        <f t="shared" si="4"/>
        <v>-47418.183700419962</v>
      </c>
      <c r="Y55" s="220">
        <f t="shared" si="5"/>
        <v>-6436.1251178989187</v>
      </c>
      <c r="Z55" s="220">
        <f t="shared" si="6"/>
        <v>-1650.2480408323463</v>
      </c>
      <c r="AA55" s="220">
        <f t="shared" si="7"/>
        <v>-1948.9245736049488</v>
      </c>
      <c r="AB55" s="220">
        <f t="shared" si="8"/>
        <v>-155.90668504180212</v>
      </c>
      <c r="AC55" s="220">
        <f t="shared" si="9"/>
        <v>-1429.3957598996349</v>
      </c>
      <c r="AD55" s="220">
        <f t="shared" si="10"/>
        <v>-272.67241264201584</v>
      </c>
      <c r="AE55" s="220">
        <f t="shared" si="11"/>
        <v>-2074.8452521341387</v>
      </c>
      <c r="AF55" s="221">
        <f t="shared" si="12"/>
        <v>-61386.301542473768</v>
      </c>
    </row>
    <row r="56" spans="1:32" x14ac:dyDescent="0.2">
      <c r="A56" s="198" t="s">
        <v>50</v>
      </c>
      <c r="B56" s="199">
        <f>+'Part 2017'!N$5*'COEF 1ER SEM'!N56</f>
        <v>7597061.1970452191</v>
      </c>
      <c r="C56" s="199">
        <f>+'Part 2017'!N$6*'COEF 1ER SEM'!N56</f>
        <v>1031157.9351379215</v>
      </c>
      <c r="D56" s="199">
        <f>+'Part 2017'!N$7*'COEF 1ER SEM'!N56</f>
        <v>264392.98973814823</v>
      </c>
      <c r="E56" s="199">
        <f>+'Part 2017'!N$8*'COEF 1ER SEM'!N56</f>
        <v>312245.17893062026</v>
      </c>
      <c r="F56" s="199">
        <f>+'Part 2017'!N$9*'COEF 1ER SEM'!N56</f>
        <v>24978.447820229489</v>
      </c>
      <c r="G56" s="199">
        <f>+'Part 2017'!N$10*'COEF 1ER SEM'!N56</f>
        <v>229009.34230971389</v>
      </c>
      <c r="H56" s="199">
        <f>+'Part 2017'!N$11*'COEF 1ER SEM'!N56</f>
        <v>43685.962724230943</v>
      </c>
      <c r="I56" s="199">
        <f>+'Part 2017'!N$12*'COEF 1ER SEM'!N56</f>
        <v>332419.44597558392</v>
      </c>
      <c r="J56" s="200">
        <f t="shared" si="2"/>
        <v>9834950.4996816646</v>
      </c>
      <c r="L56" s="198" t="s">
        <v>50</v>
      </c>
      <c r="M56" s="199">
        <f>+'Part 2017'!N$5*'COEF 2DO SEM'!N56</f>
        <v>7328712.2655112324</v>
      </c>
      <c r="N56" s="199">
        <f>+'Part 2017'!N$6*'COEF 2DO SEM'!N56</f>
        <v>994734.62315450923</v>
      </c>
      <c r="O56" s="199">
        <f>+'Part 2017'!N$7*'COEF 2DO SEM'!N56</f>
        <v>255053.90789306536</v>
      </c>
      <c r="P56" s="199">
        <f>+'Part 2017'!N$8*'COEF 2DO SEM'!N56</f>
        <v>301215.82718928379</v>
      </c>
      <c r="Q56" s="199">
        <f>+'Part 2017'!N$9*'COEF 2DO SEM'!N56</f>
        <v>24096.140884681434</v>
      </c>
      <c r="R56" s="199">
        <f>+'Part 2017'!N$10*'COEF 2DO SEM'!N56</f>
        <v>220920.10744294533</v>
      </c>
      <c r="S56" s="199">
        <f>+'Part 2017'!N$11*'COEF 2DO SEM'!N56</f>
        <v>42142.855315192239</v>
      </c>
      <c r="T56" s="199">
        <f>+'Part 2017'!N$12*'COEF 2DO SEM'!N56</f>
        <v>320677.48407282046</v>
      </c>
      <c r="U56" s="200">
        <f t="shared" si="3"/>
        <v>9487553.2114637289</v>
      </c>
      <c r="W56" s="198" t="s">
        <v>50</v>
      </c>
      <c r="X56" s="220">
        <f t="shared" si="4"/>
        <v>-268348.9315339867</v>
      </c>
      <c r="Y56" s="220">
        <f t="shared" si="5"/>
        <v>-36423.311983412248</v>
      </c>
      <c r="Z56" s="220">
        <f t="shared" si="6"/>
        <v>-9339.0818450828665</v>
      </c>
      <c r="AA56" s="220">
        <f t="shared" si="7"/>
        <v>-11029.351741336461</v>
      </c>
      <c r="AB56" s="220">
        <f t="shared" si="8"/>
        <v>-882.30693554805475</v>
      </c>
      <c r="AC56" s="220">
        <f t="shared" si="9"/>
        <v>-8089.2348667685583</v>
      </c>
      <c r="AD56" s="220">
        <f t="shared" si="10"/>
        <v>-1543.1074090387046</v>
      </c>
      <c r="AE56" s="220">
        <f t="shared" si="11"/>
        <v>-11741.961902763462</v>
      </c>
      <c r="AF56" s="221">
        <f t="shared" si="12"/>
        <v>-347397.28821793711</v>
      </c>
    </row>
    <row r="57" spans="1:32" ht="13.5" thickBot="1" x14ac:dyDescent="0.25">
      <c r="A57" s="198" t="s">
        <v>51</v>
      </c>
      <c r="B57" s="199">
        <f>+'Part 2017'!N$5*'COEF 1ER SEM'!N57</f>
        <v>10466555.390061406</v>
      </c>
      <c r="C57" s="199">
        <f>+'Part 2017'!N$6*'COEF 1ER SEM'!N57</f>
        <v>1420637.7129382708</v>
      </c>
      <c r="D57" s="199">
        <f>+'Part 2017'!N$7*'COEF 1ER SEM'!N57</f>
        <v>364257.15155678423</v>
      </c>
      <c r="E57" s="199">
        <f>+'Part 2017'!N$8*'COEF 1ER SEM'!N57</f>
        <v>430183.6428312661</v>
      </c>
      <c r="F57" s="199">
        <f>+'Part 2017'!N$9*'COEF 1ER SEM'!N57</f>
        <v>34413.084334488929</v>
      </c>
      <c r="G57" s="199">
        <f>+'Part 2017'!N$10*'COEF 1ER SEM'!N57</f>
        <v>315508.70842772891</v>
      </c>
      <c r="H57" s="199">
        <f>+'Part 2017'!N$11*'COEF 1ER SEM'!N57</f>
        <v>60186.634905502586</v>
      </c>
      <c r="I57" s="199">
        <f>+'Part 2017'!N$12*'COEF 1ER SEM'!N57</f>
        <v>457977.95407916402</v>
      </c>
      <c r="J57" s="200">
        <f t="shared" si="2"/>
        <v>13549720.279134613</v>
      </c>
      <c r="L57" s="198" t="s">
        <v>51</v>
      </c>
      <c r="M57" s="199">
        <f>+'Part 2017'!N$5*'COEF 2DO SEM'!N57</f>
        <v>10096848.093658863</v>
      </c>
      <c r="N57" s="199">
        <f>+'Part 2017'!N$6*'COEF 2DO SEM'!N57</f>
        <v>1370456.9124318664</v>
      </c>
      <c r="O57" s="199">
        <f>+'Part 2017'!N$7*'COEF 2DO SEM'!N57</f>
        <v>351390.59501754056</v>
      </c>
      <c r="P57" s="199">
        <f>+'Part 2017'!N$8*'COEF 2DO SEM'!N57</f>
        <v>414988.38272699493</v>
      </c>
      <c r="Q57" s="199">
        <f>+'Part 2017'!N$9*'COEF 2DO SEM'!N57</f>
        <v>33197.520293022368</v>
      </c>
      <c r="R57" s="199">
        <f>+'Part 2017'!N$10*'COEF 2DO SEM'!N57</f>
        <v>304364.07991938165</v>
      </c>
      <c r="S57" s="199">
        <f>+'Part 2017'!N$11*'COEF 2DO SEM'!N57</f>
        <v>58060.678729738269</v>
      </c>
      <c r="T57" s="199">
        <f>+'Part 2017'!N$12*'COEF 2DO SEM'!N57</f>
        <v>441800.92305945017</v>
      </c>
      <c r="U57" s="200">
        <f t="shared" si="3"/>
        <v>13071107.185836857</v>
      </c>
      <c r="W57" s="198" t="s">
        <v>51</v>
      </c>
      <c r="X57" s="220">
        <f t="shared" si="4"/>
        <v>-369707.29640254378</v>
      </c>
      <c r="Y57" s="220">
        <f t="shared" si="5"/>
        <v>-50180.800506404368</v>
      </c>
      <c r="Z57" s="220">
        <f t="shared" si="6"/>
        <v>-12866.556539243669</v>
      </c>
      <c r="AA57" s="220">
        <f t="shared" si="7"/>
        <v>-15195.260104271176</v>
      </c>
      <c r="AB57" s="220">
        <f t="shared" si="8"/>
        <v>-1215.5640414665613</v>
      </c>
      <c r="AC57" s="220">
        <f t="shared" si="9"/>
        <v>-11144.628508347261</v>
      </c>
      <c r="AD57" s="220">
        <f t="shared" si="10"/>
        <v>-2125.9561757643169</v>
      </c>
      <c r="AE57" s="220">
        <f t="shared" si="11"/>
        <v>-16177.031019713846</v>
      </c>
      <c r="AF57" s="221">
        <f t="shared" si="12"/>
        <v>-478613.093297755</v>
      </c>
    </row>
    <row r="58" spans="1:32" ht="14.25" thickTop="1" thickBot="1" x14ac:dyDescent="0.25">
      <c r="A58" s="201" t="s">
        <v>52</v>
      </c>
      <c r="B58" s="202">
        <f t="shared" ref="B58:J58" si="13">SUM(B7:B57)</f>
        <v>2854426487.4171886</v>
      </c>
      <c r="C58" s="202">
        <f t="shared" si="13"/>
        <v>387434620.62841916</v>
      </c>
      <c r="D58" s="202">
        <f>SUM(D7:D57)</f>
        <v>99339775.397560135</v>
      </c>
      <c r="E58" s="202">
        <f>SUM(E7:E57)</f>
        <v>117319169.37230077</v>
      </c>
      <c r="F58" s="202">
        <f>SUM(F7:F57)</f>
        <v>9385095.2655695491</v>
      </c>
      <c r="G58" s="202">
        <f t="shared" si="13"/>
        <v>86045158.199999973</v>
      </c>
      <c r="H58" s="202">
        <f t="shared" si="13"/>
        <v>16414027.199999996</v>
      </c>
      <c r="I58" s="202">
        <f t="shared" si="13"/>
        <v>124899200.74545453</v>
      </c>
      <c r="J58" s="203">
        <f t="shared" si="13"/>
        <v>3695263534.2264924</v>
      </c>
      <c r="L58" s="201" t="s">
        <v>52</v>
      </c>
      <c r="M58" s="202">
        <f t="shared" ref="M58:N58" si="14">SUM(M7:M57)</f>
        <v>2854426487.4171882</v>
      </c>
      <c r="N58" s="202">
        <f t="shared" si="14"/>
        <v>387434620.62841934</v>
      </c>
      <c r="O58" s="202">
        <f>SUM(O7:O57)</f>
        <v>99339775.397560105</v>
      </c>
      <c r="P58" s="202">
        <f>SUM(P7:P57)</f>
        <v>117319169.37230076</v>
      </c>
      <c r="Q58" s="202">
        <f>SUM(Q7:Q57)</f>
        <v>9385095.2655695472</v>
      </c>
      <c r="R58" s="202">
        <f t="shared" ref="R58:U58" si="15">SUM(R7:R57)</f>
        <v>86045158.200000003</v>
      </c>
      <c r="S58" s="202">
        <f t="shared" si="15"/>
        <v>16414027.200000005</v>
      </c>
      <c r="T58" s="202">
        <f t="shared" si="15"/>
        <v>124899200.74545455</v>
      </c>
      <c r="U58" s="203">
        <f t="shared" si="15"/>
        <v>3695263534.2264924</v>
      </c>
      <c r="W58" s="201" t="s">
        <v>52</v>
      </c>
      <c r="X58" s="222">
        <f t="shared" ref="X58:Y58" si="16">SUM(X7:X57)</f>
        <v>6.4633786678314209E-7</v>
      </c>
      <c r="Y58" s="222">
        <f t="shared" si="16"/>
        <v>7.834751158952713E-8</v>
      </c>
      <c r="Z58" s="222">
        <f>SUM(Z7:Z57)</f>
        <v>2.1711457520723343E-8</v>
      </c>
      <c r="AA58" s="222">
        <f>SUM(AA7:AA57)</f>
        <v>2.2118911147117615E-8</v>
      </c>
      <c r="AB58" s="222">
        <f>SUM(AB7:AB57)</f>
        <v>2.0590960048139095E-9</v>
      </c>
      <c r="AC58" s="222">
        <f t="shared" ref="AC58:AF58" si="17">SUM(AC7:AC57)</f>
        <v>1.7549609765410423E-8</v>
      </c>
      <c r="AD58" s="222">
        <f t="shared" si="17"/>
        <v>3.2887328416109085E-9</v>
      </c>
      <c r="AE58" s="222">
        <f t="shared" si="17"/>
        <v>2.3166649043560028E-8</v>
      </c>
      <c r="AF58" s="223">
        <f t="shared" si="17"/>
        <v>8.1968028098344803E-7</v>
      </c>
    </row>
    <row r="59" spans="1:32" ht="13.5" thickTop="1" x14ac:dyDescent="0.2"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</row>
    <row r="60" spans="1:32" ht="16.5" customHeight="1" x14ac:dyDescent="0.2">
      <c r="L60" s="192" t="s">
        <v>149</v>
      </c>
      <c r="W60" s="192" t="s">
        <v>149</v>
      </c>
    </row>
    <row r="63" spans="1:32" ht="16.5" customHeight="1" x14ac:dyDescent="0.2"/>
  </sheetData>
  <mergeCells count="12">
    <mergeCell ref="A1:J1"/>
    <mergeCell ref="L1:U1"/>
    <mergeCell ref="W1:AF1"/>
    <mergeCell ref="A2:J2"/>
    <mergeCell ref="L2:U2"/>
    <mergeCell ref="W2:AF2"/>
    <mergeCell ref="A3:J3"/>
    <mergeCell ref="L3:U3"/>
    <mergeCell ref="W3:AF3"/>
    <mergeCell ref="A4:J4"/>
    <mergeCell ref="L4:U4"/>
    <mergeCell ref="W4:AF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3"/>
  <sheetViews>
    <sheetView showGridLines="0" zoomScale="85" zoomScaleNormal="85" zoomScaleSheetLayoutView="100" workbookViewId="0">
      <selection activeCell="AY58" sqref="AY58:AZ58"/>
    </sheetView>
  </sheetViews>
  <sheetFormatPr baseColWidth="10" defaultColWidth="11.42578125" defaultRowHeight="12.75" x14ac:dyDescent="0.2"/>
  <cols>
    <col min="1" max="1" width="28" style="193" customWidth="1"/>
    <col min="2" max="10" width="14.7109375" style="193" customWidth="1"/>
    <col min="11" max="11" width="5.42578125" style="193" customWidth="1"/>
    <col min="12" max="12" width="28.140625" style="193" customWidth="1"/>
    <col min="13" max="21" width="14.7109375" style="193" customWidth="1"/>
    <col min="22" max="22" width="11.42578125" style="193"/>
    <col min="23" max="23" width="26.7109375" style="193" customWidth="1"/>
    <col min="24" max="32" width="14.7109375" style="193" customWidth="1"/>
    <col min="33" max="33" width="11.42578125" style="193"/>
    <col min="34" max="34" width="27.42578125" style="193" customWidth="1"/>
    <col min="35" max="43" width="14.7109375" style="193" customWidth="1"/>
    <col min="44" max="44" width="11.42578125" style="193"/>
    <col min="45" max="45" width="25.5703125" style="193" customWidth="1"/>
    <col min="46" max="54" width="14.7109375" style="193" customWidth="1"/>
    <col min="55" max="16384" width="11.42578125" style="193"/>
  </cols>
  <sheetData>
    <row r="1" spans="1:54" x14ac:dyDescent="0.2">
      <c r="A1" s="271" t="s">
        <v>150</v>
      </c>
      <c r="B1" s="271"/>
      <c r="C1" s="271"/>
      <c r="D1" s="271"/>
      <c r="E1" s="271"/>
      <c r="F1" s="271"/>
      <c r="G1" s="271"/>
      <c r="H1" s="271"/>
      <c r="I1" s="271"/>
      <c r="J1" s="271"/>
      <c r="L1" s="271" t="s">
        <v>150</v>
      </c>
      <c r="M1" s="271"/>
      <c r="N1" s="271"/>
      <c r="O1" s="271"/>
      <c r="P1" s="271"/>
      <c r="Q1" s="271"/>
      <c r="R1" s="271"/>
      <c r="S1" s="271"/>
      <c r="T1" s="271"/>
      <c r="U1" s="271"/>
      <c r="W1" s="271" t="s">
        <v>150</v>
      </c>
      <c r="X1" s="271"/>
      <c r="Y1" s="271"/>
      <c r="Z1" s="271"/>
      <c r="AA1" s="271"/>
      <c r="AB1" s="271"/>
      <c r="AC1" s="271"/>
      <c r="AD1" s="271"/>
      <c r="AE1" s="271"/>
      <c r="AF1" s="271"/>
      <c r="AH1" s="271" t="s">
        <v>150</v>
      </c>
      <c r="AI1" s="271"/>
      <c r="AJ1" s="271"/>
      <c r="AK1" s="271"/>
      <c r="AL1" s="271"/>
      <c r="AM1" s="271"/>
      <c r="AN1" s="271"/>
      <c r="AO1" s="271"/>
      <c r="AP1" s="271"/>
      <c r="AQ1" s="271"/>
      <c r="AS1" s="271" t="s">
        <v>150</v>
      </c>
      <c r="AT1" s="271"/>
      <c r="AU1" s="271"/>
      <c r="AV1" s="271"/>
      <c r="AW1" s="271"/>
      <c r="AX1" s="271"/>
      <c r="AY1" s="271"/>
      <c r="AZ1" s="271"/>
      <c r="BA1" s="271"/>
      <c r="BB1" s="271"/>
    </row>
    <row r="2" spans="1:54" x14ac:dyDescent="0.2">
      <c r="A2" s="271" t="s">
        <v>171</v>
      </c>
      <c r="B2" s="271"/>
      <c r="C2" s="271"/>
      <c r="D2" s="271"/>
      <c r="E2" s="271"/>
      <c r="F2" s="271"/>
      <c r="G2" s="271"/>
      <c r="H2" s="271"/>
      <c r="I2" s="271"/>
      <c r="J2" s="271"/>
      <c r="L2" s="271" t="s">
        <v>171</v>
      </c>
      <c r="M2" s="271"/>
      <c r="N2" s="271"/>
      <c r="O2" s="271"/>
      <c r="P2" s="271"/>
      <c r="Q2" s="271"/>
      <c r="R2" s="271"/>
      <c r="S2" s="271"/>
      <c r="T2" s="271"/>
      <c r="U2" s="271"/>
      <c r="W2" s="271" t="s">
        <v>171</v>
      </c>
      <c r="X2" s="271"/>
      <c r="Y2" s="271"/>
      <c r="Z2" s="271"/>
      <c r="AA2" s="271"/>
      <c r="AB2" s="271"/>
      <c r="AC2" s="271"/>
      <c r="AD2" s="271"/>
      <c r="AE2" s="271"/>
      <c r="AF2" s="271"/>
      <c r="AH2" s="271" t="s">
        <v>171</v>
      </c>
      <c r="AI2" s="271"/>
      <c r="AJ2" s="271"/>
      <c r="AK2" s="271"/>
      <c r="AL2" s="271"/>
      <c r="AM2" s="271"/>
      <c r="AN2" s="271"/>
      <c r="AO2" s="271"/>
      <c r="AP2" s="271"/>
      <c r="AQ2" s="271"/>
      <c r="AS2" s="271" t="s">
        <v>171</v>
      </c>
      <c r="AT2" s="271"/>
      <c r="AU2" s="271"/>
      <c r="AV2" s="271"/>
      <c r="AW2" s="271"/>
      <c r="AX2" s="271"/>
      <c r="AY2" s="271"/>
      <c r="AZ2" s="271"/>
      <c r="BA2" s="271"/>
      <c r="BB2" s="271"/>
    </row>
    <row r="3" spans="1:54" x14ac:dyDescent="0.2">
      <c r="A3" s="271" t="s">
        <v>237</v>
      </c>
      <c r="B3" s="271"/>
      <c r="C3" s="271"/>
      <c r="D3" s="271"/>
      <c r="E3" s="271"/>
      <c r="F3" s="271"/>
      <c r="G3" s="271"/>
      <c r="H3" s="271"/>
      <c r="I3" s="271"/>
      <c r="J3" s="271"/>
      <c r="L3" s="271" t="s">
        <v>239</v>
      </c>
      <c r="M3" s="271"/>
      <c r="N3" s="271"/>
      <c r="O3" s="271"/>
      <c r="P3" s="271"/>
      <c r="Q3" s="271"/>
      <c r="R3" s="271"/>
      <c r="S3" s="271"/>
      <c r="T3" s="271"/>
      <c r="U3" s="271"/>
      <c r="W3" s="271" t="s">
        <v>239</v>
      </c>
      <c r="X3" s="271"/>
      <c r="Y3" s="271"/>
      <c r="Z3" s="271"/>
      <c r="AA3" s="271"/>
      <c r="AB3" s="271"/>
      <c r="AC3" s="271"/>
      <c r="AD3" s="271"/>
      <c r="AE3" s="271"/>
      <c r="AF3" s="271"/>
      <c r="AH3" s="271" t="s">
        <v>210</v>
      </c>
      <c r="AI3" s="271"/>
      <c r="AJ3" s="271"/>
      <c r="AK3" s="271"/>
      <c r="AL3" s="271"/>
      <c r="AM3" s="271"/>
      <c r="AN3" s="271"/>
      <c r="AO3" s="271"/>
      <c r="AP3" s="271"/>
      <c r="AQ3" s="271"/>
      <c r="AS3" s="271" t="s">
        <v>210</v>
      </c>
      <c r="AT3" s="271"/>
      <c r="AU3" s="271"/>
      <c r="AV3" s="271"/>
      <c r="AW3" s="271"/>
      <c r="AX3" s="271"/>
      <c r="AY3" s="271"/>
      <c r="AZ3" s="271"/>
      <c r="BA3" s="271"/>
      <c r="BB3" s="271"/>
    </row>
    <row r="4" spans="1:54" x14ac:dyDescent="0.2">
      <c r="A4" s="271" t="s">
        <v>238</v>
      </c>
      <c r="B4" s="271"/>
      <c r="C4" s="271"/>
      <c r="D4" s="271"/>
      <c r="E4" s="271"/>
      <c r="F4" s="271"/>
      <c r="G4" s="271"/>
      <c r="H4" s="271"/>
      <c r="I4" s="271"/>
      <c r="J4" s="271"/>
      <c r="L4" s="271" t="s">
        <v>240</v>
      </c>
      <c r="M4" s="271"/>
      <c r="N4" s="271"/>
      <c r="O4" s="271"/>
      <c r="P4" s="271"/>
      <c r="Q4" s="271"/>
      <c r="R4" s="271"/>
      <c r="S4" s="271"/>
      <c r="T4" s="271"/>
      <c r="U4" s="271"/>
      <c r="W4" s="271" t="s">
        <v>245</v>
      </c>
      <c r="X4" s="271"/>
      <c r="Y4" s="271"/>
      <c r="Z4" s="271"/>
      <c r="AA4" s="271"/>
      <c r="AB4" s="271"/>
      <c r="AC4" s="271"/>
      <c r="AD4" s="271"/>
      <c r="AE4" s="271"/>
      <c r="AF4" s="271"/>
      <c r="AH4" s="271" t="s">
        <v>244</v>
      </c>
      <c r="AI4" s="271"/>
      <c r="AJ4" s="271"/>
      <c r="AK4" s="271"/>
      <c r="AL4" s="271"/>
      <c r="AM4" s="271"/>
      <c r="AN4" s="271"/>
      <c r="AO4" s="271"/>
      <c r="AP4" s="271"/>
      <c r="AQ4" s="271"/>
      <c r="AS4" s="271" t="s">
        <v>240</v>
      </c>
      <c r="AT4" s="271"/>
      <c r="AU4" s="271"/>
      <c r="AV4" s="271"/>
      <c r="AW4" s="271"/>
      <c r="AX4" s="271"/>
      <c r="AY4" s="271"/>
      <c r="AZ4" s="271"/>
      <c r="BA4" s="271"/>
      <c r="BB4" s="271"/>
    </row>
    <row r="5" spans="1:54" ht="13.5" customHeight="1" thickBot="1" x14ac:dyDescent="0.25">
      <c r="A5" s="194"/>
      <c r="L5" s="194"/>
      <c r="W5" s="194"/>
      <c r="AH5" s="194"/>
      <c r="AS5" s="194"/>
    </row>
    <row r="6" spans="1:54" ht="14.25" thickTop="1" thickBot="1" x14ac:dyDescent="0.25">
      <c r="A6" s="195" t="s">
        <v>0</v>
      </c>
      <c r="B6" s="196" t="s">
        <v>134</v>
      </c>
      <c r="C6" s="196" t="s">
        <v>135</v>
      </c>
      <c r="D6" s="196" t="s">
        <v>136</v>
      </c>
      <c r="E6" s="196" t="s">
        <v>161</v>
      </c>
      <c r="F6" s="196" t="s">
        <v>151</v>
      </c>
      <c r="G6" s="196" t="s">
        <v>137</v>
      </c>
      <c r="H6" s="196" t="s">
        <v>251</v>
      </c>
      <c r="I6" s="196" t="s">
        <v>167</v>
      </c>
      <c r="J6" s="197" t="s">
        <v>53</v>
      </c>
      <c r="L6" s="195" t="s">
        <v>0</v>
      </c>
      <c r="M6" s="196" t="s">
        <v>134</v>
      </c>
      <c r="N6" s="196" t="s">
        <v>135</v>
      </c>
      <c r="O6" s="196" t="s">
        <v>136</v>
      </c>
      <c r="P6" s="196" t="s">
        <v>161</v>
      </c>
      <c r="Q6" s="196" t="s">
        <v>151</v>
      </c>
      <c r="R6" s="196" t="s">
        <v>137</v>
      </c>
      <c r="S6" s="196" t="s">
        <v>251</v>
      </c>
      <c r="T6" s="196" t="s">
        <v>167</v>
      </c>
      <c r="U6" s="197" t="s">
        <v>53</v>
      </c>
      <c r="W6" s="195" t="s">
        <v>0</v>
      </c>
      <c r="X6" s="196" t="s">
        <v>134</v>
      </c>
      <c r="Y6" s="196" t="s">
        <v>135</v>
      </c>
      <c r="Z6" s="196" t="s">
        <v>136</v>
      </c>
      <c r="AA6" s="196" t="s">
        <v>161</v>
      </c>
      <c r="AB6" s="196" t="s">
        <v>151</v>
      </c>
      <c r="AC6" s="196" t="s">
        <v>137</v>
      </c>
      <c r="AD6" s="196" t="s">
        <v>251</v>
      </c>
      <c r="AE6" s="196" t="s">
        <v>167</v>
      </c>
      <c r="AF6" s="197" t="s">
        <v>53</v>
      </c>
      <c r="AH6" s="195" t="s">
        <v>0</v>
      </c>
      <c r="AI6" s="196" t="s">
        <v>134</v>
      </c>
      <c r="AJ6" s="196" t="s">
        <v>135</v>
      </c>
      <c r="AK6" s="196" t="s">
        <v>136</v>
      </c>
      <c r="AL6" s="196" t="s">
        <v>161</v>
      </c>
      <c r="AM6" s="196" t="s">
        <v>151</v>
      </c>
      <c r="AN6" s="196" t="s">
        <v>137</v>
      </c>
      <c r="AO6" s="196" t="s">
        <v>251</v>
      </c>
      <c r="AP6" s="196" t="s">
        <v>167</v>
      </c>
      <c r="AQ6" s="197" t="s">
        <v>53</v>
      </c>
      <c r="AS6" s="195" t="s">
        <v>0</v>
      </c>
      <c r="AT6" s="196" t="s">
        <v>134</v>
      </c>
      <c r="AU6" s="196" t="s">
        <v>135</v>
      </c>
      <c r="AV6" s="196" t="s">
        <v>136</v>
      </c>
      <c r="AW6" s="196" t="s">
        <v>161</v>
      </c>
      <c r="AX6" s="196" t="s">
        <v>151</v>
      </c>
      <c r="AY6" s="196" t="s">
        <v>137</v>
      </c>
      <c r="AZ6" s="196" t="s">
        <v>251</v>
      </c>
      <c r="BA6" s="196" t="s">
        <v>167</v>
      </c>
      <c r="BB6" s="197" t="s">
        <v>53</v>
      </c>
    </row>
    <row r="7" spans="1:54" ht="13.5" thickTop="1" x14ac:dyDescent="0.2">
      <c r="A7" s="198" t="s">
        <v>1</v>
      </c>
      <c r="B7" s="199">
        <f>+'Part 2017'!N$5*'COEF 1ER SEM'!N7</f>
        <v>3942010.5458549014</v>
      </c>
      <c r="C7" s="199">
        <f>+'Part 2017'!N$6*'COEF 1ER SEM'!N7</f>
        <v>535053.66737556586</v>
      </c>
      <c r="D7" s="199">
        <f>+'Part 2017'!N$7*'COEF 1ER SEM'!N7</f>
        <v>137189.88524184233</v>
      </c>
      <c r="E7" s="199">
        <f>+'Part 2017'!N$8*'COEF 1ER SEM'!N7</f>
        <v>162019.72793316297</v>
      </c>
      <c r="F7" s="199">
        <f>+'Part 2017'!N$9*'COEF 1ER SEM'!N7</f>
        <v>12960.972956849138</v>
      </c>
      <c r="G7" s="199">
        <f>+'Part 2017'!N$10*'COEF 1ER SEM'!N7</f>
        <v>118829.79734786174</v>
      </c>
      <c r="H7" s="199">
        <f>+'Part 2017'!N$11*'COEF 1ER SEM'!N7</f>
        <v>22668.045089819945</v>
      </c>
      <c r="I7" s="199">
        <f>+'Part 2017'!N$12*'COEF 1ER SEM'!N7</f>
        <v>172487.87757464155</v>
      </c>
      <c r="J7" s="200">
        <f>SUM(B7:I7)</f>
        <v>5103220.5193746444</v>
      </c>
      <c r="L7" s="198" t="s">
        <v>1</v>
      </c>
      <c r="M7" s="199">
        <f>+'Part 2017'!L$18*'COEF 2DO SEM'!N7</f>
        <v>3163200.8135464955</v>
      </c>
      <c r="N7" s="199">
        <f>+'Part 2017'!L$19*'COEF 2DO SEM'!N7</f>
        <v>417445.19803076703</v>
      </c>
      <c r="O7" s="199">
        <f>+'Part 2017'!L$20*'COEF 2DO SEM'!N7</f>
        <v>161997.63524574428</v>
      </c>
      <c r="P7" s="199">
        <f>+'Part 2017'!L$21*'COEF 2DO SEM'!N7</f>
        <v>157045.66196535892</v>
      </c>
      <c r="Q7" s="199">
        <f>+'Part 2017'!L$22*'COEF 2DO SEM'!N7</f>
        <v>12605.722219686861</v>
      </c>
      <c r="R7" s="199">
        <f>+'Part 2017'!L$23*'COEF 2DO SEM'!N7</f>
        <v>116394.94583786273</v>
      </c>
      <c r="S7" s="199">
        <f>+'Part 2017'!L$24*'COEF 2DO SEM'!N7</f>
        <v>21867.347883091734</v>
      </c>
      <c r="T7" s="199">
        <f>+'Part 2017'!L$25*'COEF 2DO SEM'!N7</f>
        <v>167694.68779437133</v>
      </c>
      <c r="U7" s="200">
        <f>SUM(M7:T7)</f>
        <v>4218252.0125233782</v>
      </c>
      <c r="W7" s="198" t="s">
        <v>1</v>
      </c>
      <c r="X7" s="199">
        <f>+M7+'1ER SEMESTRE'!X7</f>
        <v>3023958.2445268729</v>
      </c>
      <c r="Y7" s="199">
        <f>+N7+'1ER SEMESTRE'!Y7</f>
        <v>398545.64250139764</v>
      </c>
      <c r="Z7" s="199">
        <f>+O7+'1ER SEMESTRE'!Z7</f>
        <v>157151.71414980298</v>
      </c>
      <c r="AA7" s="199">
        <f>+P7+'1ER SEMESTRE'!AA7</f>
        <v>151322.68307252054</v>
      </c>
      <c r="AB7" s="199">
        <f>+Q7+'1ER SEMESTRE'!AB7</f>
        <v>12147.90528832344</v>
      </c>
      <c r="AC7" s="199">
        <f>+R7+'1ER SEMESTRE'!AC7</f>
        <v>112197.55314539617</v>
      </c>
      <c r="AD7" s="199">
        <f>+S7+'1ER SEMESTRE'!AD7</f>
        <v>21066.650676363523</v>
      </c>
      <c r="AE7" s="199">
        <f>+T7+'1ER SEMESTRE'!AE7</f>
        <v>161601.94529182013</v>
      </c>
      <c r="AF7" s="200">
        <f>SUM(X7:AE7)</f>
        <v>4037992.3386524967</v>
      </c>
      <c r="AH7" s="198" t="s">
        <v>1</v>
      </c>
      <c r="AI7" s="199">
        <f t="shared" ref="AI7:AP7" si="0">+B7+X7</f>
        <v>6965968.7903817743</v>
      </c>
      <c r="AJ7" s="199">
        <f t="shared" si="0"/>
        <v>933599.3098769635</v>
      </c>
      <c r="AK7" s="199">
        <f t="shared" si="0"/>
        <v>294341.59939164529</v>
      </c>
      <c r="AL7" s="199">
        <f t="shared" si="0"/>
        <v>313342.41100568348</v>
      </c>
      <c r="AM7" s="199">
        <f t="shared" si="0"/>
        <v>25108.878245172578</v>
      </c>
      <c r="AN7" s="199">
        <f t="shared" si="0"/>
        <v>231027.35049325792</v>
      </c>
      <c r="AO7" s="199">
        <f t="shared" si="0"/>
        <v>43734.695766183468</v>
      </c>
      <c r="AP7" s="199">
        <f t="shared" si="0"/>
        <v>334089.82286646171</v>
      </c>
      <c r="AQ7" s="200">
        <f>SUM(AI7:AP7)</f>
        <v>9141212.8580271415</v>
      </c>
      <c r="AS7" s="198" t="s">
        <v>1</v>
      </c>
      <c r="AT7" s="199">
        <f>+'Part 2017'!O$18*'COEF 2DO SEM'!$N7</f>
        <v>6965968.7903817743</v>
      </c>
      <c r="AU7" s="199">
        <f>+'Part 2017'!O$19*'COEF 2DO SEM'!$N7</f>
        <v>933599.3098769635</v>
      </c>
      <c r="AV7" s="199">
        <f>+'Part 2017'!O$20*'COEF 2DO SEM'!$N7</f>
        <v>294341.59939164529</v>
      </c>
      <c r="AW7" s="199">
        <f>+'Part 2017'!O$21*'COEF 2DO SEM'!$N7</f>
        <v>313342.41100568348</v>
      </c>
      <c r="AX7" s="199">
        <f>+'Part 2017'!O$22*'COEF 2DO SEM'!$N7</f>
        <v>25108.878245172578</v>
      </c>
      <c r="AY7" s="199">
        <f>+'Part 2017'!O$23*'COEF 2DO SEM'!$N7</f>
        <v>231027.35049325792</v>
      </c>
      <c r="AZ7" s="199">
        <f>+'Part 2017'!O$24*'COEF 2DO SEM'!$N7</f>
        <v>43734.695766183468</v>
      </c>
      <c r="BA7" s="199">
        <f>+'Part 2017'!O$25*'COEF 2DO SEM'!$N7</f>
        <v>334089.82286646165</v>
      </c>
      <c r="BB7" s="200">
        <f>SUM(AT7:BA7)</f>
        <v>9141212.8580271415</v>
      </c>
    </row>
    <row r="8" spans="1:54" x14ac:dyDescent="0.2">
      <c r="A8" s="198" t="s">
        <v>2</v>
      </c>
      <c r="B8" s="199">
        <f>+'Part 2017'!N$5*'COEF 1ER SEM'!N8</f>
        <v>7808245.2936668759</v>
      </c>
      <c r="C8" s="199">
        <f>+'Part 2017'!N$6*'COEF 1ER SEM'!N8</f>
        <v>1059822.1977202804</v>
      </c>
      <c r="D8" s="199">
        <f>+'Part 2017'!N$7*'COEF 1ER SEM'!N8</f>
        <v>271742.62050230033</v>
      </c>
      <c r="E8" s="199">
        <f>+'Part 2017'!N$8*'COEF 1ER SEM'!N8</f>
        <v>320925.01108237094</v>
      </c>
      <c r="F8" s="199">
        <f>+'Part 2017'!N$9*'COEF 1ER SEM'!N8</f>
        <v>25672.801966011284</v>
      </c>
      <c r="G8" s="199">
        <f>+'Part 2017'!N$10*'COEF 1ER SEM'!N8</f>
        <v>235375.37383416796</v>
      </c>
      <c r="H8" s="199">
        <f>+'Part 2017'!N$11*'COEF 1ER SEM'!N8</f>
        <v>44900.350805842339</v>
      </c>
      <c r="I8" s="199">
        <f>+'Part 2017'!N$12*'COEF 1ER SEM'!N8</f>
        <v>341660.08503021329</v>
      </c>
      <c r="J8" s="200">
        <f t="shared" ref="J8:J57" si="1">SUM(B8:I8)</f>
        <v>10108343.734608065</v>
      </c>
      <c r="L8" s="198" t="s">
        <v>2</v>
      </c>
      <c r="M8" s="199">
        <f>+'Part 2017'!L$18*'COEF 2DO SEM'!N8</f>
        <v>6265596.5979769314</v>
      </c>
      <c r="N8" s="199">
        <f>+'Part 2017'!L$19*'COEF 2DO SEM'!N8</f>
        <v>826866.0027596869</v>
      </c>
      <c r="O8" s="199">
        <f>+'Part 2017'!L$20*'COEF 2DO SEM'!N8</f>
        <v>320881.25038702152</v>
      </c>
      <c r="P8" s="199">
        <f>+'Part 2017'!L$21*'COEF 2DO SEM'!N8</f>
        <v>311072.49376114405</v>
      </c>
      <c r="Q8" s="199">
        <f>+'Part 2017'!L$22*'COEF 2DO SEM'!N8</f>
        <v>24969.12934407073</v>
      </c>
      <c r="R8" s="199">
        <f>+'Part 2017'!L$23*'COEF 2DO SEM'!N8</f>
        <v>230552.47505635553</v>
      </c>
      <c r="S8" s="199">
        <f>+'Part 2017'!L$24*'COEF 2DO SEM'!N8</f>
        <v>43314.347896067804</v>
      </c>
      <c r="T8" s="199">
        <f>+'Part 2017'!L$25*'COEF 2DO SEM'!N8</f>
        <v>332165.84316858219</v>
      </c>
      <c r="U8" s="200">
        <f t="shared" ref="U8:U57" si="2">SUM(M8:T8)</f>
        <v>8355418.1403498584</v>
      </c>
      <c r="W8" s="198" t="s">
        <v>2</v>
      </c>
      <c r="X8" s="199">
        <f>+M8+'1ER SEMESTRE'!X8</f>
        <v>5989788.0678935181</v>
      </c>
      <c r="Y8" s="199">
        <f>+N8+'1ER SEMESTRE'!Y8</f>
        <v>789430.19080586836</v>
      </c>
      <c r="Z8" s="199">
        <f>+O8+'1ER SEMESTRE'!Z8</f>
        <v>311282.55952845642</v>
      </c>
      <c r="AA8" s="199">
        <f>+P8+'1ER SEMESTRE'!AA8</f>
        <v>299736.54666360299</v>
      </c>
      <c r="AB8" s="199">
        <f>+Q8+'1ER SEMESTRE'!AB8</f>
        <v>24062.29592541376</v>
      </c>
      <c r="AC8" s="199">
        <f>+R8+'1ER SEMESTRE'!AC8</f>
        <v>222238.37458519207</v>
      </c>
      <c r="AD8" s="199">
        <f>+S8+'1ER SEMESTRE'!AD8</f>
        <v>41728.344986293268</v>
      </c>
      <c r="AE8" s="199">
        <f>+T8+'1ER SEMESTRE'!AE8</f>
        <v>320097.47667953407</v>
      </c>
      <c r="AF8" s="200">
        <f t="shared" ref="AF8:AF57" si="3">SUM(X8:AE8)</f>
        <v>7998363.8570678784</v>
      </c>
      <c r="AH8" s="198" t="s">
        <v>2</v>
      </c>
      <c r="AI8" s="199">
        <f t="shared" ref="AI8:AI57" si="4">+B8+X8</f>
        <v>13798033.361560393</v>
      </c>
      <c r="AJ8" s="199">
        <f t="shared" ref="AJ8:AJ57" si="5">+C8+Y8</f>
        <v>1849252.3885261486</v>
      </c>
      <c r="AK8" s="199">
        <f t="shared" ref="AK8:AK57" si="6">+D8+Z8</f>
        <v>583025.18003075675</v>
      </c>
      <c r="AL8" s="199">
        <f t="shared" ref="AL8:AL57" si="7">+E8+AA8</f>
        <v>620661.55774597393</v>
      </c>
      <c r="AM8" s="199">
        <f t="shared" ref="AM8:AM57" si="8">+F8+AB8</f>
        <v>49735.097891425045</v>
      </c>
      <c r="AN8" s="199">
        <f t="shared" ref="AN8:AN57" si="9">+G8+AC8</f>
        <v>457613.74841936002</v>
      </c>
      <c r="AO8" s="199">
        <f t="shared" ref="AO8:AO57" si="10">+H8+AD8</f>
        <v>86628.695792135608</v>
      </c>
      <c r="AP8" s="199">
        <f t="shared" ref="AP8:AP57" si="11">+I8+AE8</f>
        <v>661757.56170974742</v>
      </c>
      <c r="AQ8" s="200">
        <f t="shared" ref="AQ8:AQ57" si="12">SUM(AI8:AP8)</f>
        <v>18106707.591675937</v>
      </c>
      <c r="AS8" s="198" t="s">
        <v>2</v>
      </c>
      <c r="AT8" s="199">
        <f>+'Part 2017'!O$18*'COEF 2DO SEM'!$N8</f>
        <v>13798033.361560397</v>
      </c>
      <c r="AU8" s="199">
        <f>+'Part 2017'!O$19*'COEF 2DO SEM'!$N8</f>
        <v>1849252.3885261489</v>
      </c>
      <c r="AV8" s="199">
        <f>+'Part 2017'!O$20*'COEF 2DO SEM'!$N8</f>
        <v>583025.18003075675</v>
      </c>
      <c r="AW8" s="199">
        <f>+'Part 2017'!O$21*'COEF 2DO SEM'!$N8</f>
        <v>620661.55774597393</v>
      </c>
      <c r="AX8" s="199">
        <f>+'Part 2017'!O$22*'COEF 2DO SEM'!$N8</f>
        <v>49735.097891425045</v>
      </c>
      <c r="AY8" s="199">
        <f>+'Part 2017'!O$23*'COEF 2DO SEM'!$N8</f>
        <v>457613.74841936008</v>
      </c>
      <c r="AZ8" s="199">
        <f>+'Part 2017'!O$24*'COEF 2DO SEM'!$N8</f>
        <v>86628.695792135608</v>
      </c>
      <c r="BA8" s="199">
        <f>+'Part 2017'!O$25*'COEF 2DO SEM'!$N8</f>
        <v>661757.5617097473</v>
      </c>
      <c r="BB8" s="200">
        <f t="shared" ref="BB8:BB57" si="13">SUM(AT8:BA8)</f>
        <v>18106707.591675941</v>
      </c>
    </row>
    <row r="9" spans="1:54" x14ac:dyDescent="0.2">
      <c r="A9" s="198" t="s">
        <v>3</v>
      </c>
      <c r="B9" s="199">
        <f>+'Part 2017'!N$5*'COEF 1ER SEM'!N9</f>
        <v>7640587.8438076992</v>
      </c>
      <c r="C9" s="199">
        <f>+'Part 2017'!N$6*'COEF 1ER SEM'!N9</f>
        <v>1037065.8574298378</v>
      </c>
      <c r="D9" s="199">
        <f>+'Part 2017'!N$7*'COEF 1ER SEM'!N9</f>
        <v>265907.80447667948</v>
      </c>
      <c r="E9" s="199">
        <f>+'Part 2017'!N$8*'COEF 1ER SEM'!N9</f>
        <v>314034.15828119946</v>
      </c>
      <c r="F9" s="199">
        <f>+'Part 2017'!N$9*'COEF 1ER SEM'!N9</f>
        <v>25121.559484957033</v>
      </c>
      <c r="G9" s="199">
        <f>+'Part 2017'!N$10*'COEF 1ER SEM'!N9</f>
        <v>230321.42977215262</v>
      </c>
      <c r="H9" s="199">
        <f>+'Part 2017'!N$11*'COEF 1ER SEM'!N9</f>
        <v>43936.257334035596</v>
      </c>
      <c r="I9" s="199">
        <f>+'Part 2017'!N$12*'COEF 1ER SEM'!N9</f>
        <v>334324.01188951731</v>
      </c>
      <c r="J9" s="200">
        <f t="shared" si="1"/>
        <v>9891298.9224760793</v>
      </c>
      <c r="L9" s="198" t="s">
        <v>3</v>
      </c>
      <c r="M9" s="199">
        <f>+'Part 2017'!L$18*'COEF 2DO SEM'!N9</f>
        <v>6159808.7677298738</v>
      </c>
      <c r="N9" s="199">
        <f>+'Part 2017'!L$19*'COEF 2DO SEM'!N9</f>
        <v>812905.26351176773</v>
      </c>
      <c r="O9" s="199">
        <f>+'Part 2017'!L$20*'COEF 2DO SEM'!N9</f>
        <v>315463.51710103784</v>
      </c>
      <c r="P9" s="199">
        <f>+'Part 2017'!L$21*'COEF 2DO SEM'!N9</f>
        <v>305820.37073503697</v>
      </c>
      <c r="Q9" s="199">
        <f>+'Part 2017'!L$22*'COEF 2DO SEM'!N9</f>
        <v>24547.552567595802</v>
      </c>
      <c r="R9" s="199">
        <f>+'Part 2017'!L$23*'COEF 2DO SEM'!N9</f>
        <v>226659.84556562582</v>
      </c>
      <c r="S9" s="199">
        <f>+'Part 2017'!L$24*'COEF 2DO SEM'!N9</f>
        <v>42583.031921469192</v>
      </c>
      <c r="T9" s="199">
        <f>+'Part 2017'!L$25*'COEF 2DO SEM'!N9</f>
        <v>326557.58172348136</v>
      </c>
      <c r="U9" s="200">
        <f t="shared" si="2"/>
        <v>8214345.9308558889</v>
      </c>
      <c r="W9" s="198" t="s">
        <v>3</v>
      </c>
      <c r="X9" s="199">
        <f>+M9+'1ER SEMESTRE'!X9</f>
        <v>5924480.6295459922</v>
      </c>
      <c r="Y9" s="199">
        <f>+N9+'1ER SEMESTRE'!Y9</f>
        <v>780963.90214114694</v>
      </c>
      <c r="Z9" s="199">
        <f>+O9+'1ER SEMESTRE'!Z9</f>
        <v>307273.62519281579</v>
      </c>
      <c r="AA9" s="199">
        <f>+P9+'1ER SEMESTRE'!AA9</f>
        <v>296148.19952188223</v>
      </c>
      <c r="AB9" s="199">
        <f>+Q9+'1ER SEMESTRE'!AB9</f>
        <v>23773.815004109532</v>
      </c>
      <c r="AC9" s="199">
        <f>+R9+'1ER SEMESTRE'!AC9</f>
        <v>219566.00483502581</v>
      </c>
      <c r="AD9" s="199">
        <f>+S9+'1ER SEMESTRE'!AD9</f>
        <v>41229.806508902788</v>
      </c>
      <c r="AE9" s="199">
        <f>+T9+'1ER SEMESTRE'!AE9</f>
        <v>316260.48824370565</v>
      </c>
      <c r="AF9" s="200">
        <f t="shared" si="3"/>
        <v>7909696.4709935803</v>
      </c>
      <c r="AH9" s="198" t="s">
        <v>3</v>
      </c>
      <c r="AI9" s="199">
        <f t="shared" si="4"/>
        <v>13565068.473353691</v>
      </c>
      <c r="AJ9" s="199">
        <f t="shared" si="5"/>
        <v>1818029.7595709846</v>
      </c>
      <c r="AK9" s="199">
        <f t="shared" si="6"/>
        <v>573181.42966949521</v>
      </c>
      <c r="AL9" s="199">
        <f t="shared" si="7"/>
        <v>610182.35780308163</v>
      </c>
      <c r="AM9" s="199">
        <f t="shared" si="8"/>
        <v>48895.374489066569</v>
      </c>
      <c r="AN9" s="199">
        <f t="shared" si="9"/>
        <v>449887.43460717844</v>
      </c>
      <c r="AO9" s="199">
        <f t="shared" si="10"/>
        <v>85166.063842938383</v>
      </c>
      <c r="AP9" s="199">
        <f t="shared" si="11"/>
        <v>650584.5001332229</v>
      </c>
      <c r="AQ9" s="200">
        <f t="shared" si="12"/>
        <v>17800995.393469661</v>
      </c>
      <c r="AS9" s="198" t="s">
        <v>3</v>
      </c>
      <c r="AT9" s="199">
        <f>+'Part 2017'!O$18*'COEF 2DO SEM'!$N9</f>
        <v>13565068.473353693</v>
      </c>
      <c r="AU9" s="199">
        <f>+'Part 2017'!O$19*'COEF 2DO SEM'!$N9</f>
        <v>1818029.7595709849</v>
      </c>
      <c r="AV9" s="199">
        <f>+'Part 2017'!O$20*'COEF 2DO SEM'!$N9</f>
        <v>573181.42966949521</v>
      </c>
      <c r="AW9" s="199">
        <f>+'Part 2017'!O$21*'COEF 2DO SEM'!$N9</f>
        <v>610182.35780308163</v>
      </c>
      <c r="AX9" s="199">
        <f>+'Part 2017'!O$22*'COEF 2DO SEM'!$N9</f>
        <v>48895.374489066569</v>
      </c>
      <c r="AY9" s="199">
        <f>+'Part 2017'!O$23*'COEF 2DO SEM'!$N9</f>
        <v>449887.43460717844</v>
      </c>
      <c r="AZ9" s="199">
        <f>+'Part 2017'!O$24*'COEF 2DO SEM'!$N9</f>
        <v>85166.063842938383</v>
      </c>
      <c r="BA9" s="199">
        <f>+'Part 2017'!O$25*'COEF 2DO SEM'!$N9</f>
        <v>650584.5001332229</v>
      </c>
      <c r="BB9" s="200">
        <f t="shared" si="13"/>
        <v>17800995.393469661</v>
      </c>
    </row>
    <row r="10" spans="1:54" x14ac:dyDescent="0.2">
      <c r="A10" s="198" t="s">
        <v>4</v>
      </c>
      <c r="B10" s="199">
        <f>+'Part 2017'!N$5*'COEF 1ER SEM'!N10</f>
        <v>20885794.354987394</v>
      </c>
      <c r="C10" s="199">
        <f>+'Part 2017'!N$6*'COEF 1ER SEM'!N10</f>
        <v>2834853.1125667947</v>
      </c>
      <c r="D10" s="199">
        <f>+'Part 2017'!N$7*'COEF 1ER SEM'!N10</f>
        <v>726867.59647519886</v>
      </c>
      <c r="E10" s="199">
        <f>+'Part 2017'!N$8*'COEF 1ER SEM'!N10</f>
        <v>858422.54344582988</v>
      </c>
      <c r="F10" s="199">
        <f>+'Part 2017'!N$9*'COEF 1ER SEM'!N10</f>
        <v>68670.596556863704</v>
      </c>
      <c r="G10" s="199">
        <f>+'Part 2017'!N$10*'COEF 1ER SEM'!N10</f>
        <v>629591.08855301864</v>
      </c>
      <c r="H10" s="199">
        <f>+'Part 2017'!N$11*'COEF 1ER SEM'!N10</f>
        <v>120101.18254843137</v>
      </c>
      <c r="I10" s="199">
        <f>+'Part 2017'!N$12*'COEF 1ER SEM'!N10</f>
        <v>913885.51548659615</v>
      </c>
      <c r="J10" s="200">
        <f t="shared" si="1"/>
        <v>27038185.990620129</v>
      </c>
      <c r="L10" s="198" t="s">
        <v>4</v>
      </c>
      <c r="M10" s="199">
        <f>+'Part 2017'!L$18*'COEF 2DO SEM'!N10</f>
        <v>17110193.454949901</v>
      </c>
      <c r="N10" s="199">
        <f>+'Part 2017'!L$19*'COEF 2DO SEM'!N10</f>
        <v>2258019.1761958483</v>
      </c>
      <c r="O10" s="199">
        <f>+'Part 2017'!L$20*'COEF 2DO SEM'!N10</f>
        <v>876267.75588471582</v>
      </c>
      <c r="P10" s="199">
        <f>+'Part 2017'!L$21*'COEF 2DO SEM'!N10</f>
        <v>849481.84319517645</v>
      </c>
      <c r="Q10" s="199">
        <f>+'Part 2017'!L$22*'COEF 2DO SEM'!N10</f>
        <v>68186.105951452686</v>
      </c>
      <c r="R10" s="199">
        <f>+'Part 2017'!L$23*'COEF 2DO SEM'!N10</f>
        <v>629596.46189246711</v>
      </c>
      <c r="S10" s="199">
        <f>+'Part 2017'!L$24*'COEF 2DO SEM'!N10</f>
        <v>118283.52819841896</v>
      </c>
      <c r="T10" s="199">
        <f>+'Part 2017'!L$25*'COEF 2DO SEM'!N10</f>
        <v>907083.90603635134</v>
      </c>
      <c r="U10" s="200">
        <f t="shared" si="2"/>
        <v>22817112.232304331</v>
      </c>
      <c r="W10" s="198" t="s">
        <v>4</v>
      </c>
      <c r="X10" s="199">
        <f>+M10+'1ER SEMESTRE'!X10</f>
        <v>16794100.356137168</v>
      </c>
      <c r="Y10" s="199">
        <f>+N10+'1ER SEMESTRE'!Y10</f>
        <v>2215115.4929650412</v>
      </c>
      <c r="Z10" s="199">
        <f>+O10+'1ER SEMESTRE'!Z10</f>
        <v>865267.0811154776</v>
      </c>
      <c r="AA10" s="199">
        <f>+P10+'1ER SEMESTRE'!AA10</f>
        <v>836490.16869926697</v>
      </c>
      <c r="AB10" s="199">
        <f>+Q10+'1ER SEMESTRE'!AB10</f>
        <v>67146.820526438692</v>
      </c>
      <c r="AC10" s="199">
        <f>+R10+'1ER SEMESTRE'!AC10</f>
        <v>620068.0046653623</v>
      </c>
      <c r="AD10" s="199">
        <f>+S10+'1ER SEMESTRE'!AD10</f>
        <v>116465.87384840655</v>
      </c>
      <c r="AE10" s="199">
        <f>+T10+'1ER SEMESTRE'!AE10</f>
        <v>893252.83503946359</v>
      </c>
      <c r="AF10" s="200">
        <f t="shared" si="3"/>
        <v>22407906.632996626</v>
      </c>
      <c r="AH10" s="198" t="s">
        <v>4</v>
      </c>
      <c r="AI10" s="199">
        <f t="shared" si="4"/>
        <v>37679894.711124562</v>
      </c>
      <c r="AJ10" s="199">
        <f t="shared" si="5"/>
        <v>5049968.6055318359</v>
      </c>
      <c r="AK10" s="199">
        <f t="shared" si="6"/>
        <v>1592134.6775906766</v>
      </c>
      <c r="AL10" s="199">
        <f t="shared" si="7"/>
        <v>1694912.7121450969</v>
      </c>
      <c r="AM10" s="199">
        <f t="shared" si="8"/>
        <v>135817.4170833024</v>
      </c>
      <c r="AN10" s="199">
        <f t="shared" si="9"/>
        <v>1249659.0932183811</v>
      </c>
      <c r="AO10" s="199">
        <f t="shared" si="10"/>
        <v>236567.05639683793</v>
      </c>
      <c r="AP10" s="199">
        <f t="shared" si="11"/>
        <v>1807138.3505260597</v>
      </c>
      <c r="AQ10" s="200">
        <f t="shared" si="12"/>
        <v>49446092.62361674</v>
      </c>
      <c r="AS10" s="198" t="s">
        <v>4</v>
      </c>
      <c r="AT10" s="199">
        <f>+'Part 2017'!O$18*'COEF 2DO SEM'!$N10</f>
        <v>37679894.711124569</v>
      </c>
      <c r="AU10" s="199">
        <f>+'Part 2017'!O$19*'COEF 2DO SEM'!$N10</f>
        <v>5049968.6055318359</v>
      </c>
      <c r="AV10" s="199">
        <f>+'Part 2017'!O$20*'COEF 2DO SEM'!$N10</f>
        <v>1592134.6775906766</v>
      </c>
      <c r="AW10" s="199">
        <f>+'Part 2017'!O$21*'COEF 2DO SEM'!$N10</f>
        <v>1694912.7121450966</v>
      </c>
      <c r="AX10" s="199">
        <f>+'Part 2017'!O$22*'COEF 2DO SEM'!$N10</f>
        <v>135817.4170833024</v>
      </c>
      <c r="AY10" s="199">
        <f>+'Part 2017'!O$23*'COEF 2DO SEM'!$N10</f>
        <v>1249659.0932183811</v>
      </c>
      <c r="AZ10" s="199">
        <f>+'Part 2017'!O$24*'COEF 2DO SEM'!$N10</f>
        <v>236567.05639683793</v>
      </c>
      <c r="BA10" s="199">
        <f>+'Part 2017'!O$25*'COEF 2DO SEM'!$N10</f>
        <v>1807138.3505260597</v>
      </c>
      <c r="BB10" s="200">
        <f t="shared" si="13"/>
        <v>49446092.623616748</v>
      </c>
    </row>
    <row r="11" spans="1:54" x14ac:dyDescent="0.2">
      <c r="A11" s="198" t="s">
        <v>5</v>
      </c>
      <c r="B11" s="199">
        <f>+'Part 2017'!N$5*'COEF 1ER SEM'!N11</f>
        <v>28375728.207766924</v>
      </c>
      <c r="C11" s="199">
        <f>+'Part 2017'!N$6*'COEF 1ER SEM'!N11</f>
        <v>3851470.5289113722</v>
      </c>
      <c r="D11" s="199">
        <f>+'Part 2017'!N$7*'COEF 1ER SEM'!N11</f>
        <v>987532.33944812033</v>
      </c>
      <c r="E11" s="199">
        <f>+'Part 2017'!N$8*'COEF 1ER SEM'!N11</f>
        <v>1166264.7044316148</v>
      </c>
      <c r="F11" s="199">
        <f>+'Part 2017'!N$9*'COEF 1ER SEM'!N11</f>
        <v>93296.819390423203</v>
      </c>
      <c r="G11" s="199">
        <f>+'Part 2017'!N$10*'COEF 1ER SEM'!N11</f>
        <v>855371.13442594535</v>
      </c>
      <c r="H11" s="199">
        <f>+'Part 2017'!N$11*'COEF 1ER SEM'!N11</f>
        <v>163171.12270196655</v>
      </c>
      <c r="I11" s="199">
        <f>+'Part 2017'!N$12*'COEF 1ER SEM'!N11</f>
        <v>1241617.4630327234</v>
      </c>
      <c r="J11" s="200">
        <f t="shared" si="1"/>
        <v>36734452.320109084</v>
      </c>
      <c r="L11" s="198" t="s">
        <v>5</v>
      </c>
      <c r="M11" s="199">
        <f>+'Part 2017'!L$18*'COEF 2DO SEM'!N11</f>
        <v>22769631.259907443</v>
      </c>
      <c r="N11" s="199">
        <f>+'Part 2017'!L$19*'COEF 2DO SEM'!N11</f>
        <v>3004890.865503659</v>
      </c>
      <c r="O11" s="199">
        <f>+'Part 2017'!L$20*'COEF 2DO SEM'!N11</f>
        <v>1166105.6748992784</v>
      </c>
      <c r="P11" s="199">
        <f>+'Part 2017'!L$21*'COEF 2DO SEM'!N11</f>
        <v>1130459.9438029742</v>
      </c>
      <c r="Q11" s="199">
        <f>+'Part 2017'!L$22*'COEF 2DO SEM'!N11</f>
        <v>90739.622182027742</v>
      </c>
      <c r="R11" s="199">
        <f>+'Part 2017'!L$23*'COEF 2DO SEM'!N11</f>
        <v>837844.37140227645</v>
      </c>
      <c r="S11" s="199">
        <f>+'Part 2017'!L$24*'COEF 2DO SEM'!N11</f>
        <v>157407.47340409018</v>
      </c>
      <c r="T11" s="199">
        <f>+'Part 2017'!L$25*'COEF 2DO SEM'!N11</f>
        <v>1207114.7013401624</v>
      </c>
      <c r="U11" s="200">
        <f t="shared" si="2"/>
        <v>30364193.912441909</v>
      </c>
      <c r="W11" s="198" t="s">
        <v>5</v>
      </c>
      <c r="X11" s="199">
        <f>+M11+'1ER SEMESTRE'!X11</f>
        <v>21767323.110933386</v>
      </c>
      <c r="Y11" s="199">
        <f>+N11+'1ER SEMESTRE'!Y11</f>
        <v>2868846.4169384716</v>
      </c>
      <c r="Z11" s="199">
        <f>+O11+'1ER SEMESTRE'!Z11</f>
        <v>1131223.3379965257</v>
      </c>
      <c r="AA11" s="199">
        <f>+P11+'1ER SEMESTRE'!AA11</f>
        <v>1089264.2920630951</v>
      </c>
      <c r="AB11" s="199">
        <f>+Q11+'1ER SEMESTRE'!AB11</f>
        <v>87444.123942698468</v>
      </c>
      <c r="AC11" s="199">
        <f>+R11+'1ER SEMESTRE'!AC11</f>
        <v>807630.32888837752</v>
      </c>
      <c r="AD11" s="199">
        <f>+S11+'1ER SEMESTRE'!AD11</f>
        <v>151643.82410621381</v>
      </c>
      <c r="AE11" s="199">
        <f>+T11+'1ER SEMESTRE'!AE11</f>
        <v>1163257.3845518813</v>
      </c>
      <c r="AF11" s="200">
        <f t="shared" si="3"/>
        <v>29066632.819420651</v>
      </c>
      <c r="AH11" s="198" t="s">
        <v>5</v>
      </c>
      <c r="AI11" s="199">
        <f t="shared" si="4"/>
        <v>50143051.318700314</v>
      </c>
      <c r="AJ11" s="199">
        <f t="shared" si="5"/>
        <v>6720316.9458498433</v>
      </c>
      <c r="AK11" s="199">
        <f t="shared" si="6"/>
        <v>2118755.6774446461</v>
      </c>
      <c r="AL11" s="199">
        <f t="shared" si="7"/>
        <v>2255528.99649471</v>
      </c>
      <c r="AM11" s="199">
        <f t="shared" si="8"/>
        <v>180740.94333312166</v>
      </c>
      <c r="AN11" s="199">
        <f t="shared" si="9"/>
        <v>1663001.4633143228</v>
      </c>
      <c r="AO11" s="199">
        <f t="shared" si="10"/>
        <v>314814.94680818036</v>
      </c>
      <c r="AP11" s="199">
        <f t="shared" si="11"/>
        <v>2404874.8475846048</v>
      </c>
      <c r="AQ11" s="200">
        <f t="shared" si="12"/>
        <v>65801085.139529742</v>
      </c>
      <c r="AS11" s="198" t="s">
        <v>5</v>
      </c>
      <c r="AT11" s="199">
        <f>+'Part 2017'!O$18*'COEF 2DO SEM'!$N11</f>
        <v>50143051.318700314</v>
      </c>
      <c r="AU11" s="199">
        <f>+'Part 2017'!O$19*'COEF 2DO SEM'!$N11</f>
        <v>6720316.9458498433</v>
      </c>
      <c r="AV11" s="199">
        <f>+'Part 2017'!O$20*'COEF 2DO SEM'!$N11</f>
        <v>2118755.6774446461</v>
      </c>
      <c r="AW11" s="199">
        <f>+'Part 2017'!O$21*'COEF 2DO SEM'!$N11</f>
        <v>2255528.99649471</v>
      </c>
      <c r="AX11" s="199">
        <f>+'Part 2017'!O$22*'COEF 2DO SEM'!$N11</f>
        <v>180740.94333312166</v>
      </c>
      <c r="AY11" s="199">
        <f>+'Part 2017'!O$23*'COEF 2DO SEM'!$N11</f>
        <v>1663001.463314323</v>
      </c>
      <c r="AZ11" s="199">
        <f>+'Part 2017'!O$24*'COEF 2DO SEM'!$N11</f>
        <v>314814.94680818036</v>
      </c>
      <c r="BA11" s="199">
        <f>+'Part 2017'!O$25*'COEF 2DO SEM'!$N11</f>
        <v>2404874.8475846048</v>
      </c>
      <c r="BB11" s="200">
        <f t="shared" si="13"/>
        <v>65801085.139529742</v>
      </c>
    </row>
    <row r="12" spans="1:54" x14ac:dyDescent="0.2">
      <c r="A12" s="198" t="s">
        <v>6</v>
      </c>
      <c r="B12" s="199">
        <f>+'Part 2017'!N$5*'COEF 1ER SEM'!N12</f>
        <v>180969888.2292957</v>
      </c>
      <c r="C12" s="199">
        <f>+'Part 2017'!N$6*'COEF 1ER SEM'!N12</f>
        <v>24563253.003837857</v>
      </c>
      <c r="D12" s="199">
        <f>+'Part 2017'!N$7*'COEF 1ER SEM'!N12</f>
        <v>6298115.6213578433</v>
      </c>
      <c r="E12" s="199">
        <f>+'Part 2017'!N$8*'COEF 1ER SEM'!N12</f>
        <v>7438004.4685158608</v>
      </c>
      <c r="F12" s="199">
        <f>+'Part 2017'!N$9*'COEF 1ER SEM'!N12</f>
        <v>595012.57037739246</v>
      </c>
      <c r="G12" s="199">
        <f>+'Part 2017'!N$10*'COEF 1ER SEM'!N12</f>
        <v>5455240.3891879246</v>
      </c>
      <c r="H12" s="199">
        <f>+'Part 2017'!N$11*'COEF 1ER SEM'!N12</f>
        <v>1040645.005527681</v>
      </c>
      <c r="I12" s="199">
        <f>+'Part 2017'!N$12*'COEF 1ER SEM'!N12</f>
        <v>7918576.4630727842</v>
      </c>
      <c r="J12" s="200">
        <f t="shared" si="1"/>
        <v>234278735.75117305</v>
      </c>
      <c r="L12" s="198" t="s">
        <v>6</v>
      </c>
      <c r="M12" s="199">
        <f>+'Part 2017'!L$18*'COEF 2DO SEM'!N12</f>
        <v>147805688.01765767</v>
      </c>
      <c r="N12" s="199">
        <f>+'Part 2017'!L$19*'COEF 2DO SEM'!N12</f>
        <v>19505803.880793653</v>
      </c>
      <c r="O12" s="199">
        <f>+'Part 2017'!L$20*'COEF 2DO SEM'!N12</f>
        <v>7569602.2308129165</v>
      </c>
      <c r="P12" s="199">
        <f>+'Part 2017'!L$21*'COEF 2DO SEM'!N12</f>
        <v>7338213.2482930878</v>
      </c>
      <c r="Q12" s="199">
        <f>+'Part 2017'!L$22*'COEF 2DO SEM'!N12</f>
        <v>589022.81437874457</v>
      </c>
      <c r="R12" s="199">
        <f>+'Part 2017'!L$23*'COEF 2DO SEM'!N12</f>
        <v>5438742.610860303</v>
      </c>
      <c r="S12" s="199">
        <f>+'Part 2017'!L$24*'COEF 2DO SEM'!N12</f>
        <v>1021787.2937880537</v>
      </c>
      <c r="T12" s="199">
        <f>+'Part 2017'!L$25*'COEF 2DO SEM'!N12</f>
        <v>7835806.2504933737</v>
      </c>
      <c r="U12" s="200">
        <f t="shared" si="2"/>
        <v>197104666.34707779</v>
      </c>
      <c r="W12" s="198" t="s">
        <v>6</v>
      </c>
      <c r="X12" s="199">
        <f>+M12+'1ER SEMESTRE'!X12</f>
        <v>144526300.74567422</v>
      </c>
      <c r="Y12" s="199">
        <f>+N12+'1ER SEMESTRE'!Y12</f>
        <v>19060688.839570705</v>
      </c>
      <c r="Z12" s="199">
        <f>+O12+'1ER SEMESTRE'!Z12</f>
        <v>7455472.9665013216</v>
      </c>
      <c r="AA12" s="199">
        <f>+P12+'1ER SEMESTRE'!AA12</f>
        <v>7203427.8570787143</v>
      </c>
      <c r="AB12" s="199">
        <f>+Q12+'1ER SEMESTRE'!AB12</f>
        <v>578240.48661660636</v>
      </c>
      <c r="AC12" s="199">
        <f>+R12+'1ER SEMESTRE'!AC12</f>
        <v>5339887.2373340409</v>
      </c>
      <c r="AD12" s="199">
        <f>+S12+'1ER SEMESTRE'!AD12</f>
        <v>1002929.5820484264</v>
      </c>
      <c r="AE12" s="199">
        <f>+T12+'1ER SEMESTRE'!AE12</f>
        <v>7692312.3293813374</v>
      </c>
      <c r="AF12" s="200">
        <f t="shared" si="3"/>
        <v>192859260.04420537</v>
      </c>
      <c r="AH12" s="198" t="s">
        <v>6</v>
      </c>
      <c r="AI12" s="199">
        <f t="shared" si="4"/>
        <v>325496188.97496992</v>
      </c>
      <c r="AJ12" s="199">
        <f t="shared" si="5"/>
        <v>43623941.843408562</v>
      </c>
      <c r="AK12" s="199">
        <f t="shared" si="6"/>
        <v>13753588.587859165</v>
      </c>
      <c r="AL12" s="199">
        <f t="shared" si="7"/>
        <v>14641432.325594574</v>
      </c>
      <c r="AM12" s="199">
        <f t="shared" si="8"/>
        <v>1173253.0569939988</v>
      </c>
      <c r="AN12" s="199">
        <f t="shared" si="9"/>
        <v>10795127.626521965</v>
      </c>
      <c r="AO12" s="199">
        <f t="shared" si="10"/>
        <v>2043574.5875761074</v>
      </c>
      <c r="AP12" s="199">
        <f t="shared" si="11"/>
        <v>15610888.792454122</v>
      </c>
      <c r="AQ12" s="200">
        <f t="shared" si="12"/>
        <v>427137995.79537845</v>
      </c>
      <c r="AS12" s="198" t="s">
        <v>6</v>
      </c>
      <c r="AT12" s="199">
        <f>+'Part 2017'!O$18*'COEF 2DO SEM'!$N12</f>
        <v>325496188.97496998</v>
      </c>
      <c r="AU12" s="199">
        <f>+'Part 2017'!O$19*'COEF 2DO SEM'!$N12</f>
        <v>43623941.843408562</v>
      </c>
      <c r="AV12" s="199">
        <f>+'Part 2017'!O$20*'COEF 2DO SEM'!$N12</f>
        <v>13753588.587859165</v>
      </c>
      <c r="AW12" s="199">
        <f>+'Part 2017'!O$21*'COEF 2DO SEM'!$N12</f>
        <v>14641432.325594574</v>
      </c>
      <c r="AX12" s="199">
        <f>+'Part 2017'!O$22*'COEF 2DO SEM'!$N12</f>
        <v>1173253.0569939988</v>
      </c>
      <c r="AY12" s="199">
        <f>+'Part 2017'!O$23*'COEF 2DO SEM'!$N12</f>
        <v>10795127.626521965</v>
      </c>
      <c r="AZ12" s="199">
        <f>+'Part 2017'!O$24*'COEF 2DO SEM'!$N12</f>
        <v>2043574.5875761074</v>
      </c>
      <c r="BA12" s="199">
        <f>+'Part 2017'!O$25*'COEF 2DO SEM'!$N12</f>
        <v>15610888.792454122</v>
      </c>
      <c r="BB12" s="200">
        <f t="shared" si="13"/>
        <v>427137995.79537845</v>
      </c>
    </row>
    <row r="13" spans="1:54" x14ac:dyDescent="0.2">
      <c r="A13" s="198" t="s">
        <v>7</v>
      </c>
      <c r="B13" s="199">
        <f>+'Part 2017'!N$5*'COEF 1ER SEM'!N13</f>
        <v>31629863.323709968</v>
      </c>
      <c r="C13" s="199">
        <f>+'Part 2017'!N$6*'COEF 1ER SEM'!N13</f>
        <v>4293158.0656816065</v>
      </c>
      <c r="D13" s="199">
        <f>+'Part 2017'!N$7*'COEF 1ER SEM'!N13</f>
        <v>1100782.7780059548</v>
      </c>
      <c r="E13" s="199">
        <f>+'Part 2017'!N$8*'COEF 1ER SEM'!N13</f>
        <v>1300012.2122096547</v>
      </c>
      <c r="F13" s="199">
        <f>+'Part 2017'!N$9*'COEF 1ER SEM'!N13</f>
        <v>103996.12035500855</v>
      </c>
      <c r="G13" s="199">
        <f>+'Part 2017'!N$10*'COEF 1ER SEM'!N13</f>
        <v>953465.29522840248</v>
      </c>
      <c r="H13" s="199">
        <f>+'Part 2017'!N$11*'COEF 1ER SEM'!N13</f>
        <v>181883.62503510428</v>
      </c>
      <c r="I13" s="199">
        <f>+'Part 2017'!N$12*'COEF 1ER SEM'!N13</f>
        <v>1384006.4427071542</v>
      </c>
      <c r="J13" s="200">
        <f t="shared" si="1"/>
        <v>40947167.862932853</v>
      </c>
      <c r="L13" s="198" t="s">
        <v>7</v>
      </c>
      <c r="M13" s="199">
        <f>+'Part 2017'!L$18*'COEF 2DO SEM'!N13</f>
        <v>25380857.872927304</v>
      </c>
      <c r="N13" s="199">
        <f>+'Part 2017'!L$19*'COEF 2DO SEM'!N13</f>
        <v>3349492.4494142155</v>
      </c>
      <c r="O13" s="199">
        <f>+'Part 2017'!L$20*'COEF 2DO SEM'!N13</f>
        <v>1299834.9451335326</v>
      </c>
      <c r="P13" s="199">
        <f>+'Part 2017'!L$21*'COEF 2DO SEM'!N13</f>
        <v>1260101.3532977744</v>
      </c>
      <c r="Q13" s="199">
        <f>+'Part 2017'!L$22*'COEF 2DO SEM'!N13</f>
        <v>101145.66317551027</v>
      </c>
      <c r="R13" s="199">
        <f>+'Part 2017'!L$23*'COEF 2DO SEM'!N13</f>
        <v>933928.55894143879</v>
      </c>
      <c r="S13" s="199">
        <f>+'Part 2017'!L$24*'COEF 2DO SEM'!N13</f>
        <v>175458.999094131</v>
      </c>
      <c r="T13" s="199">
        <f>+'Part 2017'!L$25*'COEF 2DO SEM'!N13</f>
        <v>1345546.896272412</v>
      </c>
      <c r="U13" s="200">
        <f t="shared" si="2"/>
        <v>33846366.73825632</v>
      </c>
      <c r="W13" s="198" t="s">
        <v>7</v>
      </c>
      <c r="X13" s="199">
        <f>+M13+'1ER SEMESTRE'!X13</f>
        <v>24263604.792119585</v>
      </c>
      <c r="Y13" s="199">
        <f>+N13+'1ER SEMESTRE'!Y13</f>
        <v>3197846.3918202277</v>
      </c>
      <c r="Z13" s="199">
        <f>+O13+'1ER SEMESTRE'!Z13</f>
        <v>1260952.2937151394</v>
      </c>
      <c r="AA13" s="199">
        <f>+P13+'1ER SEMESTRE'!AA13</f>
        <v>1214181.3746271699</v>
      </c>
      <c r="AB13" s="199">
        <f>+Q13+'1ER SEMESTRE'!AB13</f>
        <v>97472.236430994846</v>
      </c>
      <c r="AC13" s="199">
        <f>+R13+'1ER SEMESTRE'!AC13</f>
        <v>900249.56299906154</v>
      </c>
      <c r="AD13" s="199">
        <f>+S13+'1ER SEMESTRE'!AD13</f>
        <v>169034.37315315771</v>
      </c>
      <c r="AE13" s="199">
        <f>+T13+'1ER SEMESTRE'!AE13</f>
        <v>1296660.0121860937</v>
      </c>
      <c r="AF13" s="200">
        <f t="shared" si="3"/>
        <v>32400001.037051432</v>
      </c>
      <c r="AH13" s="198" t="s">
        <v>7</v>
      </c>
      <c r="AI13" s="199">
        <f t="shared" si="4"/>
        <v>55893468.115829557</v>
      </c>
      <c r="AJ13" s="199">
        <f t="shared" si="5"/>
        <v>7491004.4575018343</v>
      </c>
      <c r="AK13" s="199">
        <f t="shared" si="6"/>
        <v>2361735.0717210942</v>
      </c>
      <c r="AL13" s="199">
        <f t="shared" si="7"/>
        <v>2514193.5868368247</v>
      </c>
      <c r="AM13" s="199">
        <f t="shared" si="8"/>
        <v>201468.35678600339</v>
      </c>
      <c r="AN13" s="199">
        <f t="shared" si="9"/>
        <v>1853714.8582274639</v>
      </c>
      <c r="AO13" s="199">
        <f t="shared" si="10"/>
        <v>350917.99818826199</v>
      </c>
      <c r="AP13" s="199">
        <f t="shared" si="11"/>
        <v>2680666.4548932482</v>
      </c>
      <c r="AQ13" s="200">
        <f t="shared" si="12"/>
        <v>73347168.89998427</v>
      </c>
      <c r="AS13" s="198" t="s">
        <v>7</v>
      </c>
      <c r="AT13" s="199">
        <f>+'Part 2017'!O$18*'COEF 2DO SEM'!$N13</f>
        <v>55893468.115829557</v>
      </c>
      <c r="AU13" s="199">
        <f>+'Part 2017'!O$19*'COEF 2DO SEM'!$N13</f>
        <v>7491004.4575018343</v>
      </c>
      <c r="AV13" s="199">
        <f>+'Part 2017'!O$20*'COEF 2DO SEM'!$N13</f>
        <v>2361735.0717210942</v>
      </c>
      <c r="AW13" s="199">
        <f>+'Part 2017'!O$21*'COEF 2DO SEM'!$N13</f>
        <v>2514193.5868368242</v>
      </c>
      <c r="AX13" s="199">
        <f>+'Part 2017'!O$22*'COEF 2DO SEM'!$N13</f>
        <v>201468.35678600339</v>
      </c>
      <c r="AY13" s="199">
        <f>+'Part 2017'!O$23*'COEF 2DO SEM'!$N13</f>
        <v>1853714.8582274641</v>
      </c>
      <c r="AZ13" s="199">
        <f>+'Part 2017'!O$24*'COEF 2DO SEM'!$N13</f>
        <v>350917.99818826199</v>
      </c>
      <c r="BA13" s="199">
        <f>+'Part 2017'!O$25*'COEF 2DO SEM'!$N13</f>
        <v>2680666.4548932482</v>
      </c>
      <c r="BB13" s="200">
        <f t="shared" si="13"/>
        <v>73347168.89998427</v>
      </c>
    </row>
    <row r="14" spans="1:54" x14ac:dyDescent="0.2">
      <c r="A14" s="198" t="s">
        <v>8</v>
      </c>
      <c r="B14" s="199">
        <f>+'Part 2017'!N$5*'COEF 1ER SEM'!N14</f>
        <v>5150352.9081385648</v>
      </c>
      <c r="C14" s="199">
        <f>+'Part 2017'!N$6*'COEF 1ER SEM'!N14</f>
        <v>699063.37888305157</v>
      </c>
      <c r="D14" s="199">
        <f>+'Part 2017'!N$7*'COEF 1ER SEM'!N14</f>
        <v>179242.62662500914</v>
      </c>
      <c r="E14" s="199">
        <f>+'Part 2017'!N$8*'COEF 1ER SEM'!N14</f>
        <v>211683.54757798254</v>
      </c>
      <c r="F14" s="199">
        <f>+'Part 2017'!N$9*'COEF 1ER SEM'!N14</f>
        <v>16933.892992956578</v>
      </c>
      <c r="G14" s="199">
        <f>+'Part 2017'!N$10*'COEF 1ER SEM'!N14</f>
        <v>155254.63091102627</v>
      </c>
      <c r="H14" s="199">
        <f>+'Part 2017'!N$11*'COEF 1ER SEM'!N14</f>
        <v>29616.468700961097</v>
      </c>
      <c r="I14" s="199">
        <f>+'Part 2017'!N$12*'COEF 1ER SEM'!N14</f>
        <v>225360.49347187701</v>
      </c>
      <c r="J14" s="200">
        <f t="shared" si="1"/>
        <v>6667507.9473014288</v>
      </c>
      <c r="L14" s="198" t="s">
        <v>8</v>
      </c>
      <c r="M14" s="199">
        <f>+'Part 2017'!L$18*'COEF 2DO SEM'!N14</f>
        <v>4132815.0494692083</v>
      </c>
      <c r="N14" s="199">
        <f>+'Part 2017'!L$19*'COEF 2DO SEM'!N14</f>
        <v>545404.44898783823</v>
      </c>
      <c r="O14" s="199">
        <f>+'Part 2017'!L$20*'COEF 2DO SEM'!N14</f>
        <v>211654.68283102868</v>
      </c>
      <c r="P14" s="199">
        <f>+'Part 2017'!L$21*'COEF 2DO SEM'!N14</f>
        <v>205184.78385714703</v>
      </c>
      <c r="Q14" s="199">
        <f>+'Part 2017'!L$22*'COEF 2DO SEM'!N14</f>
        <v>16469.747439316179</v>
      </c>
      <c r="R14" s="199">
        <f>+'Part 2017'!L$23*'COEF 2DO SEM'!N14</f>
        <v>152073.4256835072</v>
      </c>
      <c r="S14" s="199">
        <f>+'Part 2017'!L$24*'COEF 2DO SEM'!N14</f>
        <v>28570.334212166439</v>
      </c>
      <c r="T14" s="199">
        <f>+'Part 2017'!L$25*'COEF 2DO SEM'!N14</f>
        <v>219098.04981859119</v>
      </c>
      <c r="U14" s="200">
        <f t="shared" si="2"/>
        <v>5511270.5222988026</v>
      </c>
      <c r="W14" s="198" t="s">
        <v>8</v>
      </c>
      <c r="X14" s="199">
        <f>+M14+'1ER SEMESTRE'!X14</f>
        <v>3950890.5310173249</v>
      </c>
      <c r="Y14" s="199">
        <f>+N14+'1ER SEMESTRE'!Y14</f>
        <v>520711.6229157293</v>
      </c>
      <c r="Z14" s="199">
        <f>+O14+'1ER SEMESTRE'!Z14</f>
        <v>205323.34416037612</v>
      </c>
      <c r="AA14" s="199">
        <f>+P14+'1ER SEMESTRE'!AA14</f>
        <v>197707.5433370932</v>
      </c>
      <c r="AB14" s="199">
        <f>+Q14+'1ER SEMESTRE'!AB14</f>
        <v>15871.596131394877</v>
      </c>
      <c r="AC14" s="199">
        <f>+R14+'1ER SEMESTRE'!AC14</f>
        <v>146589.40847736949</v>
      </c>
      <c r="AD14" s="199">
        <f>+S14+'1ER SEMESTRE'!AD14</f>
        <v>27524.199723371781</v>
      </c>
      <c r="AE14" s="199">
        <f>+T14+'1ER SEMESTRE'!AE14</f>
        <v>211137.7022493665</v>
      </c>
      <c r="AF14" s="200">
        <f t="shared" si="3"/>
        <v>5275755.948012027</v>
      </c>
      <c r="AH14" s="198" t="s">
        <v>8</v>
      </c>
      <c r="AI14" s="199">
        <f t="shared" si="4"/>
        <v>9101243.4391558897</v>
      </c>
      <c r="AJ14" s="199">
        <f t="shared" si="5"/>
        <v>1219775.0017987809</v>
      </c>
      <c r="AK14" s="199">
        <f t="shared" si="6"/>
        <v>384565.97078538523</v>
      </c>
      <c r="AL14" s="199">
        <f t="shared" si="7"/>
        <v>409391.09091507574</v>
      </c>
      <c r="AM14" s="199">
        <f t="shared" si="8"/>
        <v>32805.489124351458</v>
      </c>
      <c r="AN14" s="199">
        <f t="shared" si="9"/>
        <v>301844.03938839573</v>
      </c>
      <c r="AO14" s="199">
        <f t="shared" si="10"/>
        <v>57140.668424332878</v>
      </c>
      <c r="AP14" s="199">
        <f t="shared" si="11"/>
        <v>436498.19572124351</v>
      </c>
      <c r="AQ14" s="200">
        <f t="shared" si="12"/>
        <v>11943263.895313457</v>
      </c>
      <c r="AS14" s="198" t="s">
        <v>8</v>
      </c>
      <c r="AT14" s="199">
        <f>+'Part 2017'!O$18*'COEF 2DO SEM'!$N14</f>
        <v>9101243.4391558897</v>
      </c>
      <c r="AU14" s="199">
        <f>+'Part 2017'!O$19*'COEF 2DO SEM'!$N14</f>
        <v>1219775.0017987809</v>
      </c>
      <c r="AV14" s="199">
        <f>+'Part 2017'!O$20*'COEF 2DO SEM'!$N14</f>
        <v>384565.97078538529</v>
      </c>
      <c r="AW14" s="199">
        <f>+'Part 2017'!O$21*'COEF 2DO SEM'!$N14</f>
        <v>409391.09091507574</v>
      </c>
      <c r="AX14" s="199">
        <f>+'Part 2017'!O$22*'COEF 2DO SEM'!$N14</f>
        <v>32805.489124351458</v>
      </c>
      <c r="AY14" s="199">
        <f>+'Part 2017'!O$23*'COEF 2DO SEM'!$N14</f>
        <v>301844.03938839579</v>
      </c>
      <c r="AZ14" s="199">
        <f>+'Part 2017'!O$24*'COEF 2DO SEM'!$N14</f>
        <v>57140.668424332878</v>
      </c>
      <c r="BA14" s="199">
        <f>+'Part 2017'!O$25*'COEF 2DO SEM'!$N14</f>
        <v>436498.19572124351</v>
      </c>
      <c r="BB14" s="200">
        <f t="shared" si="13"/>
        <v>11943263.895313457</v>
      </c>
    </row>
    <row r="15" spans="1:54" x14ac:dyDescent="0.2">
      <c r="A15" s="198" t="s">
        <v>9</v>
      </c>
      <c r="B15" s="199">
        <f>+'Part 2017'!N$5*'COEF 1ER SEM'!N15</f>
        <v>51195515.711716056</v>
      </c>
      <c r="C15" s="199">
        <f>+'Part 2017'!N$6*'COEF 1ER SEM'!N15</f>
        <v>6948826.7766154632</v>
      </c>
      <c r="D15" s="199">
        <f>+'Part 2017'!N$7*'COEF 1ER SEM'!N15</f>
        <v>1781706.7822846421</v>
      </c>
      <c r="E15" s="199">
        <f>+'Part 2017'!N$8*'COEF 1ER SEM'!N15</f>
        <v>2104175.8844943279</v>
      </c>
      <c r="F15" s="199">
        <f>+'Part 2017'!N$9*'COEF 1ER SEM'!N15</f>
        <v>168326.20992077905</v>
      </c>
      <c r="G15" s="199">
        <f>+'Part 2017'!N$10*'COEF 1ER SEM'!N15</f>
        <v>1543261.4109922817</v>
      </c>
      <c r="H15" s="199">
        <f>+'Part 2017'!N$11*'COEF 1ER SEM'!N15</f>
        <v>294393.49414477212</v>
      </c>
      <c r="I15" s="199">
        <f>+'Part 2017'!N$12*'COEF 1ER SEM'!N15</f>
        <v>2240127.4029412898</v>
      </c>
      <c r="J15" s="200">
        <f t="shared" si="1"/>
        <v>66276333.673109606</v>
      </c>
      <c r="L15" s="198" t="s">
        <v>9</v>
      </c>
      <c r="M15" s="199">
        <f>+'Part 2017'!L$18*'COEF 2DO SEM'!N15</f>
        <v>41080990.287942626</v>
      </c>
      <c r="N15" s="199">
        <f>+'Part 2017'!L$19*'COEF 2DO SEM'!N15</f>
        <v>5421426.9459621068</v>
      </c>
      <c r="O15" s="199">
        <f>+'Part 2017'!L$20*'COEF 2DO SEM'!N15</f>
        <v>2103888.9632614441</v>
      </c>
      <c r="P15" s="199">
        <f>+'Part 2017'!L$21*'COEF 2DO SEM'!N15</f>
        <v>2039576.901451628</v>
      </c>
      <c r="Q15" s="199">
        <f>+'Part 2017'!L$22*'COEF 2DO SEM'!N15</f>
        <v>163712.51229505497</v>
      </c>
      <c r="R15" s="199">
        <f>+'Part 2017'!L$23*'COEF 2DO SEM'!N15</f>
        <v>1511639.6085425331</v>
      </c>
      <c r="S15" s="199">
        <f>+'Part 2017'!L$24*'COEF 2DO SEM'!N15</f>
        <v>283994.71262185479</v>
      </c>
      <c r="T15" s="199">
        <f>+'Part 2017'!L$25*'COEF 2DO SEM'!N15</f>
        <v>2177877.4876123997</v>
      </c>
      <c r="U15" s="200">
        <f t="shared" si="2"/>
        <v>54783107.419689633</v>
      </c>
      <c r="W15" s="198" t="s">
        <v>9</v>
      </c>
      <c r="X15" s="199">
        <f>+M15+'1ER SEMESTRE'!X15</f>
        <v>39272624.97611472</v>
      </c>
      <c r="Y15" s="199">
        <f>+N15+'1ER SEMESTRE'!Y15</f>
        <v>5175975.4229909927</v>
      </c>
      <c r="Z15" s="199">
        <f>+O15+'1ER SEMESTRE'!Z15</f>
        <v>2040954.2179787685</v>
      </c>
      <c r="AA15" s="199">
        <f>+P15+'1ER SEMESTRE'!AA15</f>
        <v>1965251.6675594426</v>
      </c>
      <c r="AB15" s="199">
        <f>+Q15+'1ER SEMESTRE'!AB15</f>
        <v>157766.7712499552</v>
      </c>
      <c r="AC15" s="199">
        <f>+R15+'1ER SEMESTRE'!AC15</f>
        <v>1457127.4044183276</v>
      </c>
      <c r="AD15" s="199">
        <f>+S15+'1ER SEMESTRE'!AD15</f>
        <v>273595.93109893746</v>
      </c>
      <c r="AE15" s="199">
        <f>+T15+'1ER SEMESTRE'!AE15</f>
        <v>2098750.075118592</v>
      </c>
      <c r="AF15" s="200">
        <f t="shared" si="3"/>
        <v>52442046.466529742</v>
      </c>
      <c r="AH15" s="198" t="s">
        <v>9</v>
      </c>
      <c r="AI15" s="199">
        <f t="shared" si="4"/>
        <v>90468140.687830776</v>
      </c>
      <c r="AJ15" s="199">
        <f t="shared" si="5"/>
        <v>12124802.199606456</v>
      </c>
      <c r="AK15" s="199">
        <f t="shared" si="6"/>
        <v>3822661.0002634106</v>
      </c>
      <c r="AL15" s="199">
        <f t="shared" si="7"/>
        <v>4069427.5520537705</v>
      </c>
      <c r="AM15" s="199">
        <f t="shared" si="8"/>
        <v>326092.98117073427</v>
      </c>
      <c r="AN15" s="199">
        <f t="shared" si="9"/>
        <v>3000388.8154106094</v>
      </c>
      <c r="AO15" s="199">
        <f t="shared" si="10"/>
        <v>567989.42524370959</v>
      </c>
      <c r="AP15" s="199">
        <f t="shared" si="11"/>
        <v>4338877.4780598823</v>
      </c>
      <c r="AQ15" s="200">
        <f t="shared" si="12"/>
        <v>118718380.13963933</v>
      </c>
      <c r="AS15" s="198" t="s">
        <v>9</v>
      </c>
      <c r="AT15" s="199">
        <f>+'Part 2017'!O$18*'COEF 2DO SEM'!$N15</f>
        <v>90468140.687830791</v>
      </c>
      <c r="AU15" s="199">
        <f>+'Part 2017'!O$19*'COEF 2DO SEM'!$N15</f>
        <v>12124802.199606456</v>
      </c>
      <c r="AV15" s="199">
        <f>+'Part 2017'!O$20*'COEF 2DO SEM'!$N15</f>
        <v>3822661.0002634106</v>
      </c>
      <c r="AW15" s="199">
        <f>+'Part 2017'!O$21*'COEF 2DO SEM'!$N15</f>
        <v>4069427.5520537705</v>
      </c>
      <c r="AX15" s="199">
        <f>+'Part 2017'!O$22*'COEF 2DO SEM'!$N15</f>
        <v>326092.98117073427</v>
      </c>
      <c r="AY15" s="199">
        <f>+'Part 2017'!O$23*'COEF 2DO SEM'!$N15</f>
        <v>3000388.8154106098</v>
      </c>
      <c r="AZ15" s="199">
        <f>+'Part 2017'!O$24*'COEF 2DO SEM'!$N15</f>
        <v>567989.42524370959</v>
      </c>
      <c r="BA15" s="199">
        <f>+'Part 2017'!O$25*'COEF 2DO SEM'!$N15</f>
        <v>4338877.4780598814</v>
      </c>
      <c r="BB15" s="200">
        <f t="shared" si="13"/>
        <v>118718380.13963936</v>
      </c>
    </row>
    <row r="16" spans="1:54" x14ac:dyDescent="0.2">
      <c r="A16" s="198" t="s">
        <v>10</v>
      </c>
      <c r="B16" s="199">
        <f>+'Part 2017'!N$5*'COEF 1ER SEM'!N16</f>
        <v>7314008.835725056</v>
      </c>
      <c r="C16" s="199">
        <f>+'Part 2017'!N$6*'COEF 1ER SEM'!N16</f>
        <v>992738.90956151404</v>
      </c>
      <c r="D16" s="199">
        <f>+'Part 2017'!N$7*'COEF 1ER SEM'!N16</f>
        <v>254542.19900198994</v>
      </c>
      <c r="E16" s="199">
        <f>+'Part 2017'!N$8*'COEF 1ER SEM'!N16</f>
        <v>300611.50468280405</v>
      </c>
      <c r="F16" s="199">
        <f>+'Part 2017'!N$9*'COEF 1ER SEM'!N16</f>
        <v>24047.797341807873</v>
      </c>
      <c r="G16" s="199">
        <f>+'Part 2017'!N$10*'COEF 1ER SEM'!N16</f>
        <v>220476.88042427407</v>
      </c>
      <c r="H16" s="199">
        <f>+'Part 2017'!N$11*'COEF 1ER SEM'!N16</f>
        <v>42058.305057020421</v>
      </c>
      <c r="I16" s="199">
        <f>+'Part 2017'!N$12*'COEF 1ER SEM'!N16</f>
        <v>320034.11608397722</v>
      </c>
      <c r="J16" s="200">
        <f t="shared" si="1"/>
        <v>9468518.5478784442</v>
      </c>
      <c r="L16" s="198" t="s">
        <v>10</v>
      </c>
      <c r="M16" s="199">
        <f>+'Part 2017'!L$18*'COEF 2DO SEM'!N16</f>
        <v>5869004.7706187274</v>
      </c>
      <c r="N16" s="199">
        <f>+'Part 2017'!L$19*'COEF 2DO SEM'!N16</f>
        <v>774528.0818790606</v>
      </c>
      <c r="O16" s="199">
        <f>+'Part 2017'!L$20*'COEF 2DO SEM'!N16</f>
        <v>300570.51389673032</v>
      </c>
      <c r="P16" s="199">
        <f>+'Part 2017'!L$21*'COEF 2DO SEM'!N16</f>
        <v>291382.61957080121</v>
      </c>
      <c r="Q16" s="199">
        <f>+'Part 2017'!L$22*'COEF 2DO SEM'!N16</f>
        <v>23388.664901577613</v>
      </c>
      <c r="R16" s="199">
        <f>+'Part 2017'!L$23*'COEF 2DO SEM'!N16</f>
        <v>215959.25540763445</v>
      </c>
      <c r="S16" s="199">
        <f>+'Part 2017'!L$24*'COEF 2DO SEM'!N16</f>
        <v>40572.690958167099</v>
      </c>
      <c r="T16" s="199">
        <f>+'Part 2017'!L$25*'COEF 2DO SEM'!N16</f>
        <v>311140.82876361045</v>
      </c>
      <c r="U16" s="200">
        <f t="shared" si="2"/>
        <v>7826547.4259963101</v>
      </c>
      <c r="W16" s="198" t="s">
        <v>10</v>
      </c>
      <c r="X16" s="199">
        <f>+M16+'1ER SEMESTRE'!X16</f>
        <v>5610654.0208498128</v>
      </c>
      <c r="Y16" s="199">
        <f>+N16+'1ER SEMESTRE'!Y16</f>
        <v>739461.83471276681</v>
      </c>
      <c r="Z16" s="199">
        <f>+O16+'1ER SEMESTRE'!Z16</f>
        <v>291579.38886024093</v>
      </c>
      <c r="AA16" s="199">
        <f>+P16+'1ER SEMESTRE'!AA16</f>
        <v>280764.20094863325</v>
      </c>
      <c r="AB16" s="199">
        <f>+Q16+'1ER SEMESTRE'!AB16</f>
        <v>22539.231080387664</v>
      </c>
      <c r="AC16" s="199">
        <f>+R16+'1ER SEMESTRE'!AC16</f>
        <v>208171.41037713608</v>
      </c>
      <c r="AD16" s="199">
        <f>+S16+'1ER SEMESTRE'!AD16</f>
        <v>39087.076859313776</v>
      </c>
      <c r="AE16" s="199">
        <f>+T16+'1ER SEMESTRE'!AE16</f>
        <v>299836.35050839232</v>
      </c>
      <c r="AF16" s="200">
        <f t="shared" si="3"/>
        <v>7492093.5141966846</v>
      </c>
      <c r="AH16" s="198" t="s">
        <v>10</v>
      </c>
      <c r="AI16" s="199">
        <f t="shared" si="4"/>
        <v>12924662.856574869</v>
      </c>
      <c r="AJ16" s="199">
        <f t="shared" si="5"/>
        <v>1732200.744274281</v>
      </c>
      <c r="AK16" s="199">
        <f t="shared" si="6"/>
        <v>546121.58786223084</v>
      </c>
      <c r="AL16" s="199">
        <f t="shared" si="7"/>
        <v>581375.70563143725</v>
      </c>
      <c r="AM16" s="199">
        <f t="shared" si="8"/>
        <v>46587.028422195537</v>
      </c>
      <c r="AN16" s="199">
        <f t="shared" si="9"/>
        <v>428648.29080141016</v>
      </c>
      <c r="AO16" s="199">
        <f t="shared" si="10"/>
        <v>81145.381916334198</v>
      </c>
      <c r="AP16" s="199">
        <f t="shared" si="11"/>
        <v>619870.4665923696</v>
      </c>
      <c r="AQ16" s="200">
        <f t="shared" si="12"/>
        <v>16960612.062075127</v>
      </c>
      <c r="AS16" s="198" t="s">
        <v>10</v>
      </c>
      <c r="AT16" s="199">
        <f>+'Part 2017'!O$18*'COEF 2DO SEM'!$N16</f>
        <v>12924662.856574869</v>
      </c>
      <c r="AU16" s="199">
        <f>+'Part 2017'!O$19*'COEF 2DO SEM'!$N16</f>
        <v>1732200.7442742807</v>
      </c>
      <c r="AV16" s="199">
        <f>+'Part 2017'!O$20*'COEF 2DO SEM'!$N16</f>
        <v>546121.58786223084</v>
      </c>
      <c r="AW16" s="199">
        <f>+'Part 2017'!O$21*'COEF 2DO SEM'!$N16</f>
        <v>581375.70563143725</v>
      </c>
      <c r="AX16" s="199">
        <f>+'Part 2017'!O$22*'COEF 2DO SEM'!$N16</f>
        <v>46587.028422195537</v>
      </c>
      <c r="AY16" s="199">
        <f>+'Part 2017'!O$23*'COEF 2DO SEM'!$N16</f>
        <v>428648.29080141021</v>
      </c>
      <c r="AZ16" s="199">
        <f>+'Part 2017'!O$24*'COEF 2DO SEM'!$N16</f>
        <v>81145.381916334198</v>
      </c>
      <c r="BA16" s="199">
        <f>+'Part 2017'!O$25*'COEF 2DO SEM'!$N16</f>
        <v>619870.46659236948</v>
      </c>
      <c r="BB16" s="200">
        <f t="shared" si="13"/>
        <v>16960612.062075127</v>
      </c>
    </row>
    <row r="17" spans="1:54" x14ac:dyDescent="0.2">
      <c r="A17" s="198" t="s">
        <v>11</v>
      </c>
      <c r="B17" s="199">
        <f>+'Part 2017'!N$5*'COEF 1ER SEM'!N17</f>
        <v>10306655.943723019</v>
      </c>
      <c r="C17" s="199">
        <f>+'Part 2017'!N$6*'COEF 1ER SEM'!N17</f>
        <v>1398934.3754713938</v>
      </c>
      <c r="D17" s="199">
        <f>+'Part 2017'!N$7*'COEF 1ER SEM'!N17</f>
        <v>358692.32963704981</v>
      </c>
      <c r="E17" s="199">
        <f>+'Part 2017'!N$8*'COEF 1ER SEM'!N17</f>
        <v>423611.6500648717</v>
      </c>
      <c r="F17" s="199">
        <f>+'Part 2017'!N$9*'COEF 1ER SEM'!N17</f>
        <v>33887.349465010659</v>
      </c>
      <c r="G17" s="199">
        <f>+'Part 2017'!N$10*'COEF 1ER SEM'!N17</f>
        <v>310688.62522820389</v>
      </c>
      <c r="H17" s="199">
        <f>+'Part 2017'!N$11*'COEF 1ER SEM'!N17</f>
        <v>59267.15287538799</v>
      </c>
      <c r="I17" s="199">
        <f>+'Part 2017'!N$12*'COEF 1ER SEM'!N17</f>
        <v>450981.34262837266</v>
      </c>
      <c r="J17" s="200">
        <f t="shared" si="1"/>
        <v>13342718.769093312</v>
      </c>
      <c r="L17" s="198" t="s">
        <v>11</v>
      </c>
      <c r="M17" s="199">
        <f>+'Part 2017'!L$18*'COEF 2DO SEM'!N17</f>
        <v>8537731.2137288991</v>
      </c>
      <c r="N17" s="199">
        <f>+'Part 2017'!L$19*'COEF 2DO SEM'!N17</f>
        <v>1126717.8744977058</v>
      </c>
      <c r="O17" s="199">
        <f>+'Part 2017'!L$20*'COEF 2DO SEM'!N17</f>
        <v>437244.5344173942</v>
      </c>
      <c r="P17" s="199">
        <f>+'Part 2017'!L$21*'COEF 2DO SEM'!N17</f>
        <v>423878.7636878097</v>
      </c>
      <c r="Q17" s="199">
        <f>+'Part 2017'!L$22*'COEF 2DO SEM'!N17</f>
        <v>34023.849388793955</v>
      </c>
      <c r="R17" s="199">
        <f>+'Part 2017'!L$23*'COEF 2DO SEM'!N17</f>
        <v>314159.23957291886</v>
      </c>
      <c r="S17" s="199">
        <f>+'Part 2017'!L$24*'COEF 2DO SEM'!N17</f>
        <v>59021.715530485279</v>
      </c>
      <c r="T17" s="199">
        <f>+'Part 2017'!L$25*'COEF 2DO SEM'!N17</f>
        <v>452621.33350089379</v>
      </c>
      <c r="U17" s="200">
        <f t="shared" si="2"/>
        <v>11385398.5243249</v>
      </c>
      <c r="W17" s="198" t="s">
        <v>11</v>
      </c>
      <c r="X17" s="199">
        <f>+M17+'1ER SEMESTRE'!X17</f>
        <v>8495049.2533693071</v>
      </c>
      <c r="Y17" s="199">
        <f>+N17+'1ER SEMESTRE'!Y17</f>
        <v>1120924.6024717872</v>
      </c>
      <c r="Z17" s="199">
        <f>+O17+'1ER SEMESTRE'!Z17</f>
        <v>435759.11646238994</v>
      </c>
      <c r="AA17" s="199">
        <f>+P17+'1ER SEMESTRE'!AA17</f>
        <v>422124.5016114724</v>
      </c>
      <c r="AB17" s="199">
        <f>+Q17+'1ER SEMESTRE'!AB17</f>
        <v>33883.514976308004</v>
      </c>
      <c r="AC17" s="199">
        <f>+R17+'1ER SEMESTRE'!AC17</f>
        <v>312872.61472984916</v>
      </c>
      <c r="AD17" s="199">
        <f>+S17+'1ER SEMESTRE'!AD17</f>
        <v>58776.278185582567</v>
      </c>
      <c r="AE17" s="199">
        <f>+T17+'1ER SEMESTRE'!AE17</f>
        <v>450753.72795608058</v>
      </c>
      <c r="AF17" s="200">
        <f t="shared" si="3"/>
        <v>11330143.609762777</v>
      </c>
      <c r="AH17" s="198" t="s">
        <v>11</v>
      </c>
      <c r="AI17" s="199">
        <f t="shared" si="4"/>
        <v>18801705.197092324</v>
      </c>
      <c r="AJ17" s="199">
        <f t="shared" si="5"/>
        <v>2519858.9779431811</v>
      </c>
      <c r="AK17" s="199">
        <f t="shared" si="6"/>
        <v>794451.44609943975</v>
      </c>
      <c r="AL17" s="199">
        <f t="shared" si="7"/>
        <v>845736.1516763441</v>
      </c>
      <c r="AM17" s="199">
        <f t="shared" si="8"/>
        <v>67770.86444131867</v>
      </c>
      <c r="AN17" s="199">
        <f t="shared" si="9"/>
        <v>623561.23995805299</v>
      </c>
      <c r="AO17" s="199">
        <f t="shared" si="10"/>
        <v>118043.43106097056</v>
      </c>
      <c r="AP17" s="199">
        <f t="shared" si="11"/>
        <v>901735.07058445318</v>
      </c>
      <c r="AQ17" s="200">
        <f t="shared" si="12"/>
        <v>24672862.378856089</v>
      </c>
      <c r="AS17" s="198" t="s">
        <v>11</v>
      </c>
      <c r="AT17" s="199">
        <f>+'Part 2017'!O$18*'COEF 2DO SEM'!$N17</f>
        <v>18801705.197092328</v>
      </c>
      <c r="AU17" s="199">
        <f>+'Part 2017'!O$19*'COEF 2DO SEM'!$N17</f>
        <v>2519858.9779431811</v>
      </c>
      <c r="AV17" s="199">
        <f>+'Part 2017'!O$20*'COEF 2DO SEM'!$N17</f>
        <v>794451.44609943975</v>
      </c>
      <c r="AW17" s="199">
        <f>+'Part 2017'!O$21*'COEF 2DO SEM'!$N17</f>
        <v>845736.15167634399</v>
      </c>
      <c r="AX17" s="199">
        <f>+'Part 2017'!O$22*'COEF 2DO SEM'!$N17</f>
        <v>67770.864441318656</v>
      </c>
      <c r="AY17" s="199">
        <f>+'Part 2017'!O$23*'COEF 2DO SEM'!$N17</f>
        <v>623561.23995805311</v>
      </c>
      <c r="AZ17" s="199">
        <f>+'Part 2017'!O$24*'COEF 2DO SEM'!$N17</f>
        <v>118043.43106097056</v>
      </c>
      <c r="BA17" s="199">
        <f>+'Part 2017'!O$25*'COEF 2DO SEM'!$N17</f>
        <v>901735.07058445318</v>
      </c>
      <c r="BB17" s="200">
        <f t="shared" si="13"/>
        <v>24672862.378856093</v>
      </c>
    </row>
    <row r="18" spans="1:54" x14ac:dyDescent="0.2">
      <c r="A18" s="198" t="s">
        <v>12</v>
      </c>
      <c r="B18" s="199">
        <f>+'Part 2017'!N$5*'COEF 1ER SEM'!N18</f>
        <v>25990815.242058672</v>
      </c>
      <c r="C18" s="199">
        <f>+'Part 2017'!N$6*'COEF 1ER SEM'!N18</f>
        <v>3527763.5236078138</v>
      </c>
      <c r="D18" s="199">
        <f>+'Part 2017'!N$7*'COEF 1ER SEM'!N18</f>
        <v>904532.57770944643</v>
      </c>
      <c r="E18" s="199">
        <f>+'Part 2017'!N$8*'COEF 1ER SEM'!N18</f>
        <v>1068242.9093720776</v>
      </c>
      <c r="F18" s="199">
        <f>+'Part 2017'!N$9*'COEF 1ER SEM'!N18</f>
        <v>85455.441978207295</v>
      </c>
      <c r="G18" s="199">
        <f>+'Part 2017'!N$10*'COEF 1ER SEM'!N18</f>
        <v>783479.2099597872</v>
      </c>
      <c r="H18" s="199">
        <f>+'Part 2017'!N$11*'COEF 1ER SEM'!N18</f>
        <v>149456.97505748161</v>
      </c>
      <c r="I18" s="199">
        <f>+'Part 2017'!N$12*'COEF 1ER SEM'!N18</f>
        <v>1137262.4465075084</v>
      </c>
      <c r="J18" s="200">
        <f t="shared" si="1"/>
        <v>33647008.326250993</v>
      </c>
      <c r="L18" s="198" t="s">
        <v>12</v>
      </c>
      <c r="M18" s="199">
        <f>+'Part 2017'!L$18*'COEF 2DO SEM'!N18</f>
        <v>20855897.507647812</v>
      </c>
      <c r="N18" s="199">
        <f>+'Part 2017'!L$19*'COEF 2DO SEM'!N18</f>
        <v>2752336.8822823083</v>
      </c>
      <c r="O18" s="199">
        <f>+'Part 2017'!L$20*'COEF 2DO SEM'!N18</f>
        <v>1068097.2458964931</v>
      </c>
      <c r="P18" s="199">
        <f>+'Part 2017'!L$21*'COEF 2DO SEM'!N18</f>
        <v>1035447.4543454674</v>
      </c>
      <c r="Q18" s="199">
        <f>+'Part 2017'!L$22*'COEF 2DO SEM'!N18</f>
        <v>83113.171158080033</v>
      </c>
      <c r="R18" s="199">
        <f>+'Part 2017'!L$23*'COEF 2DO SEM'!N18</f>
        <v>767425.52999062126</v>
      </c>
      <c r="S18" s="199">
        <f>+'Part 2017'!L$24*'COEF 2DO SEM'!N18</f>
        <v>144177.74687611908</v>
      </c>
      <c r="T18" s="199">
        <f>+'Part 2017'!L$25*'COEF 2DO SEM'!N18</f>
        <v>1105659.560480193</v>
      </c>
      <c r="U18" s="200">
        <f t="shared" si="2"/>
        <v>27812155.098677095</v>
      </c>
      <c r="W18" s="198" t="s">
        <v>12</v>
      </c>
      <c r="X18" s="199">
        <f>+M18+'1ER SEMESTRE'!X18</f>
        <v>19937830.992319968</v>
      </c>
      <c r="Y18" s="199">
        <f>+N18+'1ER SEMESTRE'!Y18</f>
        <v>2627726.6484417641</v>
      </c>
      <c r="Z18" s="199">
        <f>+O18+'1ER SEMESTRE'!Z18</f>
        <v>1036146.6870592916</v>
      </c>
      <c r="AA18" s="199">
        <f>+P18+'1ER SEMESTRE'!AA18</f>
        <v>997714.19987856271</v>
      </c>
      <c r="AB18" s="199">
        <f>+Q18+'1ER SEMESTRE'!AB18</f>
        <v>80094.651765668721</v>
      </c>
      <c r="AC18" s="199">
        <f>+R18+'1ER SEMESTRE'!AC18</f>
        <v>739750.90641992097</v>
      </c>
      <c r="AD18" s="199">
        <f>+S18+'1ER SEMESTRE'!AD18</f>
        <v>138898.51869475655</v>
      </c>
      <c r="AE18" s="199">
        <f>+T18+'1ER SEMESTRE'!AE18</f>
        <v>1065488.3476284768</v>
      </c>
      <c r="AF18" s="200">
        <f t="shared" si="3"/>
        <v>26623650.952208411</v>
      </c>
      <c r="AH18" s="198" t="s">
        <v>12</v>
      </c>
      <c r="AI18" s="199">
        <f t="shared" si="4"/>
        <v>45928646.234378636</v>
      </c>
      <c r="AJ18" s="199">
        <f t="shared" si="5"/>
        <v>6155490.1720495783</v>
      </c>
      <c r="AK18" s="199">
        <f t="shared" si="6"/>
        <v>1940679.2647687381</v>
      </c>
      <c r="AL18" s="199">
        <f t="shared" si="7"/>
        <v>2065957.1092506403</v>
      </c>
      <c r="AM18" s="199">
        <f t="shared" si="8"/>
        <v>165550.09374387603</v>
      </c>
      <c r="AN18" s="199">
        <f t="shared" si="9"/>
        <v>1523230.1163797081</v>
      </c>
      <c r="AO18" s="199">
        <f t="shared" si="10"/>
        <v>288355.49375223817</v>
      </c>
      <c r="AP18" s="199">
        <f t="shared" si="11"/>
        <v>2202750.794135985</v>
      </c>
      <c r="AQ18" s="200">
        <f t="shared" si="12"/>
        <v>60270659.278459407</v>
      </c>
      <c r="AS18" s="198" t="s">
        <v>12</v>
      </c>
      <c r="AT18" s="199">
        <f>+'Part 2017'!O$18*'COEF 2DO SEM'!$N18</f>
        <v>45928646.234378643</v>
      </c>
      <c r="AU18" s="199">
        <f>+'Part 2017'!O$19*'COEF 2DO SEM'!$N18</f>
        <v>6155490.1720495783</v>
      </c>
      <c r="AV18" s="199">
        <f>+'Part 2017'!O$20*'COEF 2DO SEM'!$N18</f>
        <v>1940679.2647687381</v>
      </c>
      <c r="AW18" s="199">
        <f>+'Part 2017'!O$21*'COEF 2DO SEM'!$N18</f>
        <v>2065957.10925064</v>
      </c>
      <c r="AX18" s="199">
        <f>+'Part 2017'!O$22*'COEF 2DO SEM'!$N18</f>
        <v>165550.093743876</v>
      </c>
      <c r="AY18" s="199">
        <f>+'Part 2017'!O$23*'COEF 2DO SEM'!$N18</f>
        <v>1523230.1163797083</v>
      </c>
      <c r="AZ18" s="199">
        <f>+'Part 2017'!O$24*'COEF 2DO SEM'!$N18</f>
        <v>288355.49375223817</v>
      </c>
      <c r="BA18" s="199">
        <f>+'Part 2017'!O$25*'COEF 2DO SEM'!$N18</f>
        <v>2202750.7941359854</v>
      </c>
      <c r="BB18" s="200">
        <f t="shared" si="13"/>
        <v>60270659.278459407</v>
      </c>
    </row>
    <row r="19" spans="1:54" x14ac:dyDescent="0.2">
      <c r="A19" s="198" t="s">
        <v>13</v>
      </c>
      <c r="B19" s="199">
        <f>+'Part 2017'!N$5*'COEF 1ER SEM'!N19</f>
        <v>13224375.062832354</v>
      </c>
      <c r="C19" s="199">
        <f>+'Part 2017'!N$6*'COEF 1ER SEM'!N19</f>
        <v>1794959.7784710939</v>
      </c>
      <c r="D19" s="199">
        <f>+'Part 2017'!N$7*'COEF 1ER SEM'!N19</f>
        <v>460234.81575227412</v>
      </c>
      <c r="E19" s="199">
        <f>+'Part 2017'!N$8*'COEF 1ER SEM'!N19</f>
        <v>543532.19628476072</v>
      </c>
      <c r="F19" s="199">
        <f>+'Part 2017'!N$9*'COEF 1ER SEM'!N19</f>
        <v>43480.545160091307</v>
      </c>
      <c r="G19" s="199">
        <f>+'Part 2017'!N$10*'COEF 1ER SEM'!N19</f>
        <v>398641.70592361654</v>
      </c>
      <c r="H19" s="199">
        <f>+'Part 2017'!N$11*'COEF 1ER SEM'!N19</f>
        <v>76045.136541856496</v>
      </c>
      <c r="I19" s="199">
        <f>+'Part 2017'!N$12*'COEF 1ER SEM'!N19</f>
        <v>578649.99606293056</v>
      </c>
      <c r="J19" s="200">
        <f t="shared" si="1"/>
        <v>17119919.237028975</v>
      </c>
      <c r="L19" s="198" t="s">
        <v>13</v>
      </c>
      <c r="M19" s="199">
        <f>+'Part 2017'!L$18*'COEF 2DO SEM'!N19</f>
        <v>10611679.870157056</v>
      </c>
      <c r="N19" s="199">
        <f>+'Part 2017'!L$19*'COEF 2DO SEM'!N19</f>
        <v>1400415.2963877907</v>
      </c>
      <c r="O19" s="199">
        <f>+'Part 2017'!L$20*'COEF 2DO SEM'!N19</f>
        <v>543458.08131698659</v>
      </c>
      <c r="P19" s="199">
        <f>+'Part 2017'!L$21*'COEF 2DO SEM'!N19</f>
        <v>526845.55550073762</v>
      </c>
      <c r="Q19" s="199">
        <f>+'Part 2017'!L$22*'COEF 2DO SEM'!N19</f>
        <v>42288.775393132761</v>
      </c>
      <c r="R19" s="199">
        <f>+'Part 2017'!L$23*'COEF 2DO SEM'!N19</f>
        <v>390473.44020845019</v>
      </c>
      <c r="S19" s="199">
        <f>+'Part 2017'!L$24*'COEF 2DO SEM'!N19</f>
        <v>73359.014815299888</v>
      </c>
      <c r="T19" s="199">
        <f>+'Part 2017'!L$25*'COEF 2DO SEM'!N19</f>
        <v>562570.1457773241</v>
      </c>
      <c r="U19" s="200">
        <f t="shared" si="2"/>
        <v>14151090.17955678</v>
      </c>
      <c r="W19" s="198" t="s">
        <v>13</v>
      </c>
      <c r="X19" s="199">
        <f>+M19+'1ER SEMESTRE'!X19</f>
        <v>10144558.857666595</v>
      </c>
      <c r="Y19" s="199">
        <f>+N19+'1ER SEMESTRE'!Y19</f>
        <v>1337012.41911644</v>
      </c>
      <c r="Z19" s="199">
        <f>+O19+'1ER SEMESTRE'!Z19</f>
        <v>527201.33178469387</v>
      </c>
      <c r="AA19" s="199">
        <f>+P19+'1ER SEMESTRE'!AA19</f>
        <v>507646.51519498543</v>
      </c>
      <c r="AB19" s="199">
        <f>+Q19+'1ER SEMESTRE'!AB19</f>
        <v>40752.923892981118</v>
      </c>
      <c r="AC19" s="199">
        <f>+R19+'1ER SEMESTRE'!AC19</f>
        <v>376392.32738404715</v>
      </c>
      <c r="AD19" s="199">
        <f>+S19+'1ER SEMESTRE'!AD19</f>
        <v>70672.89308874328</v>
      </c>
      <c r="AE19" s="199">
        <f>+T19+'1ER SEMESTRE'!AE19</f>
        <v>542130.64895768196</v>
      </c>
      <c r="AF19" s="200">
        <f t="shared" si="3"/>
        <v>13546367.917086167</v>
      </c>
      <c r="AH19" s="198" t="s">
        <v>13</v>
      </c>
      <c r="AI19" s="199">
        <f t="shared" si="4"/>
        <v>23368933.920498949</v>
      </c>
      <c r="AJ19" s="199">
        <f t="shared" si="5"/>
        <v>3131972.1975875339</v>
      </c>
      <c r="AK19" s="199">
        <f t="shared" si="6"/>
        <v>987436.147536968</v>
      </c>
      <c r="AL19" s="199">
        <f t="shared" si="7"/>
        <v>1051178.7114797463</v>
      </c>
      <c r="AM19" s="199">
        <f t="shared" si="8"/>
        <v>84233.469053072418</v>
      </c>
      <c r="AN19" s="199">
        <f t="shared" si="9"/>
        <v>775034.03330766363</v>
      </c>
      <c r="AO19" s="199">
        <f t="shared" si="10"/>
        <v>146718.02963059978</v>
      </c>
      <c r="AP19" s="199">
        <f t="shared" si="11"/>
        <v>1120780.6450206125</v>
      </c>
      <c r="AQ19" s="200">
        <f t="shared" si="12"/>
        <v>30666287.154115144</v>
      </c>
      <c r="AS19" s="198" t="s">
        <v>13</v>
      </c>
      <c r="AT19" s="199">
        <f>+'Part 2017'!O$18*'COEF 2DO SEM'!$N19</f>
        <v>23368933.920498949</v>
      </c>
      <c r="AU19" s="199">
        <f>+'Part 2017'!O$19*'COEF 2DO SEM'!$N19</f>
        <v>3131972.1975875339</v>
      </c>
      <c r="AV19" s="199">
        <f>+'Part 2017'!O$20*'COEF 2DO SEM'!$N19</f>
        <v>987436.147536968</v>
      </c>
      <c r="AW19" s="199">
        <f>+'Part 2017'!O$21*'COEF 2DO SEM'!$N19</f>
        <v>1051178.711479746</v>
      </c>
      <c r="AX19" s="199">
        <f>+'Part 2017'!O$22*'COEF 2DO SEM'!$N19</f>
        <v>84233.469053072433</v>
      </c>
      <c r="AY19" s="199">
        <f>+'Part 2017'!O$23*'COEF 2DO SEM'!$N19</f>
        <v>775034.03330766375</v>
      </c>
      <c r="AZ19" s="199">
        <f>+'Part 2017'!O$24*'COEF 2DO SEM'!$N19</f>
        <v>146718.02963059978</v>
      </c>
      <c r="BA19" s="199">
        <f>+'Part 2017'!O$25*'COEF 2DO SEM'!$N19</f>
        <v>1120780.6450206125</v>
      </c>
      <c r="BB19" s="200">
        <f t="shared" si="13"/>
        <v>30666287.154115144</v>
      </c>
    </row>
    <row r="20" spans="1:54" x14ac:dyDescent="0.2">
      <c r="A20" s="198" t="s">
        <v>14</v>
      </c>
      <c r="B20" s="199">
        <f>+'Part 2017'!N$5*'COEF 1ER SEM'!N20</f>
        <v>69008868.710193321</v>
      </c>
      <c r="C20" s="199">
        <f>+'Part 2017'!N$6*'COEF 1ER SEM'!N20</f>
        <v>9366653.8572946172</v>
      </c>
      <c r="D20" s="199">
        <f>+'Part 2017'!N$7*'COEF 1ER SEM'!N20</f>
        <v>2401647.2479952779</v>
      </c>
      <c r="E20" s="199">
        <f>+'Part 2017'!N$8*'COEF 1ER SEM'!N20</f>
        <v>2836318.6763053453</v>
      </c>
      <c r="F20" s="199">
        <f>+'Part 2017'!N$9*'COEF 1ER SEM'!N20</f>
        <v>226894.89810626459</v>
      </c>
      <c r="G20" s="199">
        <f>+'Part 2017'!N$10*'COEF 1ER SEM'!N20</f>
        <v>2080235.399841903</v>
      </c>
      <c r="H20" s="199">
        <f>+'Part 2017'!N$11*'COEF 1ER SEM'!N20</f>
        <v>396826.98189760401</v>
      </c>
      <c r="I20" s="199">
        <f>+'Part 2017'!N$12*'COEF 1ER SEM'!N20</f>
        <v>3019574.1891570459</v>
      </c>
      <c r="J20" s="200">
        <f t="shared" si="1"/>
        <v>89337019.960791364</v>
      </c>
      <c r="L20" s="198" t="s">
        <v>14</v>
      </c>
      <c r="M20" s="199">
        <f>+'Part 2017'!L$18*'COEF 2DO SEM'!N20</f>
        <v>55416167.046518549</v>
      </c>
      <c r="N20" s="199">
        <f>+'Part 2017'!L$19*'COEF 2DO SEM'!N20</f>
        <v>7313229.2859091889</v>
      </c>
      <c r="O20" s="199">
        <f>+'Part 2017'!L$20*'COEF 2DO SEM'!N20</f>
        <v>2838039.2346491758</v>
      </c>
      <c r="P20" s="199">
        <f>+'Part 2017'!L$21*'COEF 2DO SEM'!N20</f>
        <v>2751285.5333537906</v>
      </c>
      <c r="Q20" s="199">
        <f>+'Part 2017'!L$22*'COEF 2DO SEM'!N20</f>
        <v>220839.8547688062</v>
      </c>
      <c r="R20" s="199">
        <f>+'Part 2017'!L$23*'COEF 2DO SEM'!N20</f>
        <v>2039124.9693343788</v>
      </c>
      <c r="S20" s="199">
        <f>+'Part 2017'!L$24*'COEF 2DO SEM'!N20</f>
        <v>383094.42700070079</v>
      </c>
      <c r="T20" s="199">
        <f>+'Part 2017'!L$25*'COEF 2DO SEM'!N20</f>
        <v>2937845.9918918647</v>
      </c>
      <c r="U20" s="200">
        <f t="shared" si="2"/>
        <v>73899626.343426451</v>
      </c>
      <c r="W20" s="198" t="s">
        <v>14</v>
      </c>
      <c r="X20" s="199">
        <f>+M20+'1ER SEMESTRE'!X20</f>
        <v>53028053.029159598</v>
      </c>
      <c r="Y20" s="199">
        <f>+N20+'1ER SEMESTRE'!Y20</f>
        <v>6989087.7981492188</v>
      </c>
      <c r="Z20" s="199">
        <f>+O20+'1ER SEMESTRE'!Z20</f>
        <v>2754928.0698831622</v>
      </c>
      <c r="AA20" s="199">
        <f>+P20+'1ER SEMESTRE'!AA20</f>
        <v>2653132.1725585675</v>
      </c>
      <c r="AB20" s="199">
        <f>+Q20+'1ER SEMESTRE'!AB20</f>
        <v>212987.95258924234</v>
      </c>
      <c r="AC20" s="199">
        <f>+R20+'1ER SEMESTRE'!AC20</f>
        <v>1967136.5508800568</v>
      </c>
      <c r="AD20" s="199">
        <f>+S20+'1ER SEMESTRE'!AD20</f>
        <v>369361.87210379756</v>
      </c>
      <c r="AE20" s="199">
        <f>+T20+'1ER SEMESTRE'!AE20</f>
        <v>2833350.9091241034</v>
      </c>
      <c r="AF20" s="200">
        <f t="shared" si="3"/>
        <v>70808038.354447752</v>
      </c>
      <c r="AH20" s="198" t="s">
        <v>14</v>
      </c>
      <c r="AI20" s="199">
        <f t="shared" si="4"/>
        <v>122036921.73935291</v>
      </c>
      <c r="AJ20" s="199">
        <f t="shared" si="5"/>
        <v>16355741.655443836</v>
      </c>
      <c r="AK20" s="199">
        <f t="shared" si="6"/>
        <v>5156575.31787844</v>
      </c>
      <c r="AL20" s="199">
        <f t="shared" si="7"/>
        <v>5489450.8488639127</v>
      </c>
      <c r="AM20" s="199">
        <f t="shared" si="8"/>
        <v>439882.8506955069</v>
      </c>
      <c r="AN20" s="199">
        <f t="shared" si="9"/>
        <v>4047371.9507219596</v>
      </c>
      <c r="AO20" s="199">
        <f t="shared" si="10"/>
        <v>766188.85400140157</v>
      </c>
      <c r="AP20" s="199">
        <f t="shared" si="11"/>
        <v>5852925.0982811488</v>
      </c>
      <c r="AQ20" s="200">
        <f t="shared" si="12"/>
        <v>160145058.31523913</v>
      </c>
      <c r="AS20" s="198" t="s">
        <v>14</v>
      </c>
      <c r="AT20" s="199">
        <f>+'Part 2017'!O$18*'COEF 2DO SEM'!$N20</f>
        <v>122036921.73935293</v>
      </c>
      <c r="AU20" s="199">
        <f>+'Part 2017'!O$19*'COEF 2DO SEM'!$N20</f>
        <v>16355741.655443836</v>
      </c>
      <c r="AV20" s="199">
        <f>+'Part 2017'!O$20*'COEF 2DO SEM'!$N20</f>
        <v>5156575.31787844</v>
      </c>
      <c r="AW20" s="199">
        <f>+'Part 2017'!O$21*'COEF 2DO SEM'!$N20</f>
        <v>5489450.8488639127</v>
      </c>
      <c r="AX20" s="199">
        <f>+'Part 2017'!O$22*'COEF 2DO SEM'!$N20</f>
        <v>439882.85069550696</v>
      </c>
      <c r="AY20" s="199">
        <f>+'Part 2017'!O$23*'COEF 2DO SEM'!$N20</f>
        <v>4047371.9507219605</v>
      </c>
      <c r="AZ20" s="199">
        <f>+'Part 2017'!O$24*'COEF 2DO SEM'!$N20</f>
        <v>766188.85400140157</v>
      </c>
      <c r="BA20" s="199">
        <f>+'Part 2017'!O$25*'COEF 2DO SEM'!$N20</f>
        <v>5852925.0982811488</v>
      </c>
      <c r="BB20" s="200">
        <f t="shared" si="13"/>
        <v>160145058.31523913</v>
      </c>
    </row>
    <row r="21" spans="1:54" x14ac:dyDescent="0.2">
      <c r="A21" s="198" t="s">
        <v>15</v>
      </c>
      <c r="B21" s="199">
        <f>+'Part 2017'!N$5*'COEF 1ER SEM'!N21</f>
        <v>8641029.6604953967</v>
      </c>
      <c r="C21" s="199">
        <f>+'Part 2017'!N$6*'COEF 1ER SEM'!N21</f>
        <v>1172856.9865473118</v>
      </c>
      <c r="D21" s="199">
        <f>+'Part 2017'!N$7*'COEF 1ER SEM'!N21</f>
        <v>300725.1892669985</v>
      </c>
      <c r="E21" s="199">
        <f>+'Part 2017'!N$8*'COEF 1ER SEM'!N21</f>
        <v>355153.10229902872</v>
      </c>
      <c r="F21" s="199">
        <f>+'Part 2017'!N$9*'COEF 1ER SEM'!N21</f>
        <v>28410.921393089167</v>
      </c>
      <c r="G21" s="199">
        <f>+'Part 2017'!N$10*'COEF 1ER SEM'!N21</f>
        <v>260479.21269851559</v>
      </c>
      <c r="H21" s="199">
        <f>+'Part 2017'!N$11*'COEF 1ER SEM'!N21</f>
        <v>49689.174518456755</v>
      </c>
      <c r="I21" s="199">
        <f>+'Part 2017'!N$12*'COEF 1ER SEM'!N21</f>
        <v>378099.66484377795</v>
      </c>
      <c r="J21" s="200">
        <f t="shared" si="1"/>
        <v>11186443.912062574</v>
      </c>
      <c r="L21" s="198" t="s">
        <v>15</v>
      </c>
      <c r="M21" s="199">
        <f>+'Part 2017'!L$18*'COEF 2DO SEM'!N21</f>
        <v>6995020.92024324</v>
      </c>
      <c r="N21" s="199">
        <f>+'Part 2017'!L$19*'COEF 2DO SEM'!N21</f>
        <v>923127.57406205579</v>
      </c>
      <c r="O21" s="199">
        <f>+'Part 2017'!L$20*'COEF 2DO SEM'!N21</f>
        <v>358237.40393624507</v>
      </c>
      <c r="P21" s="199">
        <f>+'Part 2017'!L$21*'COEF 2DO SEM'!N21</f>
        <v>347286.73759080219</v>
      </c>
      <c r="Q21" s="199">
        <f>+'Part 2017'!L$22*'COEF 2DO SEM'!N21</f>
        <v>27875.969892225286</v>
      </c>
      <c r="R21" s="199">
        <f>+'Part 2017'!L$23*'COEF 2DO SEM'!N21</f>
        <v>257392.78949969233</v>
      </c>
      <c r="S21" s="199">
        <f>+'Part 2017'!L$24*'COEF 2DO SEM'!N21</f>
        <v>48356.890671435402</v>
      </c>
      <c r="T21" s="199">
        <f>+'Part 2017'!L$25*'COEF 2DO SEM'!N21</f>
        <v>370835.71941173065</v>
      </c>
      <c r="U21" s="200">
        <f t="shared" si="2"/>
        <v>9328134.0053074285</v>
      </c>
      <c r="W21" s="198" t="s">
        <v>15</v>
      </c>
      <c r="X21" s="199">
        <f>+M21+'1ER SEMESTRE'!X21</f>
        <v>6763334.554955882</v>
      </c>
      <c r="Y21" s="199">
        <f>+N21+'1ER SEMESTRE'!Y21</f>
        <v>891680.51475414319</v>
      </c>
      <c r="Z21" s="199">
        <f>+O21+'1ER SEMESTRE'!Z21</f>
        <v>350174.25303998613</v>
      </c>
      <c r="AA21" s="199">
        <f>+P21+'1ER SEMESTRE'!AA21</f>
        <v>337764.24610250496</v>
      </c>
      <c r="AB21" s="199">
        <f>+Q21+'1ER SEMESTRE'!AB21</f>
        <v>27114.206147549943</v>
      </c>
      <c r="AC21" s="199">
        <f>+R21+'1ER SEMESTRE'!AC21</f>
        <v>250408.72806324868</v>
      </c>
      <c r="AD21" s="199">
        <f>+S21+'1ER SEMESTRE'!AD21</f>
        <v>47024.606824414048</v>
      </c>
      <c r="AE21" s="199">
        <f>+T21+'1ER SEMESTRE'!AE21</f>
        <v>360697.97651466471</v>
      </c>
      <c r="AF21" s="200">
        <f t="shared" si="3"/>
        <v>9028199.0864023957</v>
      </c>
      <c r="AH21" s="198" t="s">
        <v>15</v>
      </c>
      <c r="AI21" s="199">
        <f t="shared" si="4"/>
        <v>15404364.215451278</v>
      </c>
      <c r="AJ21" s="199">
        <f t="shared" si="5"/>
        <v>2064537.5013014548</v>
      </c>
      <c r="AK21" s="199">
        <f t="shared" si="6"/>
        <v>650899.44230698468</v>
      </c>
      <c r="AL21" s="199">
        <f t="shared" si="7"/>
        <v>692917.34840153367</v>
      </c>
      <c r="AM21" s="199">
        <f t="shared" si="8"/>
        <v>55525.127540639107</v>
      </c>
      <c r="AN21" s="199">
        <f t="shared" si="9"/>
        <v>510887.9407617643</v>
      </c>
      <c r="AO21" s="199">
        <f t="shared" si="10"/>
        <v>96713.781342870803</v>
      </c>
      <c r="AP21" s="199">
        <f t="shared" si="11"/>
        <v>738797.6413584426</v>
      </c>
      <c r="AQ21" s="200">
        <f t="shared" si="12"/>
        <v>20214642.998464972</v>
      </c>
      <c r="AS21" s="198" t="s">
        <v>15</v>
      </c>
      <c r="AT21" s="199">
        <f>+'Part 2017'!O$18*'COEF 2DO SEM'!$N21</f>
        <v>15404364.215451282</v>
      </c>
      <c r="AU21" s="199">
        <f>+'Part 2017'!O$19*'COEF 2DO SEM'!$N21</f>
        <v>2064537.5013014548</v>
      </c>
      <c r="AV21" s="199">
        <f>+'Part 2017'!O$20*'COEF 2DO SEM'!$N21</f>
        <v>650899.44230698457</v>
      </c>
      <c r="AW21" s="199">
        <f>+'Part 2017'!O$21*'COEF 2DO SEM'!$N21</f>
        <v>692917.34840153367</v>
      </c>
      <c r="AX21" s="199">
        <f>+'Part 2017'!O$22*'COEF 2DO SEM'!$N21</f>
        <v>55525.127540639114</v>
      </c>
      <c r="AY21" s="199">
        <f>+'Part 2017'!O$23*'COEF 2DO SEM'!$N21</f>
        <v>510887.9407617643</v>
      </c>
      <c r="AZ21" s="199">
        <f>+'Part 2017'!O$24*'COEF 2DO SEM'!$N21</f>
        <v>96713.781342870803</v>
      </c>
      <c r="BA21" s="199">
        <f>+'Part 2017'!O$25*'COEF 2DO SEM'!$N21</f>
        <v>738797.6413584426</v>
      </c>
      <c r="BB21" s="200">
        <f t="shared" si="13"/>
        <v>20214642.998464976</v>
      </c>
    </row>
    <row r="22" spans="1:54" x14ac:dyDescent="0.2">
      <c r="A22" s="198" t="s">
        <v>16</v>
      </c>
      <c r="B22" s="199">
        <f>+'Part 2017'!N$5*'COEF 1ER SEM'!N22</f>
        <v>6439425.2465038439</v>
      </c>
      <c r="C22" s="199">
        <f>+'Part 2017'!N$6*'COEF 1ER SEM'!N22</f>
        <v>874030.6637575163</v>
      </c>
      <c r="D22" s="199">
        <f>+'Part 2017'!N$7*'COEF 1ER SEM'!N22</f>
        <v>224104.93333667552</v>
      </c>
      <c r="E22" s="199">
        <f>+'Part 2017'!N$8*'COEF 1ER SEM'!N22</f>
        <v>264665.43261320243</v>
      </c>
      <c r="F22" s="199">
        <f>+'Part 2017'!N$9*'COEF 1ER SEM'!N22</f>
        <v>21172.24586457511</v>
      </c>
      <c r="G22" s="199">
        <f>+'Part 2017'!N$10*'COEF 1ER SEM'!N22</f>
        <v>194113.02638025003</v>
      </c>
      <c r="H22" s="199">
        <f>+'Part 2017'!N$11*'COEF 1ER SEM'!N22</f>
        <v>37029.120075227445</v>
      </c>
      <c r="I22" s="199">
        <f>+'Part 2017'!N$12*'COEF 1ER SEM'!N22</f>
        <v>281765.55609115679</v>
      </c>
      <c r="J22" s="200">
        <f t="shared" si="1"/>
        <v>8336306.224622447</v>
      </c>
      <c r="L22" s="198" t="s">
        <v>16</v>
      </c>
      <c r="M22" s="199">
        <f>+'Part 2017'!L$18*'COEF 2DO SEM'!N22</f>
        <v>5167209.7122955173</v>
      </c>
      <c r="N22" s="199">
        <f>+'Part 2017'!L$19*'COEF 2DO SEM'!N22</f>
        <v>681912.72345978708</v>
      </c>
      <c r="O22" s="199">
        <f>+'Part 2017'!L$20*'COEF 2DO SEM'!N22</f>
        <v>264629.3433619251</v>
      </c>
      <c r="P22" s="199">
        <f>+'Part 2017'!L$21*'COEF 2DO SEM'!N22</f>
        <v>256540.10529652808</v>
      </c>
      <c r="Q22" s="199">
        <f>+'Part 2017'!L$22*'COEF 2DO SEM'!N22</f>
        <v>20591.930175636291</v>
      </c>
      <c r="R22" s="199">
        <f>+'Part 2017'!L$23*'COEF 2DO SEM'!N22</f>
        <v>190135.60315862461</v>
      </c>
      <c r="S22" s="199">
        <f>+'Part 2017'!L$24*'COEF 2DO SEM'!N22</f>
        <v>35721.150513037304</v>
      </c>
      <c r="T22" s="199">
        <f>+'Part 2017'!L$25*'COEF 2DO SEM'!N22</f>
        <v>273935.69695625122</v>
      </c>
      <c r="U22" s="200">
        <f t="shared" si="2"/>
        <v>6890676.2652173061</v>
      </c>
      <c r="W22" s="198" t="s">
        <v>16</v>
      </c>
      <c r="X22" s="199">
        <f>+M22+'1ER SEMESTRE'!X22</f>
        <v>4939751.6413687784</v>
      </c>
      <c r="Y22" s="199">
        <f>+N22+'1ER SEMESTRE'!Y22</f>
        <v>651039.5754537537</v>
      </c>
      <c r="Z22" s="199">
        <f>+O22+'1ER SEMESTRE'!Z22</f>
        <v>256713.34560271498</v>
      </c>
      <c r="AA22" s="199">
        <f>+P22+'1ER SEMESTRE'!AA22</f>
        <v>247191.40002568511</v>
      </c>
      <c r="AB22" s="199">
        <f>+Q22+'1ER SEMESTRE'!AB22</f>
        <v>19844.068679121909</v>
      </c>
      <c r="AC22" s="199">
        <f>+R22+'1ER SEMESTRE'!AC22</f>
        <v>183279.00139184823</v>
      </c>
      <c r="AD22" s="199">
        <f>+S22+'1ER SEMESTRE'!AD22</f>
        <v>34413.180950847163</v>
      </c>
      <c r="AE22" s="199">
        <f>+T22+'1ER SEMESTRE'!AE22</f>
        <v>263982.96866316476</v>
      </c>
      <c r="AF22" s="200">
        <f t="shared" si="3"/>
        <v>6596215.1821359154</v>
      </c>
      <c r="AH22" s="198" t="s">
        <v>16</v>
      </c>
      <c r="AI22" s="199">
        <f t="shared" si="4"/>
        <v>11379176.887872621</v>
      </c>
      <c r="AJ22" s="199">
        <f t="shared" si="5"/>
        <v>1525070.2392112701</v>
      </c>
      <c r="AK22" s="199">
        <f t="shared" si="6"/>
        <v>480818.2789393905</v>
      </c>
      <c r="AL22" s="199">
        <f t="shared" si="7"/>
        <v>511856.83263888757</v>
      </c>
      <c r="AM22" s="199">
        <f t="shared" si="8"/>
        <v>41016.314543697023</v>
      </c>
      <c r="AN22" s="199">
        <f t="shared" si="9"/>
        <v>377392.02777209826</v>
      </c>
      <c r="AO22" s="199">
        <f t="shared" si="10"/>
        <v>71442.301026074609</v>
      </c>
      <c r="AP22" s="199">
        <f t="shared" si="11"/>
        <v>545748.52475432155</v>
      </c>
      <c r="AQ22" s="200">
        <f t="shared" si="12"/>
        <v>14932521.406758361</v>
      </c>
      <c r="AS22" s="198" t="s">
        <v>16</v>
      </c>
      <c r="AT22" s="199">
        <f>+'Part 2017'!O$18*'COEF 2DO SEM'!$N22</f>
        <v>11379176.887872623</v>
      </c>
      <c r="AU22" s="199">
        <f>+'Part 2017'!O$19*'COEF 2DO SEM'!$N22</f>
        <v>1525070.2392112699</v>
      </c>
      <c r="AV22" s="199">
        <f>+'Part 2017'!O$20*'COEF 2DO SEM'!$N22</f>
        <v>480818.2789393905</v>
      </c>
      <c r="AW22" s="199">
        <f>+'Part 2017'!O$21*'COEF 2DO SEM'!$N22</f>
        <v>511856.83263888751</v>
      </c>
      <c r="AX22" s="199">
        <f>+'Part 2017'!O$22*'COEF 2DO SEM'!$N22</f>
        <v>41016.314543697015</v>
      </c>
      <c r="AY22" s="199">
        <f>+'Part 2017'!O$23*'COEF 2DO SEM'!$N22</f>
        <v>377392.02777209826</v>
      </c>
      <c r="AZ22" s="199">
        <f>+'Part 2017'!O$24*'COEF 2DO SEM'!$N22</f>
        <v>71442.301026074609</v>
      </c>
      <c r="BA22" s="199">
        <f>+'Part 2017'!O$25*'COEF 2DO SEM'!$N22</f>
        <v>545748.52475432155</v>
      </c>
      <c r="BB22" s="200">
        <f t="shared" si="13"/>
        <v>14932521.406758362</v>
      </c>
    </row>
    <row r="23" spans="1:54" x14ac:dyDescent="0.2">
      <c r="A23" s="198" t="s">
        <v>17</v>
      </c>
      <c r="B23" s="199">
        <f>+'Part 2017'!N$5*'COEF 1ER SEM'!N23</f>
        <v>56474623.219942577</v>
      </c>
      <c r="C23" s="199">
        <f>+'Part 2017'!N$6*'COEF 1ER SEM'!N23</f>
        <v>7665366.1668300861</v>
      </c>
      <c r="D23" s="199">
        <f>+'Part 2017'!N$7*'COEF 1ER SEM'!N23</f>
        <v>1965430.3276197747</v>
      </c>
      <c r="E23" s="199">
        <f>+'Part 2017'!N$8*'COEF 1ER SEM'!N23</f>
        <v>2321151.3472089479</v>
      </c>
      <c r="F23" s="199">
        <f>+'Part 2017'!N$9*'COEF 1ER SEM'!N23</f>
        <v>185683.4363549829</v>
      </c>
      <c r="G23" s="199">
        <f>+'Part 2017'!N$10*'COEF 1ER SEM'!N23</f>
        <v>1702397.2803876</v>
      </c>
      <c r="H23" s="199">
        <f>+'Part 2017'!N$11*'COEF 1ER SEM'!N23</f>
        <v>324750.35028162797</v>
      </c>
      <c r="I23" s="199">
        <f>+'Part 2017'!N$12*'COEF 1ER SEM'!N23</f>
        <v>2471121.7239838452</v>
      </c>
      <c r="J23" s="200">
        <f t="shared" si="1"/>
        <v>73110523.852609426</v>
      </c>
      <c r="L23" s="198" t="s">
        <v>17</v>
      </c>
      <c r="M23" s="199">
        <f>+'Part 2017'!L$18*'COEF 2DO SEM'!N23</f>
        <v>45317122.325280964</v>
      </c>
      <c r="N23" s="199">
        <f>+'Part 2017'!L$19*'COEF 2DO SEM'!N23</f>
        <v>5980466.059014353</v>
      </c>
      <c r="O23" s="199">
        <f>+'Part 2017'!L$20*'COEF 2DO SEM'!N23</f>
        <v>2320834.8396341018</v>
      </c>
      <c r="P23" s="199">
        <f>+'Part 2017'!L$21*'COEF 2DO SEM'!N23</f>
        <v>2249891.1366805276</v>
      </c>
      <c r="Q23" s="199">
        <f>+'Part 2017'!L$22*'COEF 2DO SEM'!N23</f>
        <v>180593.98991731607</v>
      </c>
      <c r="R23" s="199">
        <f>+'Part 2017'!L$23*'COEF 2DO SEM'!N23</f>
        <v>1667514.7451878162</v>
      </c>
      <c r="S23" s="199">
        <f>+'Part 2017'!L$24*'COEF 2DO SEM'!N23</f>
        <v>313279.28176538949</v>
      </c>
      <c r="T23" s="199">
        <f>+'Part 2017'!L$25*'COEF 2DO SEM'!N23</f>
        <v>2402452.8090447215</v>
      </c>
      <c r="U23" s="200">
        <f t="shared" si="2"/>
        <v>60432155.186525188</v>
      </c>
      <c r="W23" s="198" t="s">
        <v>17</v>
      </c>
      <c r="X23" s="199">
        <f>+M23+'1ER SEMESTRE'!X23</f>
        <v>43322284.531194173</v>
      </c>
      <c r="Y23" s="199">
        <f>+N23+'1ER SEMESTRE'!Y23</f>
        <v>5709704.4095642138</v>
      </c>
      <c r="Z23" s="199">
        <f>+O23+'1ER SEMESTRE'!Z23</f>
        <v>2251410.4774048766</v>
      </c>
      <c r="AA23" s="199">
        <f>+P23+'1ER SEMESTRE'!AA23</f>
        <v>2167901.737385646</v>
      </c>
      <c r="AB23" s="199">
        <f>+Q23+'1ER SEMESTRE'!AB23</f>
        <v>174035.1442720028</v>
      </c>
      <c r="AC23" s="199">
        <f>+R23+'1ER SEMESTRE'!AC23</f>
        <v>1607381.4279234961</v>
      </c>
      <c r="AD23" s="199">
        <f>+S23+'1ER SEMESTRE'!AD23</f>
        <v>301808.21324915101</v>
      </c>
      <c r="AE23" s="199">
        <f>+T23+'1ER SEMESTRE'!AE23</f>
        <v>2315166.0468189023</v>
      </c>
      <c r="AF23" s="200">
        <f t="shared" si="3"/>
        <v>57849691.987812459</v>
      </c>
      <c r="AH23" s="198" t="s">
        <v>17</v>
      </c>
      <c r="AI23" s="199">
        <f t="shared" si="4"/>
        <v>99796907.75113675</v>
      </c>
      <c r="AJ23" s="199">
        <f t="shared" si="5"/>
        <v>13375070.576394301</v>
      </c>
      <c r="AK23" s="199">
        <f t="shared" si="6"/>
        <v>4216840.8050246518</v>
      </c>
      <c r="AL23" s="199">
        <f t="shared" si="7"/>
        <v>4489053.0845945943</v>
      </c>
      <c r="AM23" s="199">
        <f t="shared" si="8"/>
        <v>359718.5806269857</v>
      </c>
      <c r="AN23" s="199">
        <f t="shared" si="9"/>
        <v>3309778.7083110958</v>
      </c>
      <c r="AO23" s="199">
        <f t="shared" si="10"/>
        <v>626558.56353077898</v>
      </c>
      <c r="AP23" s="199">
        <f t="shared" si="11"/>
        <v>4786287.7708027475</v>
      </c>
      <c r="AQ23" s="200">
        <f t="shared" si="12"/>
        <v>130960215.8404219</v>
      </c>
      <c r="AS23" s="198" t="s">
        <v>17</v>
      </c>
      <c r="AT23" s="199">
        <f>+'Part 2017'!O$18*'COEF 2DO SEM'!$N23</f>
        <v>99796907.751136765</v>
      </c>
      <c r="AU23" s="199">
        <f>+'Part 2017'!O$19*'COEF 2DO SEM'!$N23</f>
        <v>13375070.576394299</v>
      </c>
      <c r="AV23" s="199">
        <f>+'Part 2017'!O$20*'COEF 2DO SEM'!$N23</f>
        <v>4216840.8050246509</v>
      </c>
      <c r="AW23" s="199">
        <f>+'Part 2017'!O$21*'COEF 2DO SEM'!$N23</f>
        <v>4489053.0845945934</v>
      </c>
      <c r="AX23" s="199">
        <f>+'Part 2017'!O$22*'COEF 2DO SEM'!$N23</f>
        <v>359718.5806269857</v>
      </c>
      <c r="AY23" s="199">
        <f>+'Part 2017'!O$23*'COEF 2DO SEM'!$N23</f>
        <v>3309778.7083110963</v>
      </c>
      <c r="AZ23" s="199">
        <f>+'Part 2017'!O$24*'COEF 2DO SEM'!$N23</f>
        <v>626558.56353077898</v>
      </c>
      <c r="BA23" s="199">
        <f>+'Part 2017'!O$25*'COEF 2DO SEM'!$N23</f>
        <v>4786287.7708027475</v>
      </c>
      <c r="BB23" s="200">
        <f t="shared" si="13"/>
        <v>130960215.84042192</v>
      </c>
    </row>
    <row r="24" spans="1:54" x14ac:dyDescent="0.2">
      <c r="A24" s="198" t="s">
        <v>18</v>
      </c>
      <c r="B24" s="199">
        <f>+'Part 2017'!N$5*'COEF 1ER SEM'!N24</f>
        <v>60373860.731067091</v>
      </c>
      <c r="C24" s="199">
        <f>+'Part 2017'!N$6*'COEF 1ER SEM'!N24</f>
        <v>8194614.200549664</v>
      </c>
      <c r="D24" s="199">
        <f>+'Part 2017'!N$7*'COEF 1ER SEM'!N24</f>
        <v>2101131.6253355695</v>
      </c>
      <c r="E24" s="199">
        <f>+'Part 2017'!N$8*'COEF 1ER SEM'!N24</f>
        <v>2481413.06983764</v>
      </c>
      <c r="F24" s="199">
        <f>+'Part 2017'!N$9*'COEF 1ER SEM'!N24</f>
        <v>198503.77545507948</v>
      </c>
      <c r="G24" s="199">
        <f>+'Part 2017'!N$10*'COEF 1ER SEM'!N24</f>
        <v>1819937.7075042457</v>
      </c>
      <c r="H24" s="199">
        <f>+'Part 2017'!N$11*'COEF 1ER SEM'!N24</f>
        <v>347172.43431461707</v>
      </c>
      <c r="I24" s="199">
        <f>+'Part 2017'!N$12*'COEF 1ER SEM'!N24</f>
        <v>2641738.0109342993</v>
      </c>
      <c r="J24" s="200">
        <f t="shared" si="1"/>
        <v>78158371.554998204</v>
      </c>
      <c r="L24" s="198" t="s">
        <v>18</v>
      </c>
      <c r="M24" s="199">
        <f>+'Part 2017'!L$18*'COEF 2DO SEM'!N24</f>
        <v>48621305.723631129</v>
      </c>
      <c r="N24" s="199">
        <f>+'Part 2017'!L$19*'COEF 2DO SEM'!N24</f>
        <v>6416516.6212003836</v>
      </c>
      <c r="O24" s="199">
        <f>+'Part 2017'!L$20*'COEF 2DO SEM'!N24</f>
        <v>2490052.6441625608</v>
      </c>
      <c r="P24" s="199">
        <f>+'Part 2017'!L$21*'COEF 2DO SEM'!N24</f>
        <v>2413936.2604762139</v>
      </c>
      <c r="Q24" s="199">
        <f>+'Part 2017'!L$22*'COEF 2DO SEM'!N24</f>
        <v>193761.54409349384</v>
      </c>
      <c r="R24" s="199">
        <f>+'Part 2017'!L$23*'COEF 2DO SEM'!N24</f>
        <v>1789097.3668292607</v>
      </c>
      <c r="S24" s="199">
        <f>+'Part 2017'!L$24*'COEF 2DO SEM'!N24</f>
        <v>336121.24852634594</v>
      </c>
      <c r="T24" s="199">
        <f>+'Part 2017'!L$25*'COEF 2DO SEM'!N24</f>
        <v>2577621.581456752</v>
      </c>
      <c r="U24" s="200">
        <f t="shared" si="2"/>
        <v>64838412.990376145</v>
      </c>
      <c r="W24" s="198" t="s">
        <v>18</v>
      </c>
      <c r="X24" s="199">
        <f>+M24+'1ER SEMESTRE'!X24</f>
        <v>46699486.230642259</v>
      </c>
      <c r="Y24" s="199">
        <f>+N24+'1ER SEMESTRE'!Y24</f>
        <v>6155665.8305197759</v>
      </c>
      <c r="Z24" s="199">
        <f>+O24+'1ER SEMESTRE'!Z24</f>
        <v>2423169.465482099</v>
      </c>
      <c r="AA24" s="199">
        <f>+P24+'1ER SEMESTRE'!AA24</f>
        <v>2334947.9706761977</v>
      </c>
      <c r="AB24" s="199">
        <f>+Q24+'1ER SEMESTRE'!AB24</f>
        <v>187442.77599614154</v>
      </c>
      <c r="AC24" s="199">
        <f>+R24+'1ER SEMESTRE'!AC24</f>
        <v>1731165.1471574556</v>
      </c>
      <c r="AD24" s="199">
        <f>+S24+'1ER SEMESTRE'!AD24</f>
        <v>325070.0627380748</v>
      </c>
      <c r="AE24" s="199">
        <f>+T24+'1ER SEMESTRE'!AE24</f>
        <v>2493529.8314293977</v>
      </c>
      <c r="AF24" s="200">
        <f t="shared" si="3"/>
        <v>62350477.314641401</v>
      </c>
      <c r="AH24" s="198" t="s">
        <v>18</v>
      </c>
      <c r="AI24" s="199">
        <f t="shared" si="4"/>
        <v>107073346.96170935</v>
      </c>
      <c r="AJ24" s="199">
        <f t="shared" si="5"/>
        <v>14350280.031069439</v>
      </c>
      <c r="AK24" s="199">
        <f t="shared" si="6"/>
        <v>4524301.0908176685</v>
      </c>
      <c r="AL24" s="199">
        <f t="shared" si="7"/>
        <v>4816361.0405138377</v>
      </c>
      <c r="AM24" s="199">
        <f t="shared" si="8"/>
        <v>385946.55145122099</v>
      </c>
      <c r="AN24" s="199">
        <f t="shared" si="9"/>
        <v>3551102.8546617012</v>
      </c>
      <c r="AO24" s="199">
        <f t="shared" si="10"/>
        <v>672242.49705269188</v>
      </c>
      <c r="AP24" s="199">
        <f t="shared" si="11"/>
        <v>5135267.8423636965</v>
      </c>
      <c r="AQ24" s="200">
        <f t="shared" si="12"/>
        <v>140508848.86963961</v>
      </c>
      <c r="AS24" s="198" t="s">
        <v>18</v>
      </c>
      <c r="AT24" s="199">
        <f>+'Part 2017'!O$18*'COEF 2DO SEM'!$N24</f>
        <v>107073346.96170937</v>
      </c>
      <c r="AU24" s="199">
        <f>+'Part 2017'!O$19*'COEF 2DO SEM'!$N24</f>
        <v>14350280.031069439</v>
      </c>
      <c r="AV24" s="199">
        <f>+'Part 2017'!O$20*'COEF 2DO SEM'!$N24</f>
        <v>4524301.0908176685</v>
      </c>
      <c r="AW24" s="199">
        <f>+'Part 2017'!O$21*'COEF 2DO SEM'!$N24</f>
        <v>4816361.0405138377</v>
      </c>
      <c r="AX24" s="199">
        <f>+'Part 2017'!O$22*'COEF 2DO SEM'!$N24</f>
        <v>385946.55145122105</v>
      </c>
      <c r="AY24" s="199">
        <f>+'Part 2017'!O$23*'COEF 2DO SEM'!$N24</f>
        <v>3551102.8546617017</v>
      </c>
      <c r="AZ24" s="199">
        <f>+'Part 2017'!O$24*'COEF 2DO SEM'!$N24</f>
        <v>672242.49705269188</v>
      </c>
      <c r="BA24" s="199">
        <f>+'Part 2017'!O$25*'COEF 2DO SEM'!$N24</f>
        <v>5135267.8423636975</v>
      </c>
      <c r="BB24" s="200">
        <f t="shared" si="13"/>
        <v>140508848.86963964</v>
      </c>
    </row>
    <row r="25" spans="1:54" x14ac:dyDescent="0.2">
      <c r="A25" s="198" t="s">
        <v>19</v>
      </c>
      <c r="B25" s="199">
        <f>+'Part 2017'!N$5*'COEF 1ER SEM'!N25</f>
        <v>10854442.190110138</v>
      </c>
      <c r="C25" s="199">
        <f>+'Part 2017'!N$6*'COEF 1ER SEM'!N25</f>
        <v>1473286.0385778048</v>
      </c>
      <c r="D25" s="199">
        <f>+'Part 2017'!N$7*'COEF 1ER SEM'!N25</f>
        <v>377756.39133975911</v>
      </c>
      <c r="E25" s="199">
        <f>+'Part 2017'!N$8*'COEF 1ER SEM'!N25</f>
        <v>446126.09480639943</v>
      </c>
      <c r="F25" s="199">
        <f>+'Part 2017'!N$9*'COEF 1ER SEM'!N25</f>
        <v>35688.420934244285</v>
      </c>
      <c r="G25" s="199">
        <f>+'Part 2017'!N$10*'COEF 1ER SEM'!N25</f>
        <v>327201.34834016359</v>
      </c>
      <c r="H25" s="199">
        <f>+'Part 2017'!N$11*'COEF 1ER SEM'!N25</f>
        <v>62417.130073126187</v>
      </c>
      <c r="I25" s="199">
        <f>+'Part 2017'!N$12*'COEF 1ER SEM'!N25</f>
        <v>474950.4532902526</v>
      </c>
      <c r="J25" s="200">
        <f t="shared" si="1"/>
        <v>14051868.067471886</v>
      </c>
      <c r="L25" s="198" t="s">
        <v>19</v>
      </c>
      <c r="M25" s="199">
        <f>+'Part 2017'!L$18*'COEF 2DO SEM'!N25</f>
        <v>8709966.6444204357</v>
      </c>
      <c r="N25" s="199">
        <f>+'Part 2017'!L$19*'COEF 2DO SEM'!N25</f>
        <v>1149447.6528807394</v>
      </c>
      <c r="O25" s="199">
        <f>+'Part 2017'!L$20*'COEF 2DO SEM'!N25</f>
        <v>446065.26194062672</v>
      </c>
      <c r="P25" s="199">
        <f>+'Part 2017'!L$21*'COEF 2DO SEM'!N25</f>
        <v>432429.85760224081</v>
      </c>
      <c r="Q25" s="199">
        <f>+'Part 2017'!L$22*'COEF 2DO SEM'!N25</f>
        <v>34710.227561936685</v>
      </c>
      <c r="R25" s="199">
        <f>+'Part 2017'!L$23*'COEF 2DO SEM'!N25</f>
        <v>320496.91296401341</v>
      </c>
      <c r="S25" s="199">
        <f>+'Part 2017'!L$24*'COEF 2DO SEM'!N25</f>
        <v>60212.386721702904</v>
      </c>
      <c r="T25" s="199">
        <f>+'Part 2017'!L$25*'COEF 2DO SEM'!N25</f>
        <v>461752.26399802003</v>
      </c>
      <c r="U25" s="200">
        <f t="shared" si="2"/>
        <v>11615081.208089715</v>
      </c>
      <c r="W25" s="198" t="s">
        <v>19</v>
      </c>
      <c r="X25" s="199">
        <f>+M25+'1ER SEMESTRE'!X25</f>
        <v>8326558.1278158352</v>
      </c>
      <c r="Y25" s="199">
        <f>+N25+'1ER SEMESTRE'!Y25</f>
        <v>1097407.1698515832</v>
      </c>
      <c r="Z25" s="199">
        <f>+O25+'1ER SEMESTRE'!Z25</f>
        <v>432721.8754169555</v>
      </c>
      <c r="AA25" s="199">
        <f>+P25+'1ER SEMESTRE'!AA25</f>
        <v>416671.46659213683</v>
      </c>
      <c r="AB25" s="199">
        <f>+Q25+'1ER SEMESTRE'!AB25</f>
        <v>33449.615151763603</v>
      </c>
      <c r="AC25" s="199">
        <f>+R25+'1ER SEMESTRE'!AC25</f>
        <v>308939.26850832405</v>
      </c>
      <c r="AD25" s="199">
        <f>+S25+'1ER SEMESTRE'!AD25</f>
        <v>58007.64337027962</v>
      </c>
      <c r="AE25" s="199">
        <f>+T25+'1ER SEMESTRE'!AE25</f>
        <v>444975.71799341595</v>
      </c>
      <c r="AF25" s="200">
        <f t="shared" si="3"/>
        <v>11118730.884700293</v>
      </c>
      <c r="AH25" s="198" t="s">
        <v>19</v>
      </c>
      <c r="AI25" s="199">
        <f t="shared" si="4"/>
        <v>19181000.317925975</v>
      </c>
      <c r="AJ25" s="199">
        <f t="shared" si="5"/>
        <v>2570693.2084293878</v>
      </c>
      <c r="AK25" s="199">
        <f t="shared" si="6"/>
        <v>810478.26675671455</v>
      </c>
      <c r="AL25" s="199">
        <f t="shared" si="7"/>
        <v>862797.5613985362</v>
      </c>
      <c r="AM25" s="199">
        <f t="shared" si="8"/>
        <v>69138.036086007894</v>
      </c>
      <c r="AN25" s="199">
        <f t="shared" si="9"/>
        <v>636140.61684848764</v>
      </c>
      <c r="AO25" s="199">
        <f t="shared" si="10"/>
        <v>120424.77344340581</v>
      </c>
      <c r="AP25" s="199">
        <f t="shared" si="11"/>
        <v>919926.17128366861</v>
      </c>
      <c r="AQ25" s="200">
        <f t="shared" si="12"/>
        <v>25170598.952172183</v>
      </c>
      <c r="AS25" s="198" t="s">
        <v>19</v>
      </c>
      <c r="AT25" s="199">
        <f>+'Part 2017'!O$18*'COEF 2DO SEM'!$N25</f>
        <v>19181000.317925975</v>
      </c>
      <c r="AU25" s="199">
        <f>+'Part 2017'!O$19*'COEF 2DO SEM'!$N25</f>
        <v>2570693.2084293882</v>
      </c>
      <c r="AV25" s="199">
        <f>+'Part 2017'!O$20*'COEF 2DO SEM'!$N25</f>
        <v>810478.26675671467</v>
      </c>
      <c r="AW25" s="199">
        <f>+'Part 2017'!O$21*'COEF 2DO SEM'!$N25</f>
        <v>862797.5613985362</v>
      </c>
      <c r="AX25" s="199">
        <f>+'Part 2017'!O$22*'COEF 2DO SEM'!$N25</f>
        <v>69138.03608600788</v>
      </c>
      <c r="AY25" s="199">
        <f>+'Part 2017'!O$23*'COEF 2DO SEM'!$N25</f>
        <v>636140.61684848776</v>
      </c>
      <c r="AZ25" s="199">
        <f>+'Part 2017'!O$24*'COEF 2DO SEM'!$N25</f>
        <v>120424.77344340581</v>
      </c>
      <c r="BA25" s="199">
        <f>+'Part 2017'!O$25*'COEF 2DO SEM'!$N25</f>
        <v>919926.17128366849</v>
      </c>
      <c r="BB25" s="200">
        <f t="shared" si="13"/>
        <v>25170598.952172183</v>
      </c>
    </row>
    <row r="26" spans="1:54" x14ac:dyDescent="0.2">
      <c r="A26" s="198" t="s">
        <v>20</v>
      </c>
      <c r="B26" s="199">
        <f>+'Part 2017'!N$5*'COEF 1ER SEM'!N26</f>
        <v>147724094.36597398</v>
      </c>
      <c r="C26" s="199">
        <f>+'Part 2017'!N$6*'COEF 1ER SEM'!N26</f>
        <v>20050762.810201239</v>
      </c>
      <c r="D26" s="199">
        <f>+'Part 2017'!N$7*'COEF 1ER SEM'!N26</f>
        <v>5141095.214682621</v>
      </c>
      <c r="E26" s="199">
        <f>+'Part 2017'!N$8*'COEF 1ER SEM'!N26</f>
        <v>6071576.2426143885</v>
      </c>
      <c r="F26" s="199">
        <f>+'Part 2017'!N$9*'COEF 1ER SEM'!N26</f>
        <v>485703.41704582889</v>
      </c>
      <c r="G26" s="199">
        <f>+'Part 2017'!N$10*'COEF 1ER SEM'!N26</f>
        <v>4453063.7330139764</v>
      </c>
      <c r="H26" s="199">
        <f>+'Part 2017'!N$11*'COEF 1ER SEM'!N26</f>
        <v>849469.17137546686</v>
      </c>
      <c r="I26" s="199">
        <f>+'Part 2017'!N$12*'COEF 1ER SEM'!N26</f>
        <v>6463862.8454752015</v>
      </c>
      <c r="J26" s="200">
        <f t="shared" si="1"/>
        <v>191239627.80038267</v>
      </c>
      <c r="L26" s="198" t="s">
        <v>20</v>
      </c>
      <c r="M26" s="199">
        <f>+'Part 2017'!L$18*'COEF 2DO SEM'!N26</f>
        <v>118705986.37966523</v>
      </c>
      <c r="N26" s="199">
        <f>+'Part 2017'!L$19*'COEF 2DO SEM'!N26</f>
        <v>15665538.456959084</v>
      </c>
      <c r="O26" s="199">
        <f>+'Part 2017'!L$20*'COEF 2DO SEM'!N26</f>
        <v>6079313.3969446085</v>
      </c>
      <c r="P26" s="199">
        <f>+'Part 2017'!L$21*'COEF 2DO SEM'!N26</f>
        <v>5893479.8354911283</v>
      </c>
      <c r="Q26" s="199">
        <f>+'Part 2017'!L$22*'COEF 2DO SEM'!N26</f>
        <v>473057.12735901098</v>
      </c>
      <c r="R26" s="199">
        <f>+'Part 2017'!L$23*'COEF 2DO SEM'!N26</f>
        <v>4367973.3503230251</v>
      </c>
      <c r="S26" s="199">
        <f>+'Part 2017'!L$24*'COEF 2DO SEM'!N26</f>
        <v>820619.76237903279</v>
      </c>
      <c r="T26" s="199">
        <f>+'Part 2017'!L$25*'COEF 2DO SEM'!N26</f>
        <v>6293107.6775180697</v>
      </c>
      <c r="U26" s="200">
        <f t="shared" si="2"/>
        <v>158299075.98663917</v>
      </c>
      <c r="W26" s="198" t="s">
        <v>20</v>
      </c>
      <c r="X26" s="199">
        <f>+M26+'1ER SEMESTRE'!X26</f>
        <v>113689026.42325959</v>
      </c>
      <c r="Y26" s="199">
        <f>+N26+'1ER SEMESTRE'!Y26</f>
        <v>14984580.658260692</v>
      </c>
      <c r="Z26" s="199">
        <f>+O26+'1ER SEMESTRE'!Z26</f>
        <v>5904713.1129839411</v>
      </c>
      <c r="AA26" s="199">
        <f>+P26+'1ER SEMESTRE'!AA26</f>
        <v>5687278.8429435212</v>
      </c>
      <c r="AB26" s="199">
        <f>+Q26+'1ER SEMESTRE'!AB26</f>
        <v>456561.81828660297</v>
      </c>
      <c r="AC26" s="199">
        <f>+R26+'1ER SEMESTRE'!AC26</f>
        <v>4216739.7785232496</v>
      </c>
      <c r="AD26" s="199">
        <f>+S26+'1ER SEMESTRE'!AD26</f>
        <v>791770.35338259873</v>
      </c>
      <c r="AE26" s="199">
        <f>+T26+'1ER SEMESTRE'!AE26</f>
        <v>6073583.9688188825</v>
      </c>
      <c r="AF26" s="200">
        <f t="shared" si="3"/>
        <v>151804254.95645902</v>
      </c>
      <c r="AH26" s="198" t="s">
        <v>20</v>
      </c>
      <c r="AI26" s="199">
        <f t="shared" si="4"/>
        <v>261413120.78923357</v>
      </c>
      <c r="AJ26" s="199">
        <f t="shared" si="5"/>
        <v>35035343.468461931</v>
      </c>
      <c r="AK26" s="199">
        <f t="shared" si="6"/>
        <v>11045808.327666562</v>
      </c>
      <c r="AL26" s="199">
        <f t="shared" si="7"/>
        <v>11758855.08555791</v>
      </c>
      <c r="AM26" s="199">
        <f t="shared" si="8"/>
        <v>942265.23533243185</v>
      </c>
      <c r="AN26" s="199">
        <f t="shared" si="9"/>
        <v>8669803.5115372259</v>
      </c>
      <c r="AO26" s="199">
        <f t="shared" si="10"/>
        <v>1641239.5247580656</v>
      </c>
      <c r="AP26" s="199">
        <f t="shared" si="11"/>
        <v>12537446.814294085</v>
      </c>
      <c r="AQ26" s="200">
        <f t="shared" si="12"/>
        <v>343043882.75684184</v>
      </c>
      <c r="AS26" s="198" t="s">
        <v>20</v>
      </c>
      <c r="AT26" s="199">
        <f>+'Part 2017'!O$18*'COEF 2DO SEM'!$N26</f>
        <v>261413120.7892336</v>
      </c>
      <c r="AU26" s="199">
        <f>+'Part 2017'!O$19*'COEF 2DO SEM'!$N26</f>
        <v>35035343.468461931</v>
      </c>
      <c r="AV26" s="199">
        <f>+'Part 2017'!O$20*'COEF 2DO SEM'!$N26</f>
        <v>11045808.327666562</v>
      </c>
      <c r="AW26" s="199">
        <f>+'Part 2017'!O$21*'COEF 2DO SEM'!$N26</f>
        <v>11758855.08555791</v>
      </c>
      <c r="AX26" s="199">
        <f>+'Part 2017'!O$22*'COEF 2DO SEM'!$N26</f>
        <v>942265.23533243185</v>
      </c>
      <c r="AY26" s="199">
        <f>+'Part 2017'!O$23*'COEF 2DO SEM'!$N26</f>
        <v>8669803.5115372259</v>
      </c>
      <c r="AZ26" s="199">
        <f>+'Part 2017'!O$24*'COEF 2DO SEM'!$N26</f>
        <v>1641239.5247580656</v>
      </c>
      <c r="BA26" s="199">
        <f>+'Part 2017'!O$25*'COEF 2DO SEM'!$N26</f>
        <v>12537446.814294085</v>
      </c>
      <c r="BB26" s="200">
        <f t="shared" si="13"/>
        <v>343043882.7568419</v>
      </c>
    </row>
    <row r="27" spans="1:54" x14ac:dyDescent="0.2">
      <c r="A27" s="198" t="s">
        <v>21</v>
      </c>
      <c r="B27" s="199">
        <f>+'Part 2017'!N$5*'COEF 1ER SEM'!N27</f>
        <v>21906830.868020441</v>
      </c>
      <c r="C27" s="199">
        <f>+'Part 2017'!N$6*'COEF 1ER SEM'!N27</f>
        <v>2973439.5837260727</v>
      </c>
      <c r="D27" s="199">
        <f>+'Part 2017'!N$7*'COEF 1ER SEM'!N27</f>
        <v>762401.71806653426</v>
      </c>
      <c r="E27" s="199">
        <f>+'Part 2017'!N$8*'COEF 1ER SEM'!N27</f>
        <v>900387.94565039524</v>
      </c>
      <c r="F27" s="199">
        <f>+'Part 2017'!N$9*'COEF 1ER SEM'!N27</f>
        <v>72027.671957712708</v>
      </c>
      <c r="G27" s="199">
        <f>+'Part 2017'!N$10*'COEF 1ER SEM'!N27</f>
        <v>660369.68757428823</v>
      </c>
      <c r="H27" s="199">
        <f>+'Part 2017'!N$11*'COEF 1ER SEM'!N27</f>
        <v>125972.52699222615</v>
      </c>
      <c r="I27" s="199">
        <f>+'Part 2017'!N$12*'COEF 1ER SEM'!N27</f>
        <v>958562.31657848379</v>
      </c>
      <c r="J27" s="200">
        <f t="shared" si="1"/>
        <v>28359992.318566162</v>
      </c>
      <c r="L27" s="198" t="s">
        <v>21</v>
      </c>
      <c r="M27" s="199">
        <f>+'Part 2017'!L$18*'COEF 2DO SEM'!N27</f>
        <v>17578772.156460483</v>
      </c>
      <c r="N27" s="199">
        <f>+'Part 2017'!L$19*'COEF 2DO SEM'!N27</f>
        <v>2319857.1499366863</v>
      </c>
      <c r="O27" s="199">
        <f>+'Part 2017'!L$20*'COEF 2DO SEM'!N27</f>
        <v>900265.17054336006</v>
      </c>
      <c r="P27" s="199">
        <f>+'Part 2017'!L$21*'COEF 2DO SEM'!N27</f>
        <v>872745.7005027663</v>
      </c>
      <c r="Q27" s="199">
        <f>+'Part 2017'!L$22*'COEF 2DO SEM'!N27</f>
        <v>70053.446438976607</v>
      </c>
      <c r="R27" s="199">
        <f>+'Part 2017'!L$23*'COEF 2DO SEM'!N27</f>
        <v>646838.55172423832</v>
      </c>
      <c r="S27" s="199">
        <f>+'Part 2017'!L$24*'COEF 2DO SEM'!N27</f>
        <v>121522.83359839804</v>
      </c>
      <c r="T27" s="199">
        <f>+'Part 2017'!L$25*'COEF 2DO SEM'!N27</f>
        <v>931925.24988034507</v>
      </c>
      <c r="U27" s="200">
        <f t="shared" si="2"/>
        <v>23441980.259085253</v>
      </c>
      <c r="W27" s="198" t="s">
        <v>21</v>
      </c>
      <c r="X27" s="199">
        <f>+M27+'1ER SEMESTRE'!X27</f>
        <v>16804963.113166813</v>
      </c>
      <c r="Y27" s="199">
        <f>+N27+'1ER SEMESTRE'!Y27</f>
        <v>2214827.1502331048</v>
      </c>
      <c r="Z27" s="199">
        <f>+O27+'1ER SEMESTRE'!Z27</f>
        <v>873335.06150035246</v>
      </c>
      <c r="AA27" s="199">
        <f>+P27+'1ER SEMESTRE'!AA27</f>
        <v>840941.54137932288</v>
      </c>
      <c r="AB27" s="199">
        <f>+Q27+'1ER SEMESTRE'!AB27</f>
        <v>67509.232523962957</v>
      </c>
      <c r="AC27" s="199">
        <f>+R27+'1ER SEMESTRE'!AC27</f>
        <v>623512.49241239345</v>
      </c>
      <c r="AD27" s="199">
        <f>+S27+'1ER SEMESTRE'!AD27</f>
        <v>117073.14020456992</v>
      </c>
      <c r="AE27" s="199">
        <f>+T27+'1ER SEMESTRE'!AE27</f>
        <v>898066.21323567198</v>
      </c>
      <c r="AF27" s="200">
        <f t="shared" si="3"/>
        <v>22440227.94465619</v>
      </c>
      <c r="AH27" s="198" t="s">
        <v>21</v>
      </c>
      <c r="AI27" s="199">
        <f t="shared" si="4"/>
        <v>38711793.981187254</v>
      </c>
      <c r="AJ27" s="199">
        <f t="shared" si="5"/>
        <v>5188266.7339591775</v>
      </c>
      <c r="AK27" s="199">
        <f t="shared" si="6"/>
        <v>1635736.7795668868</v>
      </c>
      <c r="AL27" s="199">
        <f t="shared" si="7"/>
        <v>1741329.4870297182</v>
      </c>
      <c r="AM27" s="199">
        <f t="shared" si="8"/>
        <v>139536.90448167565</v>
      </c>
      <c r="AN27" s="199">
        <f t="shared" si="9"/>
        <v>1283882.1799866818</v>
      </c>
      <c r="AO27" s="199">
        <f t="shared" si="10"/>
        <v>243045.66719679607</v>
      </c>
      <c r="AP27" s="199">
        <f t="shared" si="11"/>
        <v>1856628.5298141558</v>
      </c>
      <c r="AQ27" s="200">
        <f t="shared" si="12"/>
        <v>50800220.263222337</v>
      </c>
      <c r="AS27" s="198" t="s">
        <v>21</v>
      </c>
      <c r="AT27" s="199">
        <f>+'Part 2017'!O$18*'COEF 2DO SEM'!$N27</f>
        <v>38711793.981187262</v>
      </c>
      <c r="AU27" s="199">
        <f>+'Part 2017'!O$19*'COEF 2DO SEM'!$N27</f>
        <v>5188266.7339591775</v>
      </c>
      <c r="AV27" s="199">
        <f>+'Part 2017'!O$20*'COEF 2DO SEM'!$N27</f>
        <v>1635736.7795668868</v>
      </c>
      <c r="AW27" s="199">
        <f>+'Part 2017'!O$21*'COEF 2DO SEM'!$N27</f>
        <v>1741329.487029718</v>
      </c>
      <c r="AX27" s="199">
        <f>+'Part 2017'!O$22*'COEF 2DO SEM'!$N27</f>
        <v>139536.90448167568</v>
      </c>
      <c r="AY27" s="199">
        <f>+'Part 2017'!O$23*'COEF 2DO SEM'!$N27</f>
        <v>1283882.1799866818</v>
      </c>
      <c r="AZ27" s="199">
        <f>+'Part 2017'!O$24*'COEF 2DO SEM'!$N27</f>
        <v>243045.66719679607</v>
      </c>
      <c r="BA27" s="199">
        <f>+'Part 2017'!O$25*'COEF 2DO SEM'!$N27</f>
        <v>1856628.5298141558</v>
      </c>
      <c r="BB27" s="200">
        <f t="shared" si="13"/>
        <v>50800220.263222352</v>
      </c>
    </row>
    <row r="28" spans="1:54" x14ac:dyDescent="0.2">
      <c r="A28" s="198" t="s">
        <v>22</v>
      </c>
      <c r="B28" s="199">
        <f>+'Part 2017'!N$5*'COEF 1ER SEM'!N28</f>
        <v>3513864.9949920932</v>
      </c>
      <c r="C28" s="199">
        <f>+'Part 2017'!N$6*'COEF 1ER SEM'!N28</f>
        <v>476940.97475464927</v>
      </c>
      <c r="D28" s="199">
        <f>+'Part 2017'!N$7*'COEF 1ER SEM'!N28</f>
        <v>122289.56006350474</v>
      </c>
      <c r="E28" s="199">
        <f>+'Part 2017'!N$8*'COEF 1ER SEM'!N28</f>
        <v>144422.60969624497</v>
      </c>
      <c r="F28" s="199">
        <f>+'Part 2017'!N$9*'COEF 1ER SEM'!N28</f>
        <v>11553.26923769922</v>
      </c>
      <c r="G28" s="199">
        <f>+'Part 2017'!N$10*'COEF 1ER SEM'!N28</f>
        <v>105923.57894671775</v>
      </c>
      <c r="H28" s="199">
        <f>+'Part 2017'!N$11*'COEF 1ER SEM'!N28</f>
        <v>20206.046944693426</v>
      </c>
      <c r="I28" s="199">
        <f>+'Part 2017'!N$12*'COEF 1ER SEM'!N28</f>
        <v>153753.80355269197</v>
      </c>
      <c r="J28" s="200">
        <f t="shared" si="1"/>
        <v>4548954.8381882943</v>
      </c>
      <c r="L28" s="198" t="s">
        <v>22</v>
      </c>
      <c r="M28" s="199">
        <f>+'Part 2017'!L$18*'COEF 2DO SEM'!N28</f>
        <v>2819642.5355937313</v>
      </c>
      <c r="N28" s="199">
        <f>+'Part 2017'!L$19*'COEF 2DO SEM'!N28</f>
        <v>372106.07420375146</v>
      </c>
      <c r="O28" s="199">
        <f>+'Part 2017'!L$20*'COEF 2DO SEM'!N28</f>
        <v>144402.91651682224</v>
      </c>
      <c r="P28" s="199">
        <f>+'Part 2017'!L$21*'COEF 2DO SEM'!N28</f>
        <v>139988.78180975522</v>
      </c>
      <c r="Q28" s="199">
        <f>+'Part 2017'!L$22*'COEF 2DO SEM'!N28</f>
        <v>11236.602624244249</v>
      </c>
      <c r="R28" s="199">
        <f>+'Part 2017'!L$23*'COEF 2DO SEM'!N28</f>
        <v>103753.17899738591</v>
      </c>
      <c r="S28" s="199">
        <f>+'Part 2017'!L$24*'COEF 2DO SEM'!N28</f>
        <v>19492.314230490341</v>
      </c>
      <c r="T28" s="199">
        <f>+'Part 2017'!L$25*'COEF 2DO SEM'!N28</f>
        <v>149481.20671731426</v>
      </c>
      <c r="U28" s="200">
        <f t="shared" si="2"/>
        <v>3760103.6106934948</v>
      </c>
      <c r="W28" s="198" t="s">
        <v>22</v>
      </c>
      <c r="X28" s="199">
        <f>+M28+'1ER SEMESTRE'!X28</f>
        <v>2695523.2357087252</v>
      </c>
      <c r="Y28" s="199">
        <f>+N28+'1ER SEMESTRE'!Y28</f>
        <v>355259.21754950122</v>
      </c>
      <c r="Z28" s="199">
        <f>+O28+'1ER SEMESTRE'!Z28</f>
        <v>140083.31556460587</v>
      </c>
      <c r="AA28" s="199">
        <f>+P28+'1ER SEMESTRE'!AA28</f>
        <v>134887.38115019351</v>
      </c>
      <c r="AB28" s="199">
        <f>+Q28+'1ER SEMESTRE'!AB28</f>
        <v>10828.509629433722</v>
      </c>
      <c r="AC28" s="199">
        <f>+R28+'1ER SEMESTRE'!AC28</f>
        <v>100011.66915596687</v>
      </c>
      <c r="AD28" s="199">
        <f>+S28+'1ER SEMESTRE'!AD28</f>
        <v>18778.581516287257</v>
      </c>
      <c r="AE28" s="199">
        <f>+T28+'1ER SEMESTRE'!AE28</f>
        <v>144050.20282877135</v>
      </c>
      <c r="AF28" s="200">
        <f t="shared" si="3"/>
        <v>3599422.1131034852</v>
      </c>
      <c r="AH28" s="198" t="s">
        <v>22</v>
      </c>
      <c r="AI28" s="199">
        <f t="shared" si="4"/>
        <v>6209388.2307008188</v>
      </c>
      <c r="AJ28" s="199">
        <f t="shared" si="5"/>
        <v>832200.19230415043</v>
      </c>
      <c r="AK28" s="199">
        <f t="shared" si="6"/>
        <v>262372.8756281106</v>
      </c>
      <c r="AL28" s="199">
        <f t="shared" si="7"/>
        <v>279309.99084643845</v>
      </c>
      <c r="AM28" s="199">
        <f t="shared" si="8"/>
        <v>22381.77886713294</v>
      </c>
      <c r="AN28" s="199">
        <f t="shared" si="9"/>
        <v>205935.24810268462</v>
      </c>
      <c r="AO28" s="199">
        <f t="shared" si="10"/>
        <v>38984.628460980683</v>
      </c>
      <c r="AP28" s="199">
        <f t="shared" si="11"/>
        <v>297804.00638146332</v>
      </c>
      <c r="AQ28" s="200">
        <f t="shared" si="12"/>
        <v>8148376.95129178</v>
      </c>
      <c r="AS28" s="198" t="s">
        <v>22</v>
      </c>
      <c r="AT28" s="199">
        <f>+'Part 2017'!O$18*'COEF 2DO SEM'!$N28</f>
        <v>6209388.2307008188</v>
      </c>
      <c r="AU28" s="199">
        <f>+'Part 2017'!O$19*'COEF 2DO SEM'!$N28</f>
        <v>832200.19230415055</v>
      </c>
      <c r="AV28" s="199">
        <f>+'Part 2017'!O$20*'COEF 2DO SEM'!$N28</f>
        <v>262372.8756281106</v>
      </c>
      <c r="AW28" s="199">
        <f>+'Part 2017'!O$21*'COEF 2DO SEM'!$N28</f>
        <v>279309.99084643845</v>
      </c>
      <c r="AX28" s="199">
        <f>+'Part 2017'!O$22*'COEF 2DO SEM'!$N28</f>
        <v>22381.778867132944</v>
      </c>
      <c r="AY28" s="199">
        <f>+'Part 2017'!O$23*'COEF 2DO SEM'!$N28</f>
        <v>205935.24810268462</v>
      </c>
      <c r="AZ28" s="199">
        <f>+'Part 2017'!O$24*'COEF 2DO SEM'!$N28</f>
        <v>38984.628460980683</v>
      </c>
      <c r="BA28" s="199">
        <f>+'Part 2017'!O$25*'COEF 2DO SEM'!$N28</f>
        <v>297804.00638146332</v>
      </c>
      <c r="BB28" s="200">
        <f t="shared" si="13"/>
        <v>8148376.95129178</v>
      </c>
    </row>
    <row r="29" spans="1:54" x14ac:dyDescent="0.2">
      <c r="A29" s="198" t="s">
        <v>23</v>
      </c>
      <c r="B29" s="199">
        <f>+'Part 2017'!N$5*'COEF 1ER SEM'!N29</f>
        <v>16079584.613929564</v>
      </c>
      <c r="C29" s="199">
        <f>+'Part 2017'!N$6*'COEF 1ER SEM'!N29</f>
        <v>2182500.6852418031</v>
      </c>
      <c r="D29" s="199">
        <f>+'Part 2017'!N$7*'COEF 1ER SEM'!N29</f>
        <v>559601.84333882504</v>
      </c>
      <c r="E29" s="199">
        <f>+'Part 2017'!N$8*'COEF 1ER SEM'!N29</f>
        <v>660883.55018901941</v>
      </c>
      <c r="F29" s="199">
        <f>+'Part 2017'!N$9*'COEF 1ER SEM'!N29</f>
        <v>52868.215067981619</v>
      </c>
      <c r="G29" s="199">
        <f>+'Part 2017'!N$10*'COEF 1ER SEM'!N29</f>
        <v>484710.46915899764</v>
      </c>
      <c r="H29" s="199">
        <f>+'Part 2017'!N$11*'COEF 1ER SEM'!N29</f>
        <v>92463.666652896558</v>
      </c>
      <c r="I29" s="199">
        <f>+'Part 2017'!N$12*'COEF 1ER SEM'!N29</f>
        <v>703583.46079388226</v>
      </c>
      <c r="J29" s="200">
        <f t="shared" si="1"/>
        <v>20816196.504372966</v>
      </c>
      <c r="L29" s="198" t="s">
        <v>23</v>
      </c>
      <c r="M29" s="199">
        <f>+'Part 2017'!L$18*'COEF 2DO SEM'!N29</f>
        <v>12902795.297124475</v>
      </c>
      <c r="N29" s="199">
        <f>+'Part 2017'!L$19*'COEF 2DO SEM'!N29</f>
        <v>1702772.0513006896</v>
      </c>
      <c r="O29" s="199">
        <f>+'Part 2017'!L$20*'COEF 2DO SEM'!N29</f>
        <v>660793.43342434661</v>
      </c>
      <c r="P29" s="199">
        <f>+'Part 2017'!L$21*'COEF 2DO SEM'!N29</f>
        <v>640594.17915000115</v>
      </c>
      <c r="Q29" s="199">
        <f>+'Part 2017'!L$22*'COEF 2DO SEM'!N29</f>
        <v>51419.136172602142</v>
      </c>
      <c r="R29" s="199">
        <f>+'Part 2017'!L$23*'COEF 2DO SEM'!N29</f>
        <v>474778.63350763143</v>
      </c>
      <c r="S29" s="199">
        <f>+'Part 2017'!L$24*'COEF 2DO SEM'!N29</f>
        <v>89197.597641675486</v>
      </c>
      <c r="T29" s="199">
        <f>+'Part 2017'!L$25*'COEF 2DO SEM'!N29</f>
        <v>684031.88939498772</v>
      </c>
      <c r="U29" s="200">
        <f t="shared" si="2"/>
        <v>17206382.217716407</v>
      </c>
      <c r="W29" s="198" t="s">
        <v>23</v>
      </c>
      <c r="X29" s="199">
        <f>+M29+'1ER SEMESTRE'!X29</f>
        <v>12334820.49229645</v>
      </c>
      <c r="Y29" s="199">
        <f>+N29+'1ER SEMESTRE'!Y29</f>
        <v>1625680.1717216992</v>
      </c>
      <c r="Z29" s="199">
        <f>+O29+'1ER SEMESTRE'!Z29</f>
        <v>641026.7693354974</v>
      </c>
      <c r="AA29" s="199">
        <f>+P29+'1ER SEMESTRE'!AA29</f>
        <v>617249.96880843001</v>
      </c>
      <c r="AB29" s="199">
        <f>+Q29+'1ER SEMESTRE'!AB29</f>
        <v>49551.68655522645</v>
      </c>
      <c r="AC29" s="199">
        <f>+R29+'1ER SEMESTRE'!AC29</f>
        <v>457657.33711044776</v>
      </c>
      <c r="AD29" s="199">
        <f>+S29+'1ER SEMESTRE'!AD29</f>
        <v>85931.528630454413</v>
      </c>
      <c r="AE29" s="199">
        <f>+T29+'1ER SEMESTRE'!AE29</f>
        <v>659179.40169586847</v>
      </c>
      <c r="AF29" s="200">
        <f t="shared" si="3"/>
        <v>16471097.356154073</v>
      </c>
      <c r="AH29" s="198" t="s">
        <v>23</v>
      </c>
      <c r="AI29" s="199">
        <f t="shared" si="4"/>
        <v>28414405.106226012</v>
      </c>
      <c r="AJ29" s="199">
        <f t="shared" si="5"/>
        <v>3808180.8569635022</v>
      </c>
      <c r="AK29" s="199">
        <f t="shared" si="6"/>
        <v>1200628.6126743224</v>
      </c>
      <c r="AL29" s="199">
        <f t="shared" si="7"/>
        <v>1278133.5189974494</v>
      </c>
      <c r="AM29" s="199">
        <f t="shared" si="8"/>
        <v>102419.90162320808</v>
      </c>
      <c r="AN29" s="199">
        <f t="shared" si="9"/>
        <v>942367.80626944546</v>
      </c>
      <c r="AO29" s="199">
        <f t="shared" si="10"/>
        <v>178395.19528335097</v>
      </c>
      <c r="AP29" s="199">
        <f t="shared" si="11"/>
        <v>1362762.8624897506</v>
      </c>
      <c r="AQ29" s="200">
        <f t="shared" si="12"/>
        <v>37287293.860527039</v>
      </c>
      <c r="AS29" s="198" t="s">
        <v>23</v>
      </c>
      <c r="AT29" s="199">
        <f>+'Part 2017'!O$18*'COEF 2DO SEM'!$N29</f>
        <v>28414405.106226016</v>
      </c>
      <c r="AU29" s="199">
        <f>+'Part 2017'!O$19*'COEF 2DO SEM'!$N29</f>
        <v>3808180.8569635018</v>
      </c>
      <c r="AV29" s="199">
        <f>+'Part 2017'!O$20*'COEF 2DO SEM'!$N29</f>
        <v>1200628.6126743224</v>
      </c>
      <c r="AW29" s="199">
        <f>+'Part 2017'!O$21*'COEF 2DO SEM'!$N29</f>
        <v>1278133.5189974494</v>
      </c>
      <c r="AX29" s="199">
        <f>+'Part 2017'!O$22*'COEF 2DO SEM'!$N29</f>
        <v>102419.90162320806</v>
      </c>
      <c r="AY29" s="199">
        <f>+'Part 2017'!O$23*'COEF 2DO SEM'!$N29</f>
        <v>942367.80626944546</v>
      </c>
      <c r="AZ29" s="199">
        <f>+'Part 2017'!O$24*'COEF 2DO SEM'!$N29</f>
        <v>178395.19528335097</v>
      </c>
      <c r="BA29" s="199">
        <f>+'Part 2017'!O$25*'COEF 2DO SEM'!$N29</f>
        <v>1362762.8624897506</v>
      </c>
      <c r="BB29" s="200">
        <f t="shared" si="13"/>
        <v>37287293.860527039</v>
      </c>
    </row>
    <row r="30" spans="1:54" x14ac:dyDescent="0.2">
      <c r="A30" s="198" t="s">
        <v>24</v>
      </c>
      <c r="B30" s="199">
        <f>+'Part 2017'!N$5*'COEF 1ER SEM'!N30</f>
        <v>15487954.766398989</v>
      </c>
      <c r="C30" s="199">
        <f>+'Part 2017'!N$6*'COEF 1ER SEM'!N30</f>
        <v>2102198.0792574165</v>
      </c>
      <c r="D30" s="199">
        <f>+'Part 2017'!N$7*'COEF 1ER SEM'!N30</f>
        <v>539011.93624846579</v>
      </c>
      <c r="E30" s="199">
        <f>+'Part 2017'!N$8*'COEF 1ER SEM'!N30</f>
        <v>636567.09902304341</v>
      </c>
      <c r="F30" s="199">
        <f>+'Part 2017'!N$9*'COEF 1ER SEM'!N30</f>
        <v>50922.989816777837</v>
      </c>
      <c r="G30" s="199">
        <f>+'Part 2017'!N$10*'COEF 1ER SEM'!N30</f>
        <v>466876.10416448233</v>
      </c>
      <c r="H30" s="199">
        <f>+'Part 2017'!N$11*'COEF 1ER SEM'!N30</f>
        <v>89061.572238306908</v>
      </c>
      <c r="I30" s="199">
        <f>+'Part 2017'!N$12*'COEF 1ER SEM'!N30</f>
        <v>677695.91546053346</v>
      </c>
      <c r="J30" s="200">
        <f t="shared" si="1"/>
        <v>20050288.462608017</v>
      </c>
      <c r="L30" s="198" t="s">
        <v>24</v>
      </c>
      <c r="M30" s="199">
        <f>+'Part 2017'!L$18*'COEF 2DO SEM'!N30</f>
        <v>12428051.763778282</v>
      </c>
      <c r="N30" s="199">
        <f>+'Part 2017'!L$19*'COEF 2DO SEM'!N30</f>
        <v>1640120.5094059042</v>
      </c>
      <c r="O30" s="199">
        <f>+'Part 2017'!L$20*'COEF 2DO SEM'!N30</f>
        <v>636480.29800122255</v>
      </c>
      <c r="P30" s="199">
        <f>+'Part 2017'!L$21*'COEF 2DO SEM'!N30</f>
        <v>617024.25208788214</v>
      </c>
      <c r="Q30" s="199">
        <f>+'Part 2017'!L$22*'COEF 2DO SEM'!N30</f>
        <v>49527.228115002377</v>
      </c>
      <c r="R30" s="199">
        <f>+'Part 2017'!L$23*'COEF 2DO SEM'!N30</f>
        <v>457309.69899861678</v>
      </c>
      <c r="S30" s="199">
        <f>+'Part 2017'!L$24*'COEF 2DO SEM'!N30</f>
        <v>85915.674485083335</v>
      </c>
      <c r="T30" s="199">
        <f>+'Part 2017'!L$25*'COEF 2DO SEM'!N30</f>
        <v>658863.72167514334</v>
      </c>
      <c r="U30" s="200">
        <f t="shared" si="2"/>
        <v>16573293.146547135</v>
      </c>
      <c r="W30" s="198" t="s">
        <v>24</v>
      </c>
      <c r="X30" s="199">
        <f>+M30+'1ER SEMESTRE'!X30</f>
        <v>11880974.939541778</v>
      </c>
      <c r="Y30" s="199">
        <f>+N30+'1ER SEMESTRE'!Y30</f>
        <v>1565865.1369915116</v>
      </c>
      <c r="Z30" s="199">
        <f>+O30+'1ER SEMESTRE'!Z30</f>
        <v>617440.92561435839</v>
      </c>
      <c r="AA30" s="199">
        <f>+P30+'1ER SEMESTRE'!AA30</f>
        <v>594538.96515364479</v>
      </c>
      <c r="AB30" s="199">
        <f>+Q30+'1ER SEMESTRE'!AB30</f>
        <v>47728.489161423422</v>
      </c>
      <c r="AC30" s="199">
        <f>+R30+'1ER SEMESTRE'!AC30</f>
        <v>440818.3610375619</v>
      </c>
      <c r="AD30" s="199">
        <f>+S30+'1ER SEMESTRE'!AD30</f>
        <v>82769.776731859762</v>
      </c>
      <c r="AE30" s="199">
        <f>+T30+'1ER SEMESTRE'!AE30</f>
        <v>634925.65271638439</v>
      </c>
      <c r="AF30" s="200">
        <f t="shared" si="3"/>
        <v>15865062.246948525</v>
      </c>
      <c r="AH30" s="198" t="s">
        <v>24</v>
      </c>
      <c r="AI30" s="199">
        <f t="shared" si="4"/>
        <v>27368929.705940768</v>
      </c>
      <c r="AJ30" s="199">
        <f t="shared" si="5"/>
        <v>3668063.2162489281</v>
      </c>
      <c r="AK30" s="199">
        <f t="shared" si="6"/>
        <v>1156452.8618628243</v>
      </c>
      <c r="AL30" s="199">
        <f t="shared" si="7"/>
        <v>1231106.0641766882</v>
      </c>
      <c r="AM30" s="199">
        <f t="shared" si="8"/>
        <v>98651.478978201252</v>
      </c>
      <c r="AN30" s="199">
        <f t="shared" si="9"/>
        <v>907694.46520204423</v>
      </c>
      <c r="AO30" s="199">
        <f t="shared" si="10"/>
        <v>171831.34897016667</v>
      </c>
      <c r="AP30" s="199">
        <f t="shared" si="11"/>
        <v>1312621.5681769177</v>
      </c>
      <c r="AQ30" s="200">
        <f t="shared" si="12"/>
        <v>35915350.709556542</v>
      </c>
      <c r="AS30" s="198" t="s">
        <v>24</v>
      </c>
      <c r="AT30" s="199">
        <f>+'Part 2017'!O$18*'COEF 2DO SEM'!$N30</f>
        <v>27368929.705940768</v>
      </c>
      <c r="AU30" s="199">
        <f>+'Part 2017'!O$19*'COEF 2DO SEM'!$N30</f>
        <v>3668063.2162489281</v>
      </c>
      <c r="AV30" s="199">
        <f>+'Part 2017'!O$20*'COEF 2DO SEM'!$N30</f>
        <v>1156452.8618628241</v>
      </c>
      <c r="AW30" s="199">
        <f>+'Part 2017'!O$21*'COEF 2DO SEM'!$N30</f>
        <v>1231106.0641766882</v>
      </c>
      <c r="AX30" s="199">
        <f>+'Part 2017'!O$22*'COEF 2DO SEM'!$N30</f>
        <v>98651.478978201267</v>
      </c>
      <c r="AY30" s="199">
        <f>+'Part 2017'!O$23*'COEF 2DO SEM'!$N30</f>
        <v>907694.46520204435</v>
      </c>
      <c r="AZ30" s="199">
        <f>+'Part 2017'!O$24*'COEF 2DO SEM'!$N30</f>
        <v>171831.34897016667</v>
      </c>
      <c r="BA30" s="199">
        <f>+'Part 2017'!O$25*'COEF 2DO SEM'!$N30</f>
        <v>1312621.5681769177</v>
      </c>
      <c r="BB30" s="200">
        <f t="shared" si="13"/>
        <v>35915350.709556542</v>
      </c>
    </row>
    <row r="31" spans="1:54" x14ac:dyDescent="0.2">
      <c r="A31" s="198" t="s">
        <v>25</v>
      </c>
      <c r="B31" s="199">
        <f>+'Part 2017'!N$5*'COEF 1ER SEM'!N31</f>
        <v>249728939.01660961</v>
      </c>
      <c r="C31" s="199">
        <f>+'Part 2017'!N$6*'COEF 1ER SEM'!N31</f>
        <v>33895998.784465015</v>
      </c>
      <c r="D31" s="199">
        <f>+'Part 2017'!N$7*'COEF 1ER SEM'!N31</f>
        <v>8691068.7038321216</v>
      </c>
      <c r="E31" s="199">
        <f>+'Part 2017'!N$8*'COEF 1ER SEM'!N31</f>
        <v>10264055.432082508</v>
      </c>
      <c r="F31" s="199">
        <f>+'Part 2017'!N$9*'COEF 1ER SEM'!N31</f>
        <v>821086.08982296789</v>
      </c>
      <c r="G31" s="199">
        <f>+'Part 2017'!N$10*'COEF 1ER SEM'!N31</f>
        <v>7527945.1614974272</v>
      </c>
      <c r="H31" s="199">
        <f>+'Part 2017'!N$11*'COEF 1ER SEM'!N31</f>
        <v>1436035.4402942706</v>
      </c>
      <c r="I31" s="199">
        <f>+'Part 2017'!N$12*'COEF 1ER SEM'!N31</f>
        <v>10927219.53908431</v>
      </c>
      <c r="J31" s="200">
        <f t="shared" si="1"/>
        <v>323292348.16768825</v>
      </c>
      <c r="L31" s="198" t="s">
        <v>25</v>
      </c>
      <c r="M31" s="199">
        <f>+'Part 2017'!L$18*'COEF 2DO SEM'!N31</f>
        <v>200390834.54357633</v>
      </c>
      <c r="N31" s="199">
        <f>+'Part 2017'!L$19*'COEF 2DO SEM'!N31</f>
        <v>26445425.548498552</v>
      </c>
      <c r="O31" s="199">
        <f>+'Part 2017'!L$20*'COEF 2DO SEM'!N31</f>
        <v>10262655.845925922</v>
      </c>
      <c r="P31" s="199">
        <f>+'Part 2017'!L$21*'COEF 2DO SEM'!N31</f>
        <v>9948945.1089900192</v>
      </c>
      <c r="Q31" s="199">
        <f>+'Part 2017'!L$22*'COEF 2DO SEM'!N31</f>
        <v>798580.72393304389</v>
      </c>
      <c r="R31" s="199">
        <f>+'Part 2017'!L$23*'COEF 2DO SEM'!N31</f>
        <v>7373695.7303551342</v>
      </c>
      <c r="S31" s="199">
        <f>+'Part 2017'!L$24*'COEF 2DO SEM'!N31</f>
        <v>1385310.7500419682</v>
      </c>
      <c r="T31" s="199">
        <f>+'Part 2017'!L$25*'COEF 2DO SEM'!N31</f>
        <v>10623567.840437585</v>
      </c>
      <c r="U31" s="200">
        <f t="shared" si="2"/>
        <v>267229016.09175855</v>
      </c>
      <c r="W31" s="198" t="s">
        <v>25</v>
      </c>
      <c r="X31" s="199">
        <f>+M31+'1ER SEMESTRE'!X31</f>
        <v>191569726.98368362</v>
      </c>
      <c r="Y31" s="199">
        <f>+N31+'1ER SEMESTRE'!Y31</f>
        <v>25248126.379627012</v>
      </c>
      <c r="Z31" s="199">
        <f>+O31+'1ER SEMESTRE'!Z31</f>
        <v>9955663.5840406418</v>
      </c>
      <c r="AA31" s="199">
        <f>+P31+'1ER SEMESTRE'!AA31</f>
        <v>9586390.6636636853</v>
      </c>
      <c r="AB31" s="199">
        <f>+Q31+'1ER SEMESTRE'!AB31</f>
        <v>769577.72274791333</v>
      </c>
      <c r="AC31" s="199">
        <f>+R31+'1ER SEMESTRE'!AC31</f>
        <v>7107788.1657931991</v>
      </c>
      <c r="AD31" s="199">
        <f>+S31+'1ER SEMESTRE'!AD31</f>
        <v>1334586.0597896657</v>
      </c>
      <c r="AE31" s="199">
        <f>+T31+'1ER SEMESTRE'!AE31</f>
        <v>10237588.629280111</v>
      </c>
      <c r="AF31" s="200">
        <f t="shared" si="3"/>
        <v>255809448.18862587</v>
      </c>
      <c r="AH31" s="198" t="s">
        <v>25</v>
      </c>
      <c r="AI31" s="199">
        <f t="shared" si="4"/>
        <v>441298666.00029325</v>
      </c>
      <c r="AJ31" s="199">
        <f t="shared" si="5"/>
        <v>59144125.164092027</v>
      </c>
      <c r="AK31" s="199">
        <f t="shared" si="6"/>
        <v>18646732.287872761</v>
      </c>
      <c r="AL31" s="199">
        <f t="shared" si="7"/>
        <v>19850446.095746193</v>
      </c>
      <c r="AM31" s="199">
        <f t="shared" si="8"/>
        <v>1590663.8125708811</v>
      </c>
      <c r="AN31" s="199">
        <f t="shared" si="9"/>
        <v>14635733.327290626</v>
      </c>
      <c r="AO31" s="199">
        <f t="shared" si="10"/>
        <v>2770621.5000839364</v>
      </c>
      <c r="AP31" s="199">
        <f t="shared" si="11"/>
        <v>21164808.168364421</v>
      </c>
      <c r="AQ31" s="200">
        <f t="shared" si="12"/>
        <v>579101796.35631406</v>
      </c>
      <c r="AS31" s="198" t="s">
        <v>25</v>
      </c>
      <c r="AT31" s="199">
        <f>+'Part 2017'!O$18*'COEF 2DO SEM'!$N31</f>
        <v>441298666.00029325</v>
      </c>
      <c r="AU31" s="199">
        <f>+'Part 2017'!O$19*'COEF 2DO SEM'!$N31</f>
        <v>59144125.164092027</v>
      </c>
      <c r="AV31" s="199">
        <f>+'Part 2017'!O$20*'COEF 2DO SEM'!$N31</f>
        <v>18646732.287872761</v>
      </c>
      <c r="AW31" s="199">
        <f>+'Part 2017'!O$21*'COEF 2DO SEM'!$N31</f>
        <v>19850446.095746193</v>
      </c>
      <c r="AX31" s="199">
        <f>+'Part 2017'!O$22*'COEF 2DO SEM'!$N31</f>
        <v>1590663.8125708813</v>
      </c>
      <c r="AY31" s="199">
        <f>+'Part 2017'!O$23*'COEF 2DO SEM'!$N31</f>
        <v>14635733.327290628</v>
      </c>
      <c r="AZ31" s="199">
        <f>+'Part 2017'!O$24*'COEF 2DO SEM'!$N31</f>
        <v>2770621.5000839364</v>
      </c>
      <c r="BA31" s="199">
        <f>+'Part 2017'!O$25*'COEF 2DO SEM'!$N31</f>
        <v>21164808.168364421</v>
      </c>
      <c r="BB31" s="200">
        <f t="shared" si="13"/>
        <v>579101796.35631406</v>
      </c>
    </row>
    <row r="32" spans="1:54" x14ac:dyDescent="0.2">
      <c r="A32" s="198" t="s">
        <v>26</v>
      </c>
      <c r="B32" s="199">
        <f>+'Part 2017'!N$5*'COEF 1ER SEM'!N32</f>
        <v>6534367.2391609298</v>
      </c>
      <c r="C32" s="199">
        <f>+'Part 2017'!N$6*'COEF 1ER SEM'!N32</f>
        <v>886917.25063195638</v>
      </c>
      <c r="D32" s="199">
        <f>+'Part 2017'!N$7*'COEF 1ER SEM'!N32</f>
        <v>227409.10538942501</v>
      </c>
      <c r="E32" s="199">
        <f>+'Part 2017'!N$8*'COEF 1ER SEM'!N32</f>
        <v>268567.62304136058</v>
      </c>
      <c r="F32" s="199">
        <f>+'Part 2017'!N$9*'COEF 1ER SEM'!N32</f>
        <v>21484.406520916276</v>
      </c>
      <c r="G32" s="199">
        <f>+'Part 2017'!N$10*'COEF 1ER SEM'!N32</f>
        <v>196975.00191684693</v>
      </c>
      <c r="H32" s="199">
        <f>+'Part 2017'!N$11*'COEF 1ER SEM'!N32</f>
        <v>37575.072285510396</v>
      </c>
      <c r="I32" s="199">
        <f>+'Part 2017'!N$12*'COEF 1ER SEM'!N32</f>
        <v>285919.86836800957</v>
      </c>
      <c r="J32" s="200">
        <f t="shared" si="1"/>
        <v>8459215.5673149545</v>
      </c>
      <c r="L32" s="198" t="s">
        <v>26</v>
      </c>
      <c r="M32" s="199">
        <f>+'Part 2017'!L$18*'COEF 2DO SEM'!N32</f>
        <v>5243394.3355782768</v>
      </c>
      <c r="N32" s="199">
        <f>+'Part 2017'!L$19*'COEF 2DO SEM'!N32</f>
        <v>691966.75007010356</v>
      </c>
      <c r="O32" s="199">
        <f>+'Part 2017'!L$20*'COEF 2DO SEM'!N32</f>
        <v>268531.0016951682</v>
      </c>
      <c r="P32" s="199">
        <f>+'Part 2017'!L$21*'COEF 2DO SEM'!N32</f>
        <v>260322.4970257488</v>
      </c>
      <c r="Q32" s="199">
        <f>+'Part 2017'!L$22*'COEF 2DO SEM'!N32</f>
        <v>20895.534737952155</v>
      </c>
      <c r="R32" s="199">
        <f>+'Part 2017'!L$23*'COEF 2DO SEM'!N32</f>
        <v>192938.93611892845</v>
      </c>
      <c r="S32" s="199">
        <f>+'Part 2017'!L$24*'COEF 2DO SEM'!N32</f>
        <v>36247.818201516617</v>
      </c>
      <c r="T32" s="199">
        <f>+'Part 2017'!L$25*'COEF 2DO SEM'!N32</f>
        <v>277974.56687605579</v>
      </c>
      <c r="U32" s="200">
        <f t="shared" si="2"/>
        <v>6992271.4403037503</v>
      </c>
      <c r="W32" s="198" t="s">
        <v>26</v>
      </c>
      <c r="X32" s="199">
        <f>+M32+'1ER SEMESTRE'!X32</f>
        <v>5012582.6544032572</v>
      </c>
      <c r="Y32" s="199">
        <f>+N32+'1ER SEMESTRE'!Y32</f>
        <v>660638.41265211441</v>
      </c>
      <c r="Z32" s="199">
        <f>+O32+'1ER SEMESTRE'!Z32</f>
        <v>260498.29156298097</v>
      </c>
      <c r="AA32" s="199">
        <f>+P32+'1ER SEMESTRE'!AA32</f>
        <v>250835.95574110019</v>
      </c>
      <c r="AB32" s="199">
        <f>+Q32+'1ER SEMESTRE'!AB32</f>
        <v>20136.646875264934</v>
      </c>
      <c r="AC32" s="199">
        <f>+R32+'1ER SEMESTRE'!AC32</f>
        <v>185981.24156674437</v>
      </c>
      <c r="AD32" s="199">
        <f>+S32+'1ER SEMESTRE'!AD32</f>
        <v>34920.564117522837</v>
      </c>
      <c r="AE32" s="199">
        <f>+T32+'1ER SEMESTRE'!AE32</f>
        <v>267875.09693750442</v>
      </c>
      <c r="AF32" s="200">
        <f t="shared" si="3"/>
        <v>6693468.8638564898</v>
      </c>
      <c r="AH32" s="198" t="s">
        <v>26</v>
      </c>
      <c r="AI32" s="199">
        <f t="shared" si="4"/>
        <v>11546949.893564187</v>
      </c>
      <c r="AJ32" s="199">
        <f t="shared" si="5"/>
        <v>1547555.6632840708</v>
      </c>
      <c r="AK32" s="199">
        <f t="shared" si="6"/>
        <v>487907.39695240598</v>
      </c>
      <c r="AL32" s="199">
        <f t="shared" si="7"/>
        <v>519403.57878246077</v>
      </c>
      <c r="AM32" s="199">
        <f t="shared" si="8"/>
        <v>41621.053396181211</v>
      </c>
      <c r="AN32" s="199">
        <f t="shared" si="9"/>
        <v>382956.2434835913</v>
      </c>
      <c r="AO32" s="199">
        <f t="shared" si="10"/>
        <v>72495.636403033233</v>
      </c>
      <c r="AP32" s="199">
        <f t="shared" si="11"/>
        <v>553794.96530551394</v>
      </c>
      <c r="AQ32" s="200">
        <f t="shared" si="12"/>
        <v>15152684.431171447</v>
      </c>
      <c r="AS32" s="198" t="s">
        <v>26</v>
      </c>
      <c r="AT32" s="199">
        <f>+'Part 2017'!O$18*'COEF 2DO SEM'!$N32</f>
        <v>11546949.893564189</v>
      </c>
      <c r="AU32" s="199">
        <f>+'Part 2017'!O$19*'COEF 2DO SEM'!$N32</f>
        <v>1547555.6632840708</v>
      </c>
      <c r="AV32" s="199">
        <f>+'Part 2017'!O$20*'COEF 2DO SEM'!$N32</f>
        <v>487907.39695240598</v>
      </c>
      <c r="AW32" s="199">
        <f>+'Part 2017'!O$21*'COEF 2DO SEM'!$N32</f>
        <v>519403.57878246077</v>
      </c>
      <c r="AX32" s="199">
        <f>+'Part 2017'!O$22*'COEF 2DO SEM'!$N32</f>
        <v>41621.053396181211</v>
      </c>
      <c r="AY32" s="199">
        <f>+'Part 2017'!O$23*'COEF 2DO SEM'!$N32</f>
        <v>382956.24348359136</v>
      </c>
      <c r="AZ32" s="199">
        <f>+'Part 2017'!O$24*'COEF 2DO SEM'!$N32</f>
        <v>72495.636403033233</v>
      </c>
      <c r="BA32" s="199">
        <f>+'Part 2017'!O$25*'COEF 2DO SEM'!$N32</f>
        <v>553794.96530551394</v>
      </c>
      <c r="BB32" s="200">
        <f t="shared" si="13"/>
        <v>15152684.431171449</v>
      </c>
    </row>
    <row r="33" spans="1:54" x14ac:dyDescent="0.2">
      <c r="A33" s="198" t="s">
        <v>27</v>
      </c>
      <c r="B33" s="199">
        <f>+'Part 2017'!N$5*'COEF 1ER SEM'!N33</f>
        <v>11247902.75217922</v>
      </c>
      <c r="C33" s="199">
        <f>+'Part 2017'!N$6*'COEF 1ER SEM'!N33</f>
        <v>1526690.8974065268</v>
      </c>
      <c r="D33" s="199">
        <f>+'Part 2017'!N$7*'COEF 1ER SEM'!N33</f>
        <v>391449.60923695826</v>
      </c>
      <c r="E33" s="199">
        <f>+'Part 2017'!N$8*'COEF 1ER SEM'!N33</f>
        <v>462297.63277600089</v>
      </c>
      <c r="F33" s="199">
        <f>+'Part 2017'!N$9*'COEF 1ER SEM'!N33</f>
        <v>36982.083557731276</v>
      </c>
      <c r="G33" s="199">
        <f>+'Part 2017'!N$10*'COEF 1ER SEM'!N33</f>
        <v>339062.00632450316</v>
      </c>
      <c r="H33" s="199">
        <f>+'Part 2017'!N$11*'COEF 1ER SEM'!N33</f>
        <v>64679.676471290019</v>
      </c>
      <c r="I33" s="199">
        <f>+'Part 2017'!N$12*'COEF 1ER SEM'!N33</f>
        <v>492166.83981970645</v>
      </c>
      <c r="J33" s="200">
        <f t="shared" si="1"/>
        <v>14561231.497771936</v>
      </c>
      <c r="L33" s="198" t="s">
        <v>27</v>
      </c>
      <c r="M33" s="199">
        <f>+'Part 2017'!L$18*'COEF 2DO SEM'!N33</f>
        <v>9025692.5298684333</v>
      </c>
      <c r="N33" s="199">
        <f>+'Part 2017'!L$19*'COEF 2DO SEM'!N33</f>
        <v>1191113.7571033509</v>
      </c>
      <c r="O33" s="199">
        <f>+'Part 2017'!L$20*'COEF 2DO SEM'!N33</f>
        <v>462234.59479151829</v>
      </c>
      <c r="P33" s="199">
        <f>+'Part 2017'!L$21*'COEF 2DO SEM'!N33</f>
        <v>448104.92333548085</v>
      </c>
      <c r="Q33" s="199">
        <f>+'Part 2017'!L$22*'COEF 2DO SEM'!N33</f>
        <v>35968.431844281913</v>
      </c>
      <c r="R33" s="199">
        <f>+'Part 2017'!L$23*'COEF 2DO SEM'!N33</f>
        <v>332114.54317546025</v>
      </c>
      <c r="S33" s="199">
        <f>+'Part 2017'!L$24*'COEF 2DO SEM'!N33</f>
        <v>62395.01380728709</v>
      </c>
      <c r="T33" s="199">
        <f>+'Part 2017'!L$25*'COEF 2DO SEM'!N33</f>
        <v>478490.23193292395</v>
      </c>
      <c r="U33" s="200">
        <f t="shared" si="2"/>
        <v>12036114.025858738</v>
      </c>
      <c r="W33" s="198" t="s">
        <v>27</v>
      </c>
      <c r="X33" s="199">
        <f>+M33+'1ER SEMESTRE'!X33</f>
        <v>8628385.9125781264</v>
      </c>
      <c r="Y33" s="199">
        <f>+N33+'1ER SEMESTRE'!Y33</f>
        <v>1137186.8687348529</v>
      </c>
      <c r="Z33" s="199">
        <f>+O33+'1ER SEMESTRE'!Z33</f>
        <v>448407.52644711814</v>
      </c>
      <c r="AA33" s="199">
        <f>+P33+'1ER SEMESTRE'!AA33</f>
        <v>431775.30947711394</v>
      </c>
      <c r="AB33" s="199">
        <f>+Q33+'1ER SEMESTRE'!AB33</f>
        <v>34662.123740237992</v>
      </c>
      <c r="AC33" s="199">
        <f>+R33+'1ER SEMESTRE'!AC33</f>
        <v>320137.94791565923</v>
      </c>
      <c r="AD33" s="199">
        <f>+S33+'1ER SEMESTRE'!AD33</f>
        <v>60110.351143284162</v>
      </c>
      <c r="AE33" s="199">
        <f>+T33+'1ER SEMESTRE'!AE33</f>
        <v>461105.5561778511</v>
      </c>
      <c r="AF33" s="200">
        <f t="shared" si="3"/>
        <v>11521771.59621424</v>
      </c>
      <c r="AH33" s="198" t="s">
        <v>27</v>
      </c>
      <c r="AI33" s="199">
        <f t="shared" si="4"/>
        <v>19876288.664757349</v>
      </c>
      <c r="AJ33" s="199">
        <f t="shared" si="5"/>
        <v>2663877.7661413797</v>
      </c>
      <c r="AK33" s="199">
        <f t="shared" si="6"/>
        <v>839857.13568407646</v>
      </c>
      <c r="AL33" s="199">
        <f t="shared" si="7"/>
        <v>894072.94225311489</v>
      </c>
      <c r="AM33" s="199">
        <f t="shared" si="8"/>
        <v>71644.20729796926</v>
      </c>
      <c r="AN33" s="199">
        <f t="shared" si="9"/>
        <v>659199.95424016239</v>
      </c>
      <c r="AO33" s="199">
        <f t="shared" si="10"/>
        <v>124790.02761457418</v>
      </c>
      <c r="AP33" s="199">
        <f t="shared" si="11"/>
        <v>953272.39599755756</v>
      </c>
      <c r="AQ33" s="200">
        <f t="shared" si="12"/>
        <v>26083003.093986187</v>
      </c>
      <c r="AS33" s="198" t="s">
        <v>27</v>
      </c>
      <c r="AT33" s="199">
        <f>+'Part 2017'!O$18*'COEF 2DO SEM'!$N33</f>
        <v>19876288.664757349</v>
      </c>
      <c r="AU33" s="199">
        <f>+'Part 2017'!O$19*'COEF 2DO SEM'!$N33</f>
        <v>2663877.7661413797</v>
      </c>
      <c r="AV33" s="199">
        <f>+'Part 2017'!O$20*'COEF 2DO SEM'!$N33</f>
        <v>839857.13568407646</v>
      </c>
      <c r="AW33" s="199">
        <f>+'Part 2017'!O$21*'COEF 2DO SEM'!$N33</f>
        <v>894072.94225311477</v>
      </c>
      <c r="AX33" s="199">
        <f>+'Part 2017'!O$22*'COEF 2DO SEM'!$N33</f>
        <v>71644.20729796926</v>
      </c>
      <c r="AY33" s="199">
        <f>+'Part 2017'!O$23*'COEF 2DO SEM'!$N33</f>
        <v>659199.95424016239</v>
      </c>
      <c r="AZ33" s="199">
        <f>+'Part 2017'!O$24*'COEF 2DO SEM'!$N33</f>
        <v>124790.02761457418</v>
      </c>
      <c r="BA33" s="199">
        <f>+'Part 2017'!O$25*'COEF 2DO SEM'!$N33</f>
        <v>953272.39599755756</v>
      </c>
      <c r="BB33" s="200">
        <f t="shared" si="13"/>
        <v>26083003.093986187</v>
      </c>
    </row>
    <row r="34" spans="1:54" x14ac:dyDescent="0.2">
      <c r="A34" s="198" t="s">
        <v>28</v>
      </c>
      <c r="B34" s="199">
        <f>+'Part 2017'!N$5*'COEF 1ER SEM'!N34</f>
        <v>6075009.4941293206</v>
      </c>
      <c r="C34" s="199">
        <f>+'Part 2017'!N$6*'COEF 1ER SEM'!N34</f>
        <v>824568.09066459502</v>
      </c>
      <c r="D34" s="199">
        <f>+'Part 2017'!N$7*'COEF 1ER SEM'!N34</f>
        <v>211422.53315863686</v>
      </c>
      <c r="E34" s="199">
        <f>+'Part 2017'!N$8*'COEF 1ER SEM'!N34</f>
        <v>249687.65912237208</v>
      </c>
      <c r="F34" s="199">
        <f>+'Part 2017'!N$9*'COEF 1ER SEM'!N34</f>
        <v>19974.079939691284</v>
      </c>
      <c r="G34" s="199">
        <f>+'Part 2017'!N$10*'COEF 1ER SEM'!N34</f>
        <v>183127.90863352874</v>
      </c>
      <c r="H34" s="199">
        <f>+'Part 2017'!N$11*'COEF 1ER SEM'!N34</f>
        <v>34933.592270272049</v>
      </c>
      <c r="I34" s="199">
        <f>+'Part 2017'!N$12*'COEF 1ER SEM'!N34</f>
        <v>265820.06356883387</v>
      </c>
      <c r="J34" s="200">
        <f t="shared" si="1"/>
        <v>7864543.4214872513</v>
      </c>
      <c r="L34" s="198" t="s">
        <v>28</v>
      </c>
      <c r="M34" s="199">
        <f>+'Part 2017'!L$18*'COEF 2DO SEM'!N34</f>
        <v>4914789.2120920029</v>
      </c>
      <c r="N34" s="199">
        <f>+'Part 2017'!L$19*'COEF 2DO SEM'!N34</f>
        <v>648600.98262966843</v>
      </c>
      <c r="O34" s="199">
        <f>+'Part 2017'!L$20*'COEF 2DO SEM'!N34</f>
        <v>251702.08185345618</v>
      </c>
      <c r="P34" s="199">
        <f>+'Part 2017'!L$21*'COEF 2DO SEM'!N34</f>
        <v>244008.00667720492</v>
      </c>
      <c r="Q34" s="199">
        <f>+'Part 2017'!L$22*'COEF 2DO SEM'!N34</f>
        <v>19586.005197843813</v>
      </c>
      <c r="R34" s="199">
        <f>+'Part 2017'!L$23*'COEF 2DO SEM'!N34</f>
        <v>180847.39410034046</v>
      </c>
      <c r="S34" s="199">
        <f>+'Part 2017'!L$24*'COEF 2DO SEM'!N34</f>
        <v>33976.156370668687</v>
      </c>
      <c r="T34" s="199">
        <f>+'Part 2017'!L$25*'COEF 2DO SEM'!N34</f>
        <v>260553.81592193627</v>
      </c>
      <c r="U34" s="200">
        <f t="shared" si="2"/>
        <v>6554063.6548431199</v>
      </c>
      <c r="W34" s="198" t="s">
        <v>28</v>
      </c>
      <c r="X34" s="199">
        <f>+M34+'1ER SEMESTRE'!X34</f>
        <v>4748289.5250540804</v>
      </c>
      <c r="Y34" s="199">
        <f>+N34+'1ER SEMESTRE'!Y34</f>
        <v>626001.78683091537</v>
      </c>
      <c r="Z34" s="199">
        <f>+O34+'1ER SEMESTRE'!Z34</f>
        <v>245907.55829959252</v>
      </c>
      <c r="AA34" s="199">
        <f>+P34+'1ER SEMESTRE'!AA34</f>
        <v>237164.73883683677</v>
      </c>
      <c r="AB34" s="199">
        <f>+Q34+'1ER SEMESTRE'!AB34</f>
        <v>19038.569335884607</v>
      </c>
      <c r="AC34" s="199">
        <f>+R34+'1ER SEMESTRE'!AC34</f>
        <v>175828.35017870431</v>
      </c>
      <c r="AD34" s="199">
        <f>+S34+'1ER SEMESTRE'!AD34</f>
        <v>33018.720471065324</v>
      </c>
      <c r="AE34" s="199">
        <f>+T34+'1ER SEMESTRE'!AE34</f>
        <v>253268.40222252035</v>
      </c>
      <c r="AF34" s="200">
        <f t="shared" si="3"/>
        <v>6338517.6512296004</v>
      </c>
      <c r="AH34" s="198" t="s">
        <v>28</v>
      </c>
      <c r="AI34" s="199">
        <f t="shared" si="4"/>
        <v>10823299.019183401</v>
      </c>
      <c r="AJ34" s="199">
        <f t="shared" si="5"/>
        <v>1450569.8774955105</v>
      </c>
      <c r="AK34" s="199">
        <f t="shared" si="6"/>
        <v>457330.09145822935</v>
      </c>
      <c r="AL34" s="199">
        <f t="shared" si="7"/>
        <v>486852.39795920881</v>
      </c>
      <c r="AM34" s="199">
        <f t="shared" si="8"/>
        <v>39012.649275575895</v>
      </c>
      <c r="AN34" s="199">
        <f t="shared" si="9"/>
        <v>358956.25881223305</v>
      </c>
      <c r="AO34" s="199">
        <f t="shared" si="10"/>
        <v>67952.312741337373</v>
      </c>
      <c r="AP34" s="199">
        <f t="shared" si="11"/>
        <v>519088.46579135419</v>
      </c>
      <c r="AQ34" s="200">
        <f t="shared" si="12"/>
        <v>14203061.072716851</v>
      </c>
      <c r="AS34" s="198" t="s">
        <v>28</v>
      </c>
      <c r="AT34" s="199">
        <f>+'Part 2017'!O$18*'COEF 2DO SEM'!$N34</f>
        <v>10823299.019183401</v>
      </c>
      <c r="AU34" s="199">
        <f>+'Part 2017'!O$19*'COEF 2DO SEM'!$N34</f>
        <v>1450569.8774955105</v>
      </c>
      <c r="AV34" s="199">
        <f>+'Part 2017'!O$20*'COEF 2DO SEM'!$N34</f>
        <v>457330.09145822935</v>
      </c>
      <c r="AW34" s="199">
        <f>+'Part 2017'!O$21*'COEF 2DO SEM'!$N34</f>
        <v>486852.39795920881</v>
      </c>
      <c r="AX34" s="199">
        <f>+'Part 2017'!O$22*'COEF 2DO SEM'!$N34</f>
        <v>39012.649275575895</v>
      </c>
      <c r="AY34" s="199">
        <f>+'Part 2017'!O$23*'COEF 2DO SEM'!$N34</f>
        <v>358956.25881223305</v>
      </c>
      <c r="AZ34" s="199">
        <f>+'Part 2017'!O$24*'COEF 2DO SEM'!$N34</f>
        <v>67952.312741337373</v>
      </c>
      <c r="BA34" s="199">
        <f>+'Part 2017'!O$25*'COEF 2DO SEM'!$N34</f>
        <v>519088.46579135419</v>
      </c>
      <c r="BB34" s="200">
        <f t="shared" si="13"/>
        <v>14203061.072716851</v>
      </c>
    </row>
    <row r="35" spans="1:54" x14ac:dyDescent="0.2">
      <c r="A35" s="198" t="s">
        <v>29</v>
      </c>
      <c r="B35" s="199">
        <f>+'Part 2017'!N$5*'COEF 1ER SEM'!N35</f>
        <v>9004625.8904510587</v>
      </c>
      <c r="C35" s="199">
        <f>+'Part 2017'!N$6*'COEF 1ER SEM'!N35</f>
        <v>1222208.3249109983</v>
      </c>
      <c r="D35" s="199">
        <f>+'Part 2017'!N$7*'COEF 1ER SEM'!N35</f>
        <v>313379.06841870071</v>
      </c>
      <c r="E35" s="199">
        <f>+'Part 2017'!N$8*'COEF 1ER SEM'!N35</f>
        <v>370097.1927751145</v>
      </c>
      <c r="F35" s="199">
        <f>+'Part 2017'!N$9*'COEF 1ER SEM'!N35</f>
        <v>29606.392802627372</v>
      </c>
      <c r="G35" s="199">
        <f>+'Part 2017'!N$10*'COEF 1ER SEM'!N35</f>
        <v>271439.62638069352</v>
      </c>
      <c r="H35" s="199">
        <f>+'Part 2017'!N$11*'COEF 1ER SEM'!N35</f>
        <v>51779.98976089443</v>
      </c>
      <c r="I35" s="199">
        <f>+'Part 2017'!N$12*'COEF 1ER SEM'!N35</f>
        <v>394009.29808033543</v>
      </c>
      <c r="J35" s="200">
        <f t="shared" si="1"/>
        <v>11657145.783580424</v>
      </c>
      <c r="L35" s="198" t="s">
        <v>29</v>
      </c>
      <c r="M35" s="199">
        <f>+'Part 2017'!L$18*'COEF 2DO SEM'!N35</f>
        <v>7225612.3140785331</v>
      </c>
      <c r="N35" s="199">
        <f>+'Part 2017'!L$19*'COEF 2DO SEM'!N35</f>
        <v>953558.54437906237</v>
      </c>
      <c r="O35" s="199">
        <f>+'Part 2017'!L$20*'COEF 2DO SEM'!N35</f>
        <v>370046.7270590018</v>
      </c>
      <c r="P35" s="199">
        <f>+'Part 2017'!L$21*'COEF 2DO SEM'!N35</f>
        <v>358735.07116902253</v>
      </c>
      <c r="Q35" s="199">
        <f>+'Part 2017'!L$22*'COEF 2DO SEM'!N35</f>
        <v>28794.903348643795</v>
      </c>
      <c r="R35" s="199">
        <f>+'Part 2017'!L$23*'COEF 2DO SEM'!N35</f>
        <v>265877.76227827615</v>
      </c>
      <c r="S35" s="199">
        <f>+'Part 2017'!L$24*'COEF 2DO SEM'!N35</f>
        <v>49950.979230798766</v>
      </c>
      <c r="T35" s="199">
        <f>+'Part 2017'!L$25*'COEF 2DO SEM'!N35</f>
        <v>383060.34695724642</v>
      </c>
      <c r="U35" s="200">
        <f t="shared" si="2"/>
        <v>9635636.6485005822</v>
      </c>
      <c r="W35" s="198" t="s">
        <v>29</v>
      </c>
      <c r="X35" s="199">
        <f>+M35+'1ER SEMESTRE'!X35</f>
        <v>6907544.3567602942</v>
      </c>
      <c r="Y35" s="199">
        <f>+N35+'1ER SEMESTRE'!Y35</f>
        <v>910386.8113108367</v>
      </c>
      <c r="Z35" s="199">
        <f>+O35+'1ER SEMESTRE'!Z35</f>
        <v>358977.32324690901</v>
      </c>
      <c r="AA35" s="199">
        <f>+P35+'1ER SEMESTRE'!AA35</f>
        <v>345662.22843826271</v>
      </c>
      <c r="AB35" s="199">
        <f>+Q35+'1ER SEMESTRE'!AB35</f>
        <v>27749.124768072317</v>
      </c>
      <c r="AC35" s="199">
        <f>+R35+'1ER SEMESTRE'!AC35</f>
        <v>256289.77399886434</v>
      </c>
      <c r="AD35" s="199">
        <f>+S35+'1ER SEMESTRE'!AD35</f>
        <v>48121.968700703103</v>
      </c>
      <c r="AE35" s="199">
        <f>+T35+'1ER SEMESTRE'!AE35</f>
        <v>369142.86341829092</v>
      </c>
      <c r="AF35" s="200">
        <f t="shared" si="3"/>
        <v>9223874.4506422337</v>
      </c>
      <c r="AH35" s="198" t="s">
        <v>29</v>
      </c>
      <c r="AI35" s="199">
        <f t="shared" si="4"/>
        <v>15912170.247211352</v>
      </c>
      <c r="AJ35" s="199">
        <f t="shared" si="5"/>
        <v>2132595.1362218349</v>
      </c>
      <c r="AK35" s="199">
        <f t="shared" si="6"/>
        <v>672356.39166560979</v>
      </c>
      <c r="AL35" s="199">
        <f t="shared" si="7"/>
        <v>715759.42121337727</v>
      </c>
      <c r="AM35" s="199">
        <f t="shared" si="8"/>
        <v>57355.517570699689</v>
      </c>
      <c r="AN35" s="199">
        <f t="shared" si="9"/>
        <v>527729.40037955786</v>
      </c>
      <c r="AO35" s="199">
        <f t="shared" si="10"/>
        <v>99901.958461597533</v>
      </c>
      <c r="AP35" s="199">
        <f t="shared" si="11"/>
        <v>763152.16149862634</v>
      </c>
      <c r="AQ35" s="200">
        <f t="shared" si="12"/>
        <v>20881020.234222654</v>
      </c>
      <c r="AS35" s="198" t="s">
        <v>29</v>
      </c>
      <c r="AT35" s="199">
        <f>+'Part 2017'!O$18*'COEF 2DO SEM'!$N35</f>
        <v>15912170.247211354</v>
      </c>
      <c r="AU35" s="199">
        <f>+'Part 2017'!O$19*'COEF 2DO SEM'!$N35</f>
        <v>2132595.1362218349</v>
      </c>
      <c r="AV35" s="199">
        <f>+'Part 2017'!O$20*'COEF 2DO SEM'!$N35</f>
        <v>672356.39166560979</v>
      </c>
      <c r="AW35" s="199">
        <f>+'Part 2017'!O$21*'COEF 2DO SEM'!$N35</f>
        <v>715759.42121337715</v>
      </c>
      <c r="AX35" s="199">
        <f>+'Part 2017'!O$22*'COEF 2DO SEM'!$N35</f>
        <v>57355.517570699689</v>
      </c>
      <c r="AY35" s="199">
        <f>+'Part 2017'!O$23*'COEF 2DO SEM'!$N35</f>
        <v>527729.40037955786</v>
      </c>
      <c r="AZ35" s="199">
        <f>+'Part 2017'!O$24*'COEF 2DO SEM'!$N35</f>
        <v>99901.958461597533</v>
      </c>
      <c r="BA35" s="199">
        <f>+'Part 2017'!O$25*'COEF 2DO SEM'!$N35</f>
        <v>763152.16149862634</v>
      </c>
      <c r="BB35" s="200">
        <f t="shared" si="13"/>
        <v>20881020.234222658</v>
      </c>
    </row>
    <row r="36" spans="1:54" x14ac:dyDescent="0.2">
      <c r="A36" s="198" t="s">
        <v>30</v>
      </c>
      <c r="B36" s="199">
        <f>+'Part 2017'!N$5*'COEF 1ER SEM'!N36</f>
        <v>8280011.8386157313</v>
      </c>
      <c r="C36" s="199">
        <f>+'Part 2017'!N$6*'COEF 1ER SEM'!N36</f>
        <v>1123855.6185048621</v>
      </c>
      <c r="D36" s="199">
        <f>+'Part 2017'!N$7*'COEF 1ER SEM'!N36</f>
        <v>288161.04389554309</v>
      </c>
      <c r="E36" s="199">
        <f>+'Part 2017'!N$8*'COEF 1ER SEM'!N36</f>
        <v>340314.98641892994</v>
      </c>
      <c r="F36" s="199">
        <f>+'Part 2017'!N$9*'COEF 1ER SEM'!N36</f>
        <v>27223.927555327082</v>
      </c>
      <c r="G36" s="199">
        <f>+'Part 2017'!N$10*'COEF 1ER SEM'!N36</f>
        <v>249596.52374730594</v>
      </c>
      <c r="H36" s="199">
        <f>+'Part 2017'!N$11*'COEF 1ER SEM'!N36</f>
        <v>47613.18609341258</v>
      </c>
      <c r="I36" s="199">
        <f>+'Part 2017'!N$12*'COEF 1ER SEM'!N36</f>
        <v>362302.85325784172</v>
      </c>
      <c r="J36" s="200">
        <f t="shared" si="1"/>
        <v>10719079.978088954</v>
      </c>
      <c r="L36" s="198" t="s">
        <v>30</v>
      </c>
      <c r="M36" s="199">
        <f>+'Part 2017'!L$18*'COEF 2DO SEM'!N36</f>
        <v>6644157.8172906162</v>
      </c>
      <c r="N36" s="199">
        <f>+'Part 2017'!L$19*'COEF 2DO SEM'!N36</f>
        <v>876824.43805295322</v>
      </c>
      <c r="O36" s="199">
        <f>+'Part 2017'!L$20*'COEF 2DO SEM'!N36</f>
        <v>340268.58174516109</v>
      </c>
      <c r="P36" s="199">
        <f>+'Part 2017'!L$21*'COEF 2DO SEM'!N36</f>
        <v>329867.18963594554</v>
      </c>
      <c r="Q36" s="199">
        <f>+'Part 2017'!L$22*'COEF 2DO SEM'!N36</f>
        <v>26477.739721691363</v>
      </c>
      <c r="R36" s="199">
        <f>+'Part 2017'!L$23*'COEF 2DO SEM'!N36</f>
        <v>244482.23014165781</v>
      </c>
      <c r="S36" s="199">
        <f>+'Part 2017'!L$24*'COEF 2DO SEM'!N36</f>
        <v>45931.358438784038</v>
      </c>
      <c r="T36" s="199">
        <f>+'Part 2017'!L$25*'COEF 2DO SEM'!N36</f>
        <v>352234.97858736385</v>
      </c>
      <c r="U36" s="200">
        <f t="shared" si="2"/>
        <v>8860244.3336141743</v>
      </c>
      <c r="W36" s="198" t="s">
        <v>30</v>
      </c>
      <c r="X36" s="199">
        <f>+M36+'1ER SEMESTRE'!X36</f>
        <v>6351685.2055331282</v>
      </c>
      <c r="Y36" s="199">
        <f>+N36+'1ER SEMESTRE'!Y36</f>
        <v>837126.79094941984</v>
      </c>
      <c r="Z36" s="199">
        <f>+O36+'1ER SEMESTRE'!Z36</f>
        <v>330089.94737149531</v>
      </c>
      <c r="AA36" s="199">
        <f>+P36+'1ER SEMESTRE'!AA36</f>
        <v>317846.33570021024</v>
      </c>
      <c r="AB36" s="199">
        <f>+Q36+'1ER SEMESTRE'!AB36</f>
        <v>25516.116314672861</v>
      </c>
      <c r="AC36" s="199">
        <f>+R36+'1ER SEMESTRE'!AC36</f>
        <v>235665.79985039763</v>
      </c>
      <c r="AD36" s="199">
        <f>+S36+'1ER SEMESTRE'!AD36</f>
        <v>44249.530784155497</v>
      </c>
      <c r="AE36" s="199">
        <f>+T36+'1ER SEMESTRE'!AE36</f>
        <v>339437.45319672063</v>
      </c>
      <c r="AF36" s="200">
        <f t="shared" si="3"/>
        <v>8481617.1797001995</v>
      </c>
      <c r="AH36" s="198" t="s">
        <v>30</v>
      </c>
      <c r="AI36" s="199">
        <f t="shared" si="4"/>
        <v>14631697.044148859</v>
      </c>
      <c r="AJ36" s="199">
        <f t="shared" si="5"/>
        <v>1960982.4094542819</v>
      </c>
      <c r="AK36" s="199">
        <f t="shared" si="6"/>
        <v>618250.99126703839</v>
      </c>
      <c r="AL36" s="199">
        <f t="shared" si="7"/>
        <v>658161.32211914018</v>
      </c>
      <c r="AM36" s="199">
        <f t="shared" si="8"/>
        <v>52740.043869999943</v>
      </c>
      <c r="AN36" s="199">
        <f t="shared" si="9"/>
        <v>485262.32359770359</v>
      </c>
      <c r="AO36" s="199">
        <f t="shared" si="10"/>
        <v>91862.716877568077</v>
      </c>
      <c r="AP36" s="199">
        <f t="shared" si="11"/>
        <v>701740.30645456235</v>
      </c>
      <c r="AQ36" s="200">
        <f t="shared" si="12"/>
        <v>19200697.157789148</v>
      </c>
      <c r="AS36" s="198" t="s">
        <v>30</v>
      </c>
      <c r="AT36" s="199">
        <f>+'Part 2017'!O$18*'COEF 2DO SEM'!$N36</f>
        <v>14631697.04414886</v>
      </c>
      <c r="AU36" s="199">
        <f>+'Part 2017'!O$19*'COEF 2DO SEM'!$N36</f>
        <v>1960982.4094542819</v>
      </c>
      <c r="AV36" s="199">
        <f>+'Part 2017'!O$20*'COEF 2DO SEM'!$N36</f>
        <v>618250.99126703839</v>
      </c>
      <c r="AW36" s="199">
        <f>+'Part 2017'!O$21*'COEF 2DO SEM'!$N36</f>
        <v>658161.32211914018</v>
      </c>
      <c r="AX36" s="199">
        <f>+'Part 2017'!O$22*'COEF 2DO SEM'!$N36</f>
        <v>52740.043869999943</v>
      </c>
      <c r="AY36" s="199">
        <f>+'Part 2017'!O$23*'COEF 2DO SEM'!$N36</f>
        <v>485262.32359770359</v>
      </c>
      <c r="AZ36" s="199">
        <f>+'Part 2017'!O$24*'COEF 2DO SEM'!$N36</f>
        <v>91862.716877568077</v>
      </c>
      <c r="BA36" s="199">
        <f>+'Part 2017'!O$25*'COEF 2DO SEM'!$N36</f>
        <v>701740.30645456235</v>
      </c>
      <c r="BB36" s="200">
        <f t="shared" si="13"/>
        <v>19200697.157789152</v>
      </c>
    </row>
    <row r="37" spans="1:54" x14ac:dyDescent="0.2">
      <c r="A37" s="198" t="s">
        <v>31</v>
      </c>
      <c r="B37" s="199">
        <f>+'Part 2017'!N$5*'COEF 1ER SEM'!N37</f>
        <v>78732292.07968691</v>
      </c>
      <c r="C37" s="199">
        <f>+'Part 2017'!N$6*'COEF 1ER SEM'!N37</f>
        <v>10686425.398434559</v>
      </c>
      <c r="D37" s="199">
        <f>+'Part 2017'!N$7*'COEF 1ER SEM'!N37</f>
        <v>2740041.9125203006</v>
      </c>
      <c r="E37" s="199">
        <f>+'Part 2017'!N$8*'COEF 1ER SEM'!N37</f>
        <v>3235959.0097288205</v>
      </c>
      <c r="F37" s="199">
        <f>+'Part 2017'!N$9*'COEF 1ER SEM'!N37</f>
        <v>258864.63179267469</v>
      </c>
      <c r="G37" s="199">
        <f>+'Part 2017'!N$10*'COEF 1ER SEM'!N37</f>
        <v>2373342.7913833447</v>
      </c>
      <c r="H37" s="199">
        <f>+'Part 2017'!N$11*'COEF 1ER SEM'!N37</f>
        <v>452740.32784206269</v>
      </c>
      <c r="I37" s="199">
        <f>+'Part 2017'!N$12*'COEF 1ER SEM'!N37</f>
        <v>3445035.4202354853</v>
      </c>
      <c r="J37" s="200">
        <f t="shared" si="1"/>
        <v>101924701.57162416</v>
      </c>
      <c r="L37" s="198" t="s">
        <v>31</v>
      </c>
      <c r="M37" s="199">
        <f>+'Part 2017'!L$18*'COEF 2DO SEM'!N37</f>
        <v>63177418.594357282</v>
      </c>
      <c r="N37" s="199">
        <f>+'Part 2017'!L$19*'COEF 2DO SEM'!N37</f>
        <v>8337475.7313068975</v>
      </c>
      <c r="O37" s="199">
        <f>+'Part 2017'!L$20*'COEF 2DO SEM'!N37</f>
        <v>3235517.7608030657</v>
      </c>
      <c r="P37" s="199">
        <f>+'Part 2017'!L$21*'COEF 2DO SEM'!N37</f>
        <v>3136613.8633763902</v>
      </c>
      <c r="Q37" s="199">
        <f>+'Part 2017'!L$22*'COEF 2DO SEM'!N37</f>
        <v>251769.34260599429</v>
      </c>
      <c r="R37" s="199">
        <f>+'Part 2017'!L$23*'COEF 2DO SEM'!N37</f>
        <v>2324712.4191339645</v>
      </c>
      <c r="S37" s="199">
        <f>+'Part 2017'!L$24*'COEF 2DO SEM'!N37</f>
        <v>436748.30407292198</v>
      </c>
      <c r="T37" s="199">
        <f>+'Part 2017'!L$25*'COEF 2DO SEM'!N37</f>
        <v>3349302.8458590866</v>
      </c>
      <c r="U37" s="200">
        <f t="shared" si="2"/>
        <v>84249558.861515582</v>
      </c>
      <c r="W37" s="198" t="s">
        <v>31</v>
      </c>
      <c r="X37" s="199">
        <f>+M37+'1ER SEMESTRE'!X37</f>
        <v>60396379.201779664</v>
      </c>
      <c r="Y37" s="199">
        <f>+N37+'1ER SEMESTRE'!Y37</f>
        <v>7960002.0262506697</v>
      </c>
      <c r="Z37" s="199">
        <f>+O37+'1ER SEMESTRE'!Z37</f>
        <v>3138732.0037172679</v>
      </c>
      <c r="AA37" s="199">
        <f>+P37+'1ER SEMESTRE'!AA37</f>
        <v>3022310.9612112422</v>
      </c>
      <c r="AB37" s="199">
        <f>+Q37+'1ER SEMESTRE'!AB37</f>
        <v>242625.53744874208</v>
      </c>
      <c r="AC37" s="199">
        <f>+R37+'1ER SEMESTRE'!AC37</f>
        <v>2240879.4756163694</v>
      </c>
      <c r="AD37" s="199">
        <f>+S37+'1ER SEMESTRE'!AD37</f>
        <v>420756.28030378127</v>
      </c>
      <c r="AE37" s="199">
        <f>+T37+'1ER SEMESTRE'!AE37</f>
        <v>3227614.7943693227</v>
      </c>
      <c r="AF37" s="200">
        <f t="shared" si="3"/>
        <v>80649300.280697078</v>
      </c>
      <c r="AH37" s="198" t="s">
        <v>31</v>
      </c>
      <c r="AI37" s="199">
        <f t="shared" si="4"/>
        <v>139128671.28146657</v>
      </c>
      <c r="AJ37" s="199">
        <f t="shared" si="5"/>
        <v>18646427.424685229</v>
      </c>
      <c r="AK37" s="199">
        <f t="shared" si="6"/>
        <v>5878773.9162375685</v>
      </c>
      <c r="AL37" s="199">
        <f t="shared" si="7"/>
        <v>6258269.9709400628</v>
      </c>
      <c r="AM37" s="199">
        <f t="shared" si="8"/>
        <v>501490.16924141673</v>
      </c>
      <c r="AN37" s="199">
        <f t="shared" si="9"/>
        <v>4614222.2669997141</v>
      </c>
      <c r="AO37" s="199">
        <f t="shared" si="10"/>
        <v>873496.60814584396</v>
      </c>
      <c r="AP37" s="199">
        <f t="shared" si="11"/>
        <v>6672650.214604808</v>
      </c>
      <c r="AQ37" s="200">
        <f t="shared" si="12"/>
        <v>182574001.85232121</v>
      </c>
      <c r="AS37" s="198" t="s">
        <v>31</v>
      </c>
      <c r="AT37" s="199">
        <f>+'Part 2017'!O$18*'COEF 2DO SEM'!$N37</f>
        <v>139128671.2814666</v>
      </c>
      <c r="AU37" s="199">
        <f>+'Part 2017'!O$19*'COEF 2DO SEM'!$N37</f>
        <v>18646427.424685229</v>
      </c>
      <c r="AV37" s="199">
        <f>+'Part 2017'!O$20*'COEF 2DO SEM'!$N37</f>
        <v>5878773.9162375685</v>
      </c>
      <c r="AW37" s="199">
        <f>+'Part 2017'!O$21*'COEF 2DO SEM'!$N37</f>
        <v>6258269.9709400628</v>
      </c>
      <c r="AX37" s="199">
        <f>+'Part 2017'!O$22*'COEF 2DO SEM'!$N37</f>
        <v>501490.16924141673</v>
      </c>
      <c r="AY37" s="199">
        <f>+'Part 2017'!O$23*'COEF 2DO SEM'!$N37</f>
        <v>4614222.2669997141</v>
      </c>
      <c r="AZ37" s="199">
        <f>+'Part 2017'!O$24*'COEF 2DO SEM'!$N37</f>
        <v>873496.60814584396</v>
      </c>
      <c r="BA37" s="199">
        <f>+'Part 2017'!O$25*'COEF 2DO SEM'!$N37</f>
        <v>6672650.214604808</v>
      </c>
      <c r="BB37" s="200">
        <f t="shared" si="13"/>
        <v>182574001.85232124</v>
      </c>
    </row>
    <row r="38" spans="1:54" x14ac:dyDescent="0.2">
      <c r="A38" s="198" t="s">
        <v>32</v>
      </c>
      <c r="B38" s="199">
        <f>+'Part 2017'!N$5*'COEF 1ER SEM'!N38</f>
        <v>15343137.524155308</v>
      </c>
      <c r="C38" s="199">
        <f>+'Part 2017'!N$6*'COEF 1ER SEM'!N38</f>
        <v>2082541.8668601224</v>
      </c>
      <c r="D38" s="199">
        <f>+'Part 2017'!N$7*'COEF 1ER SEM'!N38</f>
        <v>533972.00532658084</v>
      </c>
      <c r="E38" s="199">
        <f>+'Part 2017'!N$8*'COEF 1ER SEM'!N38</f>
        <v>630614.99668454914</v>
      </c>
      <c r="F38" s="199">
        <f>+'Part 2017'!N$9*'COEF 1ER SEM'!N38</f>
        <v>50446.843865727678</v>
      </c>
      <c r="G38" s="199">
        <f>+'Part 2017'!N$10*'COEF 1ER SEM'!N38</f>
        <v>462510.66593236296</v>
      </c>
      <c r="H38" s="199">
        <f>+'Part 2017'!N$11*'COEF 1ER SEM'!N38</f>
        <v>88228.81856127402</v>
      </c>
      <c r="I38" s="199">
        <f>+'Part 2017'!N$12*'COEF 1ER SEM'!N38</f>
        <v>671359.24576869525</v>
      </c>
      <c r="J38" s="200">
        <f t="shared" si="1"/>
        <v>19862811.967154618</v>
      </c>
      <c r="L38" s="198" t="s">
        <v>32</v>
      </c>
      <c r="M38" s="199">
        <f>+'Part 2017'!L$18*'COEF 2DO SEM'!N38</f>
        <v>12311845.575805888</v>
      </c>
      <c r="N38" s="199">
        <f>+'Part 2017'!L$19*'COEF 2DO SEM'!N38</f>
        <v>1624784.8674375559</v>
      </c>
      <c r="O38" s="199">
        <f>+'Part 2017'!L$20*'COEF 2DO SEM'!N38</f>
        <v>630529.00727954868</v>
      </c>
      <c r="P38" s="199">
        <f>+'Part 2017'!L$21*'COEF 2DO SEM'!N38</f>
        <v>611254.88150715875</v>
      </c>
      <c r="Q38" s="199">
        <f>+'Part 2017'!L$22*'COEF 2DO SEM'!N38</f>
        <v>49064.132974309628</v>
      </c>
      <c r="R38" s="199">
        <f>+'Part 2017'!L$23*'COEF 2DO SEM'!N38</f>
        <v>453033.70965986006</v>
      </c>
      <c r="S38" s="199">
        <f>+'Part 2017'!L$24*'COEF 2DO SEM'!N38</f>
        <v>85112.335940253091</v>
      </c>
      <c r="T38" s="199">
        <f>+'Part 2017'!L$25*'COEF 2DO SEM'!N38</f>
        <v>652703.13891089056</v>
      </c>
      <c r="U38" s="200">
        <f t="shared" si="2"/>
        <v>16418327.649515465</v>
      </c>
      <c r="W38" s="198" t="s">
        <v>32</v>
      </c>
      <c r="X38" s="199">
        <f>+M38+'1ER SEMESTRE'!X38</f>
        <v>11769884.09172735</v>
      </c>
      <c r="Y38" s="199">
        <f>+N38+'1ER SEMESTRE'!Y38</f>
        <v>1551223.8060808217</v>
      </c>
      <c r="Z38" s="199">
        <f>+O38+'1ER SEMESTRE'!Z38</f>
        <v>611667.65900527406</v>
      </c>
      <c r="AA38" s="199">
        <f>+P38+'1ER SEMESTRE'!AA38</f>
        <v>588979.83906898205</v>
      </c>
      <c r="AB38" s="199">
        <f>+Q38+'1ER SEMESTRE'!AB38</f>
        <v>47282.212794978303</v>
      </c>
      <c r="AC38" s="199">
        <f>+R38+'1ER SEMESTRE'!AC38</f>
        <v>436696.57088910812</v>
      </c>
      <c r="AD38" s="199">
        <f>+S38+'1ER SEMESTRE'!AD38</f>
        <v>81995.853319232163</v>
      </c>
      <c r="AE38" s="199">
        <f>+T38+'1ER SEMESTRE'!AE38</f>
        <v>628988.898416479</v>
      </c>
      <c r="AF38" s="200">
        <f t="shared" si="3"/>
        <v>15716718.931302223</v>
      </c>
      <c r="AH38" s="198" t="s">
        <v>32</v>
      </c>
      <c r="AI38" s="199">
        <f t="shared" si="4"/>
        <v>27113021.615882657</v>
      </c>
      <c r="AJ38" s="199">
        <f t="shared" si="5"/>
        <v>3633765.6729409443</v>
      </c>
      <c r="AK38" s="199">
        <f t="shared" si="6"/>
        <v>1145639.6643318548</v>
      </c>
      <c r="AL38" s="199">
        <f t="shared" si="7"/>
        <v>1219594.8357535312</v>
      </c>
      <c r="AM38" s="199">
        <f t="shared" si="8"/>
        <v>97729.056660705974</v>
      </c>
      <c r="AN38" s="199">
        <f t="shared" si="9"/>
        <v>899207.23682147101</v>
      </c>
      <c r="AO38" s="199">
        <f t="shared" si="10"/>
        <v>170224.67188050618</v>
      </c>
      <c r="AP38" s="199">
        <f t="shared" si="11"/>
        <v>1300348.1441851743</v>
      </c>
      <c r="AQ38" s="200">
        <f t="shared" si="12"/>
        <v>35579530.898456842</v>
      </c>
      <c r="AS38" s="198" t="s">
        <v>32</v>
      </c>
      <c r="AT38" s="199">
        <f>+'Part 2017'!O$18*'COEF 2DO SEM'!$N38</f>
        <v>27113021.615882661</v>
      </c>
      <c r="AU38" s="199">
        <f>+'Part 2017'!O$19*'COEF 2DO SEM'!$N38</f>
        <v>3633765.6729409443</v>
      </c>
      <c r="AV38" s="199">
        <f>+'Part 2017'!O$20*'COEF 2DO SEM'!$N38</f>
        <v>1145639.6643318548</v>
      </c>
      <c r="AW38" s="199">
        <f>+'Part 2017'!O$21*'COEF 2DO SEM'!$N38</f>
        <v>1219594.8357535312</v>
      </c>
      <c r="AX38" s="199">
        <f>+'Part 2017'!O$22*'COEF 2DO SEM'!$N38</f>
        <v>97729.056660705974</v>
      </c>
      <c r="AY38" s="199">
        <f>+'Part 2017'!O$23*'COEF 2DO SEM'!$N38</f>
        <v>899207.23682147113</v>
      </c>
      <c r="AZ38" s="199">
        <f>+'Part 2017'!O$24*'COEF 2DO SEM'!$N38</f>
        <v>170224.67188050618</v>
      </c>
      <c r="BA38" s="199">
        <f>+'Part 2017'!O$25*'COEF 2DO SEM'!$N38</f>
        <v>1300348.1441851743</v>
      </c>
      <c r="BB38" s="200">
        <f t="shared" si="13"/>
        <v>35579530.898456842</v>
      </c>
    </row>
    <row r="39" spans="1:54" x14ac:dyDescent="0.2">
      <c r="A39" s="198" t="s">
        <v>33</v>
      </c>
      <c r="B39" s="199">
        <f>+'Part 2017'!N$5*'COEF 1ER SEM'!N39</f>
        <v>56254191.966224395</v>
      </c>
      <c r="C39" s="199">
        <f>+'Part 2017'!N$6*'COEF 1ER SEM'!N39</f>
        <v>7635446.7768806797</v>
      </c>
      <c r="D39" s="199">
        <f>+'Part 2017'!N$7*'COEF 1ER SEM'!N39</f>
        <v>1957758.8772140646</v>
      </c>
      <c r="E39" s="199">
        <f>+'Part 2017'!N$8*'COEF 1ER SEM'!N39</f>
        <v>2312091.4496414643</v>
      </c>
      <c r="F39" s="199">
        <f>+'Part 2017'!N$9*'COEF 1ER SEM'!N39</f>
        <v>184958.67839580143</v>
      </c>
      <c r="G39" s="199">
        <f>+'Part 2017'!N$10*'COEF 1ER SEM'!N39</f>
        <v>1695752.4982634096</v>
      </c>
      <c r="H39" s="199">
        <f>+'Part 2017'!N$11*'COEF 1ER SEM'!N39</f>
        <v>323482.78756449028</v>
      </c>
      <c r="I39" s="199">
        <f>+'Part 2017'!N$12*'COEF 1ER SEM'!N39</f>
        <v>2461476.4633579073</v>
      </c>
      <c r="J39" s="200">
        <f t="shared" si="1"/>
        <v>72825159.497542217</v>
      </c>
      <c r="L39" s="198" t="s">
        <v>33</v>
      </c>
      <c r="M39" s="199">
        <f>+'Part 2017'!L$18*'COEF 2DO SEM'!N39</f>
        <v>45140240.931134112</v>
      </c>
      <c r="N39" s="199">
        <f>+'Part 2017'!L$19*'COEF 2DO SEM'!N39</f>
        <v>5957123.1563787134</v>
      </c>
      <c r="O39" s="199">
        <f>+'Part 2017'!L$20*'COEF 2DO SEM'!N39</f>
        <v>2311776.1774562066</v>
      </c>
      <c r="P39" s="199">
        <f>+'Part 2017'!L$21*'COEF 2DO SEM'!N39</f>
        <v>2241109.3813413829</v>
      </c>
      <c r="Q39" s="199">
        <f>+'Part 2017'!L$22*'COEF 2DO SEM'!N39</f>
        <v>179889.09704080396</v>
      </c>
      <c r="R39" s="199">
        <f>+'Part 2017'!L$23*'COEF 2DO SEM'!N39</f>
        <v>1661006.1162688809</v>
      </c>
      <c r="S39" s="199">
        <f>+'Part 2017'!L$24*'COEF 2DO SEM'!N39</f>
        <v>312056.4928222117</v>
      </c>
      <c r="T39" s="199">
        <f>+'Part 2017'!L$25*'COEF 2DO SEM'!N39</f>
        <v>2393075.5763249202</v>
      </c>
      <c r="U39" s="200">
        <f t="shared" si="2"/>
        <v>60196276.928767234</v>
      </c>
      <c r="W39" s="198" t="s">
        <v>33</v>
      </c>
      <c r="X39" s="199">
        <f>+M39+'1ER SEMESTRE'!X39</f>
        <v>43153189.370418064</v>
      </c>
      <c r="Y39" s="199">
        <f>+N39+'1ER SEMESTRE'!Y39</f>
        <v>5687418.3414224433</v>
      </c>
      <c r="Z39" s="199">
        <f>+O39+'1ER SEMESTRE'!Z39</f>
        <v>2242622.7917883508</v>
      </c>
      <c r="AA39" s="199">
        <f>+P39+'1ER SEMESTRE'!AA39</f>
        <v>2159440.0023502717</v>
      </c>
      <c r="AB39" s="199">
        <f>+Q39+'1ER SEMESTRE'!AB39</f>
        <v>173355.85182425159</v>
      </c>
      <c r="AC39" s="199">
        <f>+R39+'1ER SEMESTRE'!AC39</f>
        <v>1601107.5108407636</v>
      </c>
      <c r="AD39" s="199">
        <f>+S39+'1ER SEMESTRE'!AD39</f>
        <v>300630.19807993312</v>
      </c>
      <c r="AE39" s="199">
        <f>+T39+'1ER SEMESTRE'!AE39</f>
        <v>2306129.5110233729</v>
      </c>
      <c r="AF39" s="200">
        <f t="shared" si="3"/>
        <v>57623893.577747464</v>
      </c>
      <c r="AH39" s="198" t="s">
        <v>33</v>
      </c>
      <c r="AI39" s="199">
        <f t="shared" si="4"/>
        <v>99407381.336642459</v>
      </c>
      <c r="AJ39" s="199">
        <f t="shared" si="5"/>
        <v>13322865.118303124</v>
      </c>
      <c r="AK39" s="199">
        <f t="shared" si="6"/>
        <v>4200381.6690024156</v>
      </c>
      <c r="AL39" s="199">
        <f t="shared" si="7"/>
        <v>4471531.451991736</v>
      </c>
      <c r="AM39" s="199">
        <f t="shared" si="8"/>
        <v>358314.53022005304</v>
      </c>
      <c r="AN39" s="199">
        <f t="shared" si="9"/>
        <v>3296860.0091041732</v>
      </c>
      <c r="AO39" s="199">
        <f t="shared" si="10"/>
        <v>624112.9856444234</v>
      </c>
      <c r="AP39" s="199">
        <f t="shared" si="11"/>
        <v>4767605.9743812801</v>
      </c>
      <c r="AQ39" s="200">
        <f t="shared" si="12"/>
        <v>130449053.07528967</v>
      </c>
      <c r="AS39" s="198" t="s">
        <v>33</v>
      </c>
      <c r="AT39" s="199">
        <f>+'Part 2017'!O$18*'COEF 2DO SEM'!$N39</f>
        <v>99407381.336642459</v>
      </c>
      <c r="AU39" s="199">
        <f>+'Part 2017'!O$19*'COEF 2DO SEM'!$N39</f>
        <v>13322865.118303122</v>
      </c>
      <c r="AV39" s="199">
        <f>+'Part 2017'!O$20*'COEF 2DO SEM'!$N39</f>
        <v>4200381.6690024156</v>
      </c>
      <c r="AW39" s="199">
        <f>+'Part 2017'!O$21*'COEF 2DO SEM'!$N39</f>
        <v>4471531.451991736</v>
      </c>
      <c r="AX39" s="199">
        <f>+'Part 2017'!O$22*'COEF 2DO SEM'!$N39</f>
        <v>358314.53022005298</v>
      </c>
      <c r="AY39" s="199">
        <f>+'Part 2017'!O$23*'COEF 2DO SEM'!$N39</f>
        <v>3296860.0091041732</v>
      </c>
      <c r="AZ39" s="199">
        <f>+'Part 2017'!O$24*'COEF 2DO SEM'!$N39</f>
        <v>624112.9856444234</v>
      </c>
      <c r="BA39" s="199">
        <f>+'Part 2017'!O$25*'COEF 2DO SEM'!$N39</f>
        <v>4767605.9743812801</v>
      </c>
      <c r="BB39" s="200">
        <f t="shared" si="13"/>
        <v>130449053.07528967</v>
      </c>
    </row>
    <row r="40" spans="1:54" x14ac:dyDescent="0.2">
      <c r="A40" s="198" t="s">
        <v>34</v>
      </c>
      <c r="B40" s="199">
        <f>+'Part 2017'!N$5*'COEF 1ER SEM'!N40</f>
        <v>11210288.132553753</v>
      </c>
      <c r="C40" s="199">
        <f>+'Part 2017'!N$6*'COEF 1ER SEM'!N40</f>
        <v>1521585.4214207495</v>
      </c>
      <c r="D40" s="199">
        <f>+'Part 2017'!N$7*'COEF 1ER SEM'!N40</f>
        <v>390140.54491817817</v>
      </c>
      <c r="E40" s="199">
        <f>+'Part 2017'!N$8*'COEF 1ER SEM'!N40</f>
        <v>460751.64238172461</v>
      </c>
      <c r="F40" s="199">
        <f>+'Part 2017'!N$9*'COEF 1ER SEM'!N40</f>
        <v>36858.410101743066</v>
      </c>
      <c r="G40" s="199">
        <f>+'Part 2017'!N$10*'COEF 1ER SEM'!N40</f>
        <v>337928.13375480368</v>
      </c>
      <c r="H40" s="199">
        <f>+'Part 2017'!N$11*'COEF 1ER SEM'!N40</f>
        <v>64463.378243827618</v>
      </c>
      <c r="I40" s="199">
        <f>+'Part 2017'!N$12*'COEF 1ER SEM'!N40</f>
        <v>490520.96246105846</v>
      </c>
      <c r="J40" s="200">
        <f t="shared" si="1"/>
        <v>14512536.625835836</v>
      </c>
      <c r="L40" s="198" t="s">
        <v>34</v>
      </c>
      <c r="M40" s="199">
        <f>+'Part 2017'!L$18*'COEF 2DO SEM'!N40</f>
        <v>9082081.4671872649</v>
      </c>
      <c r="N40" s="199">
        <f>+'Part 2017'!L$19*'COEF 2DO SEM'!N40</f>
        <v>1198555.3621399319</v>
      </c>
      <c r="O40" s="199">
        <f>+'Part 2017'!L$20*'COEF 2DO SEM'!N40</f>
        <v>465122.45270447497</v>
      </c>
      <c r="P40" s="199">
        <f>+'Part 2017'!L$21*'COEF 2DO SEM'!N40</f>
        <v>450904.50468069123</v>
      </c>
      <c r="Q40" s="199">
        <f>+'Part 2017'!L$22*'COEF 2DO SEM'!N40</f>
        <v>36193.148301441513</v>
      </c>
      <c r="R40" s="199">
        <f>+'Part 2017'!L$23*'COEF 2DO SEM'!N40</f>
        <v>334189.46275595989</v>
      </c>
      <c r="S40" s="199">
        <f>+'Part 2017'!L$24*'COEF 2DO SEM'!N40</f>
        <v>62784.833038436773</v>
      </c>
      <c r="T40" s="199">
        <f>+'Part 2017'!L$25*'COEF 2DO SEM'!N40</f>
        <v>481479.64860171144</v>
      </c>
      <c r="U40" s="200">
        <f t="shared" si="2"/>
        <v>12111310.879409909</v>
      </c>
      <c r="W40" s="198" t="s">
        <v>34</v>
      </c>
      <c r="X40" s="199">
        <f>+M40+'1ER SEMESTRE'!X40</f>
        <v>8790179.6787830908</v>
      </c>
      <c r="Y40" s="199">
        <f>+N40+'1ER SEMESTRE'!Y40</f>
        <v>1158935.1935527704</v>
      </c>
      <c r="Z40" s="199">
        <f>+O40+'1ER SEMESTRE'!Z40</f>
        <v>454963.68413010723</v>
      </c>
      <c r="AA40" s="199">
        <f>+P40+'1ER SEMESTRE'!AA40</f>
        <v>438907.11203287647</v>
      </c>
      <c r="AB40" s="199">
        <f>+Q40+'1ER SEMESTRE'!AB40</f>
        <v>35233.401709809325</v>
      </c>
      <c r="AC40" s="199">
        <f>+R40+'1ER SEMESTRE'!AC40</f>
        <v>325390.23962906591</v>
      </c>
      <c r="AD40" s="199">
        <f>+S40+'1ER SEMESTRE'!AD40</f>
        <v>61106.287833045928</v>
      </c>
      <c r="AE40" s="199">
        <f>+T40+'1ER SEMESTRE'!AE40</f>
        <v>468707.1003407684</v>
      </c>
      <c r="AF40" s="200">
        <f t="shared" si="3"/>
        <v>11733422.698011536</v>
      </c>
      <c r="AH40" s="198" t="s">
        <v>34</v>
      </c>
      <c r="AI40" s="199">
        <f t="shared" si="4"/>
        <v>20000467.811336845</v>
      </c>
      <c r="AJ40" s="199">
        <f t="shared" si="5"/>
        <v>2680520.6149735199</v>
      </c>
      <c r="AK40" s="199">
        <f t="shared" si="6"/>
        <v>845104.2290482854</v>
      </c>
      <c r="AL40" s="199">
        <f t="shared" si="7"/>
        <v>899658.75441460102</v>
      </c>
      <c r="AM40" s="199">
        <f t="shared" si="8"/>
        <v>72091.811811552383</v>
      </c>
      <c r="AN40" s="199">
        <f t="shared" si="9"/>
        <v>663318.37338386965</v>
      </c>
      <c r="AO40" s="199">
        <f t="shared" si="10"/>
        <v>125569.66607687355</v>
      </c>
      <c r="AP40" s="199">
        <f t="shared" si="11"/>
        <v>959228.06280182686</v>
      </c>
      <c r="AQ40" s="200">
        <f t="shared" si="12"/>
        <v>26245959.323847368</v>
      </c>
      <c r="AS40" s="198" t="s">
        <v>34</v>
      </c>
      <c r="AT40" s="199">
        <f>+'Part 2017'!O$18*'COEF 2DO SEM'!$N40</f>
        <v>20000467.811336845</v>
      </c>
      <c r="AU40" s="199">
        <f>+'Part 2017'!O$19*'COEF 2DO SEM'!$N40</f>
        <v>2680520.6149735199</v>
      </c>
      <c r="AV40" s="199">
        <f>+'Part 2017'!O$20*'COEF 2DO SEM'!$N40</f>
        <v>845104.2290482854</v>
      </c>
      <c r="AW40" s="199">
        <f>+'Part 2017'!O$21*'COEF 2DO SEM'!$N40</f>
        <v>899658.75441460102</v>
      </c>
      <c r="AX40" s="199">
        <f>+'Part 2017'!O$22*'COEF 2DO SEM'!$N40</f>
        <v>72091.811811552383</v>
      </c>
      <c r="AY40" s="199">
        <f>+'Part 2017'!O$23*'COEF 2DO SEM'!$N40</f>
        <v>663318.37338386965</v>
      </c>
      <c r="AZ40" s="199">
        <f>+'Part 2017'!O$24*'COEF 2DO SEM'!$N40</f>
        <v>125569.66607687355</v>
      </c>
      <c r="BA40" s="199">
        <f>+'Part 2017'!O$25*'COEF 2DO SEM'!$N40</f>
        <v>959228.06280182686</v>
      </c>
      <c r="BB40" s="200">
        <f t="shared" si="13"/>
        <v>26245959.323847368</v>
      </c>
    </row>
    <row r="41" spans="1:54" x14ac:dyDescent="0.2">
      <c r="A41" s="198" t="s">
        <v>35</v>
      </c>
      <c r="B41" s="199">
        <f>+'Part 2017'!N$5*'COEF 1ER SEM'!N41</f>
        <v>10333979.873871407</v>
      </c>
      <c r="C41" s="199">
        <f>+'Part 2017'!N$6*'COEF 1ER SEM'!N41</f>
        <v>1402643.0842287515</v>
      </c>
      <c r="D41" s="199">
        <f>+'Part 2017'!N$7*'COEF 1ER SEM'!N41</f>
        <v>359643.2572913036</v>
      </c>
      <c r="E41" s="199">
        <f>+'Part 2017'!N$8*'COEF 1ER SEM'!N41</f>
        <v>424734.68504339596</v>
      </c>
      <c r="F41" s="199">
        <f>+'Part 2017'!N$9*'COEF 1ER SEM'!N41</f>
        <v>33977.188067827301</v>
      </c>
      <c r="G41" s="199">
        <f>+'Part 2017'!N$10*'COEF 1ER SEM'!N41</f>
        <v>311512.29047326371</v>
      </c>
      <c r="H41" s="199">
        <f>+'Part 2017'!N$11*'COEF 1ER SEM'!N41</f>
        <v>59424.275763170735</v>
      </c>
      <c r="I41" s="199">
        <f>+'Part 2017'!N$12*'COEF 1ER SEM'!N41</f>
        <v>452176.93727822689</v>
      </c>
      <c r="J41" s="200">
        <f t="shared" si="1"/>
        <v>13378091.592017347</v>
      </c>
      <c r="L41" s="198" t="s">
        <v>35</v>
      </c>
      <c r="M41" s="199">
        <f>+'Part 2017'!L$18*'COEF 2DO SEM'!N41</f>
        <v>8552512.8737283703</v>
      </c>
      <c r="N41" s="199">
        <f>+'Part 2017'!L$19*'COEF 2DO SEM'!N41</f>
        <v>1128668.5988903139</v>
      </c>
      <c r="O41" s="199">
        <f>+'Part 2017'!L$20*'COEF 2DO SEM'!N41</f>
        <v>438001.55052420154</v>
      </c>
      <c r="P41" s="199">
        <f>+'Part 2017'!L$21*'COEF 2DO SEM'!N41</f>
        <v>424612.63918810111</v>
      </c>
      <c r="Q41" s="199">
        <f>+'Part 2017'!L$22*'COEF 2DO SEM'!N41</f>
        <v>34082.756018781271</v>
      </c>
      <c r="R41" s="199">
        <f>+'Part 2017'!L$23*'COEF 2DO SEM'!N41</f>
        <v>314703.15398633957</v>
      </c>
      <c r="S41" s="199">
        <f>+'Part 2017'!L$24*'COEF 2DO SEM'!N41</f>
        <v>59123.901803362336</v>
      </c>
      <c r="T41" s="199">
        <f>+'Part 2017'!L$25*'COEF 2DO SEM'!N41</f>
        <v>453404.97197496035</v>
      </c>
      <c r="U41" s="200">
        <f t="shared" si="2"/>
        <v>11405110.446114432</v>
      </c>
      <c r="W41" s="198" t="s">
        <v>35</v>
      </c>
      <c r="X41" s="199">
        <f>+M41+'1ER SEMESTRE'!X41</f>
        <v>8500277.3451429494</v>
      </c>
      <c r="Y41" s="199">
        <f>+N41+'1ER SEMESTRE'!Y41</f>
        <v>1121578.6099590771</v>
      </c>
      <c r="Z41" s="199">
        <f>+O41+'1ER SEMESTRE'!Z41</f>
        <v>436183.64920485672</v>
      </c>
      <c r="AA41" s="199">
        <f>+P41+'1ER SEMESTRE'!AA41</f>
        <v>422465.7179580821</v>
      </c>
      <c r="AB41" s="199">
        <f>+Q41+'1ER SEMESTRE'!AB41</f>
        <v>33911.010340907771</v>
      </c>
      <c r="AC41" s="199">
        <f>+R41+'1ER SEMESTRE'!AC41</f>
        <v>313128.54194409354</v>
      </c>
      <c r="AD41" s="199">
        <f>+S41+'1ER SEMESTRE'!AD41</f>
        <v>58823.527843553937</v>
      </c>
      <c r="AE41" s="199">
        <f>+T41+'1ER SEMESTRE'!AE41</f>
        <v>451119.3374352043</v>
      </c>
      <c r="AF41" s="200">
        <f t="shared" si="3"/>
        <v>11337487.739828726</v>
      </c>
      <c r="AH41" s="198" t="s">
        <v>35</v>
      </c>
      <c r="AI41" s="199">
        <f t="shared" si="4"/>
        <v>18834257.219014354</v>
      </c>
      <c r="AJ41" s="199">
        <f t="shared" si="5"/>
        <v>2524221.6941878283</v>
      </c>
      <c r="AK41" s="199">
        <f t="shared" si="6"/>
        <v>795826.90649616031</v>
      </c>
      <c r="AL41" s="199">
        <f t="shared" si="7"/>
        <v>847200.40300147806</v>
      </c>
      <c r="AM41" s="199">
        <f t="shared" si="8"/>
        <v>67888.198408735072</v>
      </c>
      <c r="AN41" s="199">
        <f t="shared" si="9"/>
        <v>624640.83241735725</v>
      </c>
      <c r="AO41" s="199">
        <f t="shared" si="10"/>
        <v>118247.80360672467</v>
      </c>
      <c r="AP41" s="199">
        <f t="shared" si="11"/>
        <v>903296.27471343125</v>
      </c>
      <c r="AQ41" s="200">
        <f t="shared" si="12"/>
        <v>24715579.33184607</v>
      </c>
      <c r="AS41" s="198" t="s">
        <v>35</v>
      </c>
      <c r="AT41" s="199">
        <f>+'Part 2017'!O$18*'COEF 2DO SEM'!$N41</f>
        <v>18834257.219014358</v>
      </c>
      <c r="AU41" s="199">
        <f>+'Part 2017'!O$19*'COEF 2DO SEM'!$N41</f>
        <v>2524221.6941878283</v>
      </c>
      <c r="AV41" s="199">
        <f>+'Part 2017'!O$20*'COEF 2DO SEM'!$N41</f>
        <v>795826.90649616031</v>
      </c>
      <c r="AW41" s="199">
        <f>+'Part 2017'!O$21*'COEF 2DO SEM'!$N41</f>
        <v>847200.40300147794</v>
      </c>
      <c r="AX41" s="199">
        <f>+'Part 2017'!O$22*'COEF 2DO SEM'!$N41</f>
        <v>67888.198408735072</v>
      </c>
      <c r="AY41" s="199">
        <f>+'Part 2017'!O$23*'COEF 2DO SEM'!$N41</f>
        <v>624640.83241735725</v>
      </c>
      <c r="AZ41" s="199">
        <f>+'Part 2017'!O$24*'COEF 2DO SEM'!$N41</f>
        <v>118247.80360672467</v>
      </c>
      <c r="BA41" s="199">
        <f>+'Part 2017'!O$25*'COEF 2DO SEM'!$N41</f>
        <v>903296.27471343114</v>
      </c>
      <c r="BB41" s="200">
        <f t="shared" si="13"/>
        <v>24715579.33184607</v>
      </c>
    </row>
    <row r="42" spans="1:54" x14ac:dyDescent="0.2">
      <c r="A42" s="198" t="s">
        <v>36</v>
      </c>
      <c r="B42" s="199">
        <f>+'Part 2017'!N$5*'COEF 1ER SEM'!N42</f>
        <v>12113793.327996356</v>
      </c>
      <c r="C42" s="199">
        <f>+'Part 2017'!N$6*'COEF 1ER SEM'!N42</f>
        <v>1644219.230410117</v>
      </c>
      <c r="D42" s="199">
        <f>+'Part 2017'!N$7*'COEF 1ER SEM'!N42</f>
        <v>421584.34057431028</v>
      </c>
      <c r="E42" s="199">
        <f>+'Part 2017'!N$8*'COEF 1ER SEM'!N42</f>
        <v>497886.41517063486</v>
      </c>
      <c r="F42" s="199">
        <f>+'Part 2017'!N$9*'COEF 1ER SEM'!N42</f>
        <v>39829.053195739325</v>
      </c>
      <c r="G42" s="199">
        <f>+'Part 2017'!N$10*'COEF 1ER SEM'!N42</f>
        <v>365163.81413371064</v>
      </c>
      <c r="H42" s="199">
        <f>+'Part 2017'!N$11*'COEF 1ER SEM'!N42</f>
        <v>69658.873352463328</v>
      </c>
      <c r="I42" s="199">
        <f>+'Part 2017'!N$12*'COEF 1ER SEM'!N42</f>
        <v>530055.02553032874</v>
      </c>
      <c r="J42" s="200">
        <f t="shared" si="1"/>
        <v>15682190.080363661</v>
      </c>
      <c r="L42" s="198" t="s">
        <v>36</v>
      </c>
      <c r="M42" s="199">
        <f>+'Part 2017'!L$18*'COEF 2DO SEM'!N42</f>
        <v>9720512.0241356697</v>
      </c>
      <c r="N42" s="199">
        <f>+'Part 2017'!L$19*'COEF 2DO SEM'!N42</f>
        <v>1282808.5556560957</v>
      </c>
      <c r="O42" s="199">
        <f>+'Part 2017'!L$20*'COEF 2DO SEM'!N42</f>
        <v>497818.52437066444</v>
      </c>
      <c r="P42" s="199">
        <f>+'Part 2017'!L$21*'COEF 2DO SEM'!N42</f>
        <v>482601.11686082761</v>
      </c>
      <c r="Q42" s="199">
        <f>+'Part 2017'!L$22*'COEF 2DO SEM'!N42</f>
        <v>38737.368138192411</v>
      </c>
      <c r="R42" s="199">
        <f>+'Part 2017'!L$23*'COEF 2DO SEM'!N42</f>
        <v>357681.51858087338</v>
      </c>
      <c r="S42" s="199">
        <f>+'Part 2017'!L$24*'COEF 2DO SEM'!N42</f>
        <v>67198.331867913337</v>
      </c>
      <c r="T42" s="199">
        <f>+'Part 2017'!L$25*'COEF 2DO SEM'!N42</f>
        <v>515325.55951174785</v>
      </c>
      <c r="U42" s="200">
        <f t="shared" si="2"/>
        <v>12962682.999121983</v>
      </c>
      <c r="W42" s="198" t="s">
        <v>36</v>
      </c>
      <c r="X42" s="199">
        <f>+M42+'1ER SEMESTRE'!X42</f>
        <v>9292619.7889571954</v>
      </c>
      <c r="Y42" s="199">
        <f>+N42+'1ER SEMESTRE'!Y42</f>
        <v>1224730.2458670691</v>
      </c>
      <c r="Z42" s="199">
        <f>+O42+'1ER SEMESTRE'!Z42</f>
        <v>482927.01508697233</v>
      </c>
      <c r="AA42" s="199">
        <f>+P42+'1ER SEMESTRE'!AA42</f>
        <v>465014.41009738983</v>
      </c>
      <c r="AB42" s="199">
        <f>+Q42+'1ER SEMESTRE'!AB42</f>
        <v>37330.497298025439</v>
      </c>
      <c r="AC42" s="199">
        <f>+R42+'1ER SEMESTRE'!AC42</f>
        <v>344782.93624540814</v>
      </c>
      <c r="AD42" s="199">
        <f>+S42+'1ER SEMESTRE'!AD42</f>
        <v>64737.790383363346</v>
      </c>
      <c r="AE42" s="199">
        <f>+T42+'1ER SEMESTRE'!AE42</f>
        <v>496602.56965211569</v>
      </c>
      <c r="AF42" s="200">
        <f t="shared" si="3"/>
        <v>12408745.25358754</v>
      </c>
      <c r="AH42" s="198" t="s">
        <v>36</v>
      </c>
      <c r="AI42" s="199">
        <f t="shared" si="4"/>
        <v>21406413.116953552</v>
      </c>
      <c r="AJ42" s="199">
        <f t="shared" si="5"/>
        <v>2868949.4762771861</v>
      </c>
      <c r="AK42" s="199">
        <f t="shared" si="6"/>
        <v>904511.35566128255</v>
      </c>
      <c r="AL42" s="199">
        <f t="shared" si="7"/>
        <v>962900.8252680247</v>
      </c>
      <c r="AM42" s="199">
        <f t="shared" si="8"/>
        <v>77159.550493764764</v>
      </c>
      <c r="AN42" s="199">
        <f t="shared" si="9"/>
        <v>709946.75037911884</v>
      </c>
      <c r="AO42" s="199">
        <f t="shared" si="10"/>
        <v>134396.66373582667</v>
      </c>
      <c r="AP42" s="199">
        <f t="shared" si="11"/>
        <v>1026657.5951824444</v>
      </c>
      <c r="AQ42" s="200">
        <f t="shared" si="12"/>
        <v>28090935.333951205</v>
      </c>
      <c r="AS42" s="198" t="s">
        <v>36</v>
      </c>
      <c r="AT42" s="199">
        <f>+'Part 2017'!O$18*'COEF 2DO SEM'!$N42</f>
        <v>21406413.116953552</v>
      </c>
      <c r="AU42" s="199">
        <f>+'Part 2017'!O$19*'COEF 2DO SEM'!$N42</f>
        <v>2868949.4762771861</v>
      </c>
      <c r="AV42" s="199">
        <f>+'Part 2017'!O$20*'COEF 2DO SEM'!$N42</f>
        <v>904511.35566128267</v>
      </c>
      <c r="AW42" s="199">
        <f>+'Part 2017'!O$21*'COEF 2DO SEM'!$N42</f>
        <v>962900.82526802458</v>
      </c>
      <c r="AX42" s="199">
        <f>+'Part 2017'!O$22*'COEF 2DO SEM'!$N42</f>
        <v>77159.550493764764</v>
      </c>
      <c r="AY42" s="199">
        <f>+'Part 2017'!O$23*'COEF 2DO SEM'!$N42</f>
        <v>709946.75037911884</v>
      </c>
      <c r="AZ42" s="199">
        <f>+'Part 2017'!O$24*'COEF 2DO SEM'!$N42</f>
        <v>134396.66373582667</v>
      </c>
      <c r="BA42" s="199">
        <f>+'Part 2017'!O$25*'COEF 2DO SEM'!$N42</f>
        <v>1026657.5951824444</v>
      </c>
      <c r="BB42" s="200">
        <f t="shared" si="13"/>
        <v>28090935.333951205</v>
      </c>
    </row>
    <row r="43" spans="1:54" x14ac:dyDescent="0.2">
      <c r="A43" s="198" t="s">
        <v>37</v>
      </c>
      <c r="B43" s="199">
        <f>+'Part 2017'!N$5*'COEF 1ER SEM'!N43</f>
        <v>17062802.996764239</v>
      </c>
      <c r="C43" s="199">
        <f>+'Part 2017'!N$6*'COEF 1ER SEM'!N43</f>
        <v>2315954.0576890032</v>
      </c>
      <c r="D43" s="199">
        <f>+'Part 2017'!N$7*'COEF 1ER SEM'!N43</f>
        <v>593819.8180346553</v>
      </c>
      <c r="E43" s="199">
        <f>+'Part 2017'!N$8*'COEF 1ER SEM'!N43</f>
        <v>701294.59755500534</v>
      </c>
      <c r="F43" s="199">
        <f>+'Part 2017'!N$9*'COEF 1ER SEM'!N43</f>
        <v>56100.947888546289</v>
      </c>
      <c r="G43" s="199">
        <f>+'Part 2017'!N$10*'COEF 1ER SEM'!N43</f>
        <v>514349.06089330732</v>
      </c>
      <c r="H43" s="199">
        <f>+'Part 2017'!N$11*'COEF 1ER SEM'!N43</f>
        <v>98117.542606798335</v>
      </c>
      <c r="I43" s="199">
        <f>+'Part 2017'!N$12*'COEF 1ER SEM'!N43</f>
        <v>746605.47965323192</v>
      </c>
      <c r="J43" s="200">
        <f t="shared" si="1"/>
        <v>22089044.501084786</v>
      </c>
      <c r="L43" s="198" t="s">
        <v>37</v>
      </c>
      <c r="M43" s="199">
        <f>+'Part 2017'!L$18*'COEF 2DO SEM'!N43</f>
        <v>13691762.539169746</v>
      </c>
      <c r="N43" s="199">
        <f>+'Part 2017'!L$19*'COEF 2DO SEM'!N43</f>
        <v>1806891.4562986027</v>
      </c>
      <c r="O43" s="199">
        <f>+'Part 2017'!L$20*'COEF 2DO SEM'!N43</f>
        <v>701198.97042039747</v>
      </c>
      <c r="P43" s="199">
        <f>+'Part 2017'!L$21*'COEF 2DO SEM'!N43</f>
        <v>679764.59231674077</v>
      </c>
      <c r="Q43" s="199">
        <f>+'Part 2017'!L$22*'COEF 2DO SEM'!N43</f>
        <v>54563.262163928157</v>
      </c>
      <c r="R43" s="199">
        <f>+'Part 2017'!L$23*'COEF 2DO SEM'!N43</f>
        <v>503809.92327350244</v>
      </c>
      <c r="S43" s="199">
        <f>+'Part 2017'!L$24*'COEF 2DO SEM'!N43</f>
        <v>94651.76326918877</v>
      </c>
      <c r="T43" s="199">
        <f>+'Part 2017'!L$25*'COEF 2DO SEM'!N43</f>
        <v>725858.38829071564</v>
      </c>
      <c r="U43" s="200">
        <f t="shared" si="2"/>
        <v>18258500.895202823</v>
      </c>
      <c r="W43" s="198" t="s">
        <v>37</v>
      </c>
      <c r="X43" s="199">
        <f>+M43+'1ER SEMESTRE'!X43</f>
        <v>13089057.778158024</v>
      </c>
      <c r="Y43" s="199">
        <f>+N43+'1ER SEMESTRE'!Y43</f>
        <v>1725085.6394513776</v>
      </c>
      <c r="Z43" s="199">
        <f>+O43+'1ER SEMESTRE'!Z43</f>
        <v>680223.63409491361</v>
      </c>
      <c r="AA43" s="199">
        <f>+P43+'1ER SEMESTRE'!AA43</f>
        <v>654992.95351282577</v>
      </c>
      <c r="AB43" s="199">
        <f>+Q43+'1ER SEMESTRE'!AB43</f>
        <v>52581.623602191874</v>
      </c>
      <c r="AC43" s="199">
        <f>+R43+'1ER SEMESTRE'!AC43</f>
        <v>485641.7109416193</v>
      </c>
      <c r="AD43" s="199">
        <f>+S43+'1ER SEMESTRE'!AD43</f>
        <v>91185.983931579205</v>
      </c>
      <c r="AE43" s="199">
        <f>+T43+'1ER SEMESTRE'!AE43</f>
        <v>699486.24549156486</v>
      </c>
      <c r="AF43" s="200">
        <f t="shared" si="3"/>
        <v>17478255.569184095</v>
      </c>
      <c r="AH43" s="198" t="s">
        <v>37</v>
      </c>
      <c r="AI43" s="199">
        <f t="shared" si="4"/>
        <v>30151860.774922263</v>
      </c>
      <c r="AJ43" s="199">
        <f t="shared" si="5"/>
        <v>4041039.6971403807</v>
      </c>
      <c r="AK43" s="199">
        <f t="shared" si="6"/>
        <v>1274043.4521295689</v>
      </c>
      <c r="AL43" s="199">
        <f t="shared" si="7"/>
        <v>1356287.551067831</v>
      </c>
      <c r="AM43" s="199">
        <f t="shared" si="8"/>
        <v>108682.57149073816</v>
      </c>
      <c r="AN43" s="199">
        <f t="shared" si="9"/>
        <v>999990.77183492668</v>
      </c>
      <c r="AO43" s="199">
        <f t="shared" si="10"/>
        <v>189303.52653837754</v>
      </c>
      <c r="AP43" s="199">
        <f t="shared" si="11"/>
        <v>1446091.7251447968</v>
      </c>
      <c r="AQ43" s="200">
        <f t="shared" si="12"/>
        <v>39567300.070268884</v>
      </c>
      <c r="AS43" s="198" t="s">
        <v>37</v>
      </c>
      <c r="AT43" s="199">
        <f>+'Part 2017'!O$18*'COEF 2DO SEM'!$N43</f>
        <v>30151860.774922267</v>
      </c>
      <c r="AU43" s="199">
        <f>+'Part 2017'!O$19*'COEF 2DO SEM'!$N43</f>
        <v>4041039.6971403807</v>
      </c>
      <c r="AV43" s="199">
        <f>+'Part 2017'!O$20*'COEF 2DO SEM'!$N43</f>
        <v>1274043.4521295689</v>
      </c>
      <c r="AW43" s="199">
        <f>+'Part 2017'!O$21*'COEF 2DO SEM'!$N43</f>
        <v>1356287.551067831</v>
      </c>
      <c r="AX43" s="199">
        <f>+'Part 2017'!O$22*'COEF 2DO SEM'!$N43</f>
        <v>108682.57149073816</v>
      </c>
      <c r="AY43" s="199">
        <f>+'Part 2017'!O$23*'COEF 2DO SEM'!$N43</f>
        <v>999990.77183492668</v>
      </c>
      <c r="AZ43" s="199">
        <f>+'Part 2017'!O$24*'COEF 2DO SEM'!$N43</f>
        <v>189303.52653837754</v>
      </c>
      <c r="BA43" s="199">
        <f>+'Part 2017'!O$25*'COEF 2DO SEM'!$N43</f>
        <v>1446091.7251447968</v>
      </c>
      <c r="BB43" s="200">
        <f t="shared" si="13"/>
        <v>39567300.070268884</v>
      </c>
    </row>
    <row r="44" spans="1:54" x14ac:dyDescent="0.2">
      <c r="A44" s="198" t="s">
        <v>38</v>
      </c>
      <c r="B44" s="199">
        <f>+'Part 2017'!N$5*'COEF 1ER SEM'!N44</f>
        <v>40030911.492169946</v>
      </c>
      <c r="C44" s="199">
        <f>+'Part 2017'!N$6*'COEF 1ER SEM'!N44</f>
        <v>5433442.0857382957</v>
      </c>
      <c r="D44" s="199">
        <f>+'Part 2017'!N$7*'COEF 1ER SEM'!N44</f>
        <v>1393156.1293035888</v>
      </c>
      <c r="E44" s="199">
        <f>+'Part 2017'!N$8*'COEF 1ER SEM'!N44</f>
        <v>1645301.8867993236</v>
      </c>
      <c r="F44" s="199">
        <f>+'Part 2017'!N$9*'COEF 1ER SEM'!N44</f>
        <v>131618.00437941638</v>
      </c>
      <c r="G44" s="199">
        <f>+'Part 2017'!N$10*'COEF 1ER SEM'!N44</f>
        <v>1206710.3943358744</v>
      </c>
      <c r="H44" s="199">
        <f>+'Part 2017'!N$11*'COEF 1ER SEM'!N44</f>
        <v>230192.81560402509</v>
      </c>
      <c r="I44" s="199">
        <f>+'Part 2017'!N$12*'COEF 1ER SEM'!N44</f>
        <v>1751605.4004277836</v>
      </c>
      <c r="J44" s="200">
        <f t="shared" si="1"/>
        <v>51822938.208758242</v>
      </c>
      <c r="L44" s="198" t="s">
        <v>38</v>
      </c>
      <c r="M44" s="199">
        <f>+'Part 2017'!L$18*'COEF 2DO SEM'!N44</f>
        <v>32122139.280471772</v>
      </c>
      <c r="N44" s="199">
        <f>+'Part 2017'!L$19*'COEF 2DO SEM'!N44</f>
        <v>4239134.2135734819</v>
      </c>
      <c r="O44" s="199">
        <f>+'Part 2017'!L$20*'COEF 2DO SEM'!N44</f>
        <v>1645077.5367108611</v>
      </c>
      <c r="P44" s="199">
        <f>+'Part 2017'!L$21*'COEF 2DO SEM'!N44</f>
        <v>1594790.5063255311</v>
      </c>
      <c r="Q44" s="199">
        <f>+'Part 2017'!L$22*'COEF 2DO SEM'!N44</f>
        <v>128010.45167212468</v>
      </c>
      <c r="R44" s="199">
        <f>+'Part 2017'!L$23*'COEF 2DO SEM'!N44</f>
        <v>1181984.6042448666</v>
      </c>
      <c r="S44" s="199">
        <f>+'Part 2017'!L$24*'COEF 2DO SEM'!N44</f>
        <v>222061.77723116515</v>
      </c>
      <c r="T44" s="199">
        <f>+'Part 2017'!L$25*'COEF 2DO SEM'!N44</f>
        <v>1702930.8082045508</v>
      </c>
      <c r="U44" s="200">
        <f t="shared" si="2"/>
        <v>42836129.17843435</v>
      </c>
      <c r="W44" s="198" t="s">
        <v>38</v>
      </c>
      <c r="X44" s="199">
        <f>+M44+'1ER SEMESTRE'!X44</f>
        <v>30708138.254465364</v>
      </c>
      <c r="Y44" s="199">
        <f>+N44+'1ER SEMESTRE'!Y44</f>
        <v>4047210.2129050707</v>
      </c>
      <c r="Z44" s="199">
        <f>+O44+'1ER SEMESTRE'!Z44</f>
        <v>1595867.4607272628</v>
      </c>
      <c r="AA44" s="199">
        <f>+P44+'1ER SEMESTRE'!AA44</f>
        <v>1536673.9541585995</v>
      </c>
      <c r="AB44" s="199">
        <f>+Q44+'1ER SEMESTRE'!AB44</f>
        <v>123361.34461220143</v>
      </c>
      <c r="AC44" s="199">
        <f>+R44+'1ER SEMESTRE'!AC44</f>
        <v>1139360.3003736627</v>
      </c>
      <c r="AD44" s="199">
        <f>+S44+'1ER SEMESTRE'!AD44</f>
        <v>213930.73885830521</v>
      </c>
      <c r="AE44" s="199">
        <f>+T44+'1ER SEMESTRE'!AE44</f>
        <v>1641059.3258665155</v>
      </c>
      <c r="AF44" s="200">
        <f t="shared" si="3"/>
        <v>41005601.591966979</v>
      </c>
      <c r="AH44" s="198" t="s">
        <v>38</v>
      </c>
      <c r="AI44" s="199">
        <f t="shared" si="4"/>
        <v>70739049.746635318</v>
      </c>
      <c r="AJ44" s="199">
        <f t="shared" si="5"/>
        <v>9480652.2986433655</v>
      </c>
      <c r="AK44" s="199">
        <f t="shared" si="6"/>
        <v>2989023.5900308518</v>
      </c>
      <c r="AL44" s="199">
        <f t="shared" si="7"/>
        <v>3181975.8409579229</v>
      </c>
      <c r="AM44" s="199">
        <f t="shared" si="8"/>
        <v>254979.34899161779</v>
      </c>
      <c r="AN44" s="199">
        <f t="shared" si="9"/>
        <v>2346070.6947095371</v>
      </c>
      <c r="AO44" s="199">
        <f t="shared" si="10"/>
        <v>444123.5544623303</v>
      </c>
      <c r="AP44" s="199">
        <f t="shared" si="11"/>
        <v>3392664.7262942991</v>
      </c>
      <c r="AQ44" s="200">
        <f t="shared" si="12"/>
        <v>92828539.800725237</v>
      </c>
      <c r="AS44" s="198" t="s">
        <v>38</v>
      </c>
      <c r="AT44" s="199">
        <f>+'Part 2017'!O$18*'COEF 2DO SEM'!$N44</f>
        <v>70739049.746635318</v>
      </c>
      <c r="AU44" s="199">
        <f>+'Part 2017'!O$19*'COEF 2DO SEM'!$N44</f>
        <v>9480652.2986433655</v>
      </c>
      <c r="AV44" s="199">
        <f>+'Part 2017'!O$20*'COEF 2DO SEM'!$N44</f>
        <v>2989023.5900308518</v>
      </c>
      <c r="AW44" s="199">
        <f>+'Part 2017'!O$21*'COEF 2DO SEM'!$N44</f>
        <v>3181975.8409579229</v>
      </c>
      <c r="AX44" s="199">
        <f>+'Part 2017'!O$22*'COEF 2DO SEM'!$N44</f>
        <v>254979.34899161782</v>
      </c>
      <c r="AY44" s="199">
        <f>+'Part 2017'!O$23*'COEF 2DO SEM'!$N44</f>
        <v>2346070.6947095376</v>
      </c>
      <c r="AZ44" s="199">
        <f>+'Part 2017'!O$24*'COEF 2DO SEM'!$N44</f>
        <v>444123.5544623303</v>
      </c>
      <c r="BA44" s="199">
        <f>+'Part 2017'!O$25*'COEF 2DO SEM'!$N44</f>
        <v>3392664.7262942991</v>
      </c>
      <c r="BB44" s="200">
        <f t="shared" si="13"/>
        <v>92828539.800725237</v>
      </c>
    </row>
    <row r="45" spans="1:54" x14ac:dyDescent="0.2">
      <c r="A45" s="198" t="s">
        <v>39</v>
      </c>
      <c r="B45" s="199">
        <f>+'Part 2017'!N$5*'COEF 1ER SEM'!N45</f>
        <v>704618182.89320326</v>
      </c>
      <c r="C45" s="199">
        <f>+'Part 2017'!N$6*'COEF 1ER SEM'!N45</f>
        <v>95638643.902905643</v>
      </c>
      <c r="D45" s="199">
        <f>+'Part 2017'!N$7*'COEF 1ER SEM'!N45</f>
        <v>24522128.118627351</v>
      </c>
      <c r="E45" s="199">
        <f>+'Part 2017'!N$8*'COEF 1ER SEM'!N45</f>
        <v>28960360.445803478</v>
      </c>
      <c r="F45" s="199">
        <f>+'Part 2017'!N$9*'COEF 1ER SEM'!N45</f>
        <v>2316720.644744602</v>
      </c>
      <c r="G45" s="199">
        <f>+'Part 2017'!N$10*'COEF 1ER SEM'!N45</f>
        <v>21240337.869938277</v>
      </c>
      <c r="H45" s="199">
        <f>+'Part 2017'!N$11*'COEF 1ER SEM'!N45</f>
        <v>4051819.8911784547</v>
      </c>
      <c r="I45" s="199">
        <f>+'Part 2017'!N$12*'COEF 1ER SEM'!N45</f>
        <v>30831499.168755103</v>
      </c>
      <c r="J45" s="200">
        <f t="shared" si="1"/>
        <v>912179692.93515623</v>
      </c>
      <c r="L45" s="198" t="s">
        <v>39</v>
      </c>
      <c r="M45" s="199">
        <f>+'Part 2017'!L$18*'COEF 2DO SEM'!N45</f>
        <v>597713935.82682848</v>
      </c>
      <c r="N45" s="199">
        <f>+'Part 2017'!L$19*'COEF 2DO SEM'!N45</f>
        <v>78879852.091095209</v>
      </c>
      <c r="O45" s="199">
        <f>+'Part 2017'!L$20*'COEF 2DO SEM'!N45</f>
        <v>30610843.213843115</v>
      </c>
      <c r="P45" s="199">
        <f>+'Part 2017'!L$21*'COEF 2DO SEM'!N45</f>
        <v>29675125.371696409</v>
      </c>
      <c r="Q45" s="199">
        <f>+'Part 2017'!L$22*'COEF 2DO SEM'!N45</f>
        <v>2381959.3778559794</v>
      </c>
      <c r="R45" s="199">
        <f>+'Part 2017'!L$23*'COEF 2DO SEM'!N45</f>
        <v>21993823.752561085</v>
      </c>
      <c r="S45" s="199">
        <f>+'Part 2017'!L$24*'COEF 2DO SEM'!N45</f>
        <v>4132023.0171043184</v>
      </c>
      <c r="T45" s="199">
        <f>+'Part 2017'!L$25*'COEF 2DO SEM'!N45</f>
        <v>31687350.176938612</v>
      </c>
      <c r="U45" s="200">
        <f t="shared" si="2"/>
        <v>797074912.82792318</v>
      </c>
      <c r="W45" s="198" t="s">
        <v>39</v>
      </c>
      <c r="X45" s="199">
        <f>+M45+'1ER SEMESTRE'!X45</f>
        <v>611661392.12301648</v>
      </c>
      <c r="Y45" s="199">
        <f>+N45+'1ER SEMESTRE'!Y45</f>
        <v>80772956.52474086</v>
      </c>
      <c r="Z45" s="199">
        <f>+O45+'1ER SEMESTRE'!Z45</f>
        <v>31096242.70895651</v>
      </c>
      <c r="AA45" s="199">
        <f>+P45+'1ER SEMESTRE'!AA45</f>
        <v>30248376.774294566</v>
      </c>
      <c r="AB45" s="199">
        <f>+Q45+'1ER SEMESTRE'!AB45</f>
        <v>2427817.3484953055</v>
      </c>
      <c r="AC45" s="199">
        <f>+R45+'1ER SEMESTRE'!AC45</f>
        <v>22414262.355125692</v>
      </c>
      <c r="AD45" s="199">
        <f>+S45+'1ER SEMESTRE'!AD45</f>
        <v>4212226.1430301815</v>
      </c>
      <c r="AE45" s="199">
        <f>+T45+'1ER SEMESTRE'!AE45</f>
        <v>32297639.54732709</v>
      </c>
      <c r="AF45" s="200">
        <f t="shared" si="3"/>
        <v>815130913.52498662</v>
      </c>
      <c r="AH45" s="198" t="s">
        <v>39</v>
      </c>
      <c r="AI45" s="199">
        <f t="shared" si="4"/>
        <v>1316279575.0162196</v>
      </c>
      <c r="AJ45" s="199">
        <f t="shared" si="5"/>
        <v>176411600.42764652</v>
      </c>
      <c r="AK45" s="199">
        <f t="shared" si="6"/>
        <v>55618370.827583864</v>
      </c>
      <c r="AL45" s="199">
        <f t="shared" si="7"/>
        <v>59208737.220098048</v>
      </c>
      <c r="AM45" s="199">
        <f t="shared" si="8"/>
        <v>4744537.9932399075</v>
      </c>
      <c r="AN45" s="199">
        <f t="shared" si="9"/>
        <v>43654600.225063965</v>
      </c>
      <c r="AO45" s="199">
        <f t="shared" si="10"/>
        <v>8264046.0342086367</v>
      </c>
      <c r="AP45" s="199">
        <f t="shared" si="11"/>
        <v>63129138.716082193</v>
      </c>
      <c r="AQ45" s="200">
        <f t="shared" si="12"/>
        <v>1727310606.4601426</v>
      </c>
      <c r="AS45" s="198" t="s">
        <v>39</v>
      </c>
      <c r="AT45" s="199">
        <f>+'Part 2017'!O$18*'COEF 2DO SEM'!$N45</f>
        <v>1316279575.0162199</v>
      </c>
      <c r="AU45" s="199">
        <f>+'Part 2017'!O$19*'COEF 2DO SEM'!$N45</f>
        <v>176411600.42764649</v>
      </c>
      <c r="AV45" s="199">
        <f>+'Part 2017'!O$20*'COEF 2DO SEM'!$N45</f>
        <v>55618370.827583857</v>
      </c>
      <c r="AW45" s="199">
        <f>+'Part 2017'!O$21*'COEF 2DO SEM'!$N45</f>
        <v>59208737.220098041</v>
      </c>
      <c r="AX45" s="199">
        <f>+'Part 2017'!O$22*'COEF 2DO SEM'!$N45</f>
        <v>4744537.9932399075</v>
      </c>
      <c r="AY45" s="199">
        <f>+'Part 2017'!O$23*'COEF 2DO SEM'!$N45</f>
        <v>43654600.225063972</v>
      </c>
      <c r="AZ45" s="199">
        <f>+'Part 2017'!O$24*'COEF 2DO SEM'!$N45</f>
        <v>8264046.0342086367</v>
      </c>
      <c r="BA45" s="199">
        <f>+'Part 2017'!O$25*'COEF 2DO SEM'!$N45</f>
        <v>63129138.716082193</v>
      </c>
      <c r="BB45" s="200">
        <f t="shared" si="13"/>
        <v>1727310606.4601426</v>
      </c>
    </row>
    <row r="46" spans="1:54" x14ac:dyDescent="0.2">
      <c r="A46" s="198" t="s">
        <v>40</v>
      </c>
      <c r="B46" s="199">
        <f>+'Part 2017'!N$5*'COEF 1ER SEM'!N46</f>
        <v>4278605.1729519553</v>
      </c>
      <c r="C46" s="199">
        <f>+'Part 2017'!N$6*'COEF 1ER SEM'!N46</f>
        <v>580740.04683910229</v>
      </c>
      <c r="D46" s="199">
        <f>+'Part 2017'!N$7*'COEF 1ER SEM'!N46</f>
        <v>148904.05437642819</v>
      </c>
      <c r="E46" s="199">
        <f>+'Part 2017'!N$8*'COEF 1ER SEM'!N46</f>
        <v>175854.03133536305</v>
      </c>
      <c r="F46" s="199">
        <f>+'Part 2017'!N$9*'COEF 1ER SEM'!N46</f>
        <v>14067.665546449887</v>
      </c>
      <c r="G46" s="199">
        <f>+'Part 2017'!N$10*'COEF 1ER SEM'!N46</f>
        <v>128976.26216855584</v>
      </c>
      <c r="H46" s="199">
        <f>+'Part 2017'!N$11*'COEF 1ER SEM'!N46</f>
        <v>24603.590947770568</v>
      </c>
      <c r="I46" s="199">
        <f>+'Part 2017'!N$12*'COEF 1ER SEM'!N46</f>
        <v>187216.02001760082</v>
      </c>
      <c r="J46" s="200">
        <f t="shared" si="1"/>
        <v>5538966.8441832252</v>
      </c>
      <c r="L46" s="198" t="s">
        <v>40</v>
      </c>
      <c r="M46" s="199">
        <f>+'Part 2017'!L$18*'COEF 2DO SEM'!N46</f>
        <v>3433295.5750606037</v>
      </c>
      <c r="N46" s="199">
        <f>+'Part 2017'!L$19*'COEF 2DO SEM'!N46</f>
        <v>453089.39764164085</v>
      </c>
      <c r="O46" s="199">
        <f>+'Part 2017'!L$20*'COEF 2DO SEM'!N46</f>
        <v>175830.05222988519</v>
      </c>
      <c r="P46" s="199">
        <f>+'Part 2017'!L$21*'COEF 2DO SEM'!N46</f>
        <v>170455.24710257372</v>
      </c>
      <c r="Q46" s="199">
        <f>+'Part 2017'!L$22*'COEF 2DO SEM'!N46</f>
        <v>13682.081179275683</v>
      </c>
      <c r="R46" s="199">
        <f>+'Part 2017'!L$23*'COEF 2DO SEM'!N46</f>
        <v>126333.50712138682</v>
      </c>
      <c r="S46" s="199">
        <f>+'Part 2017'!L$24*'COEF 2DO SEM'!N46</f>
        <v>23734.52497982742</v>
      </c>
      <c r="T46" s="199">
        <f>+'Part 2017'!L$25*'COEF 2DO SEM'!N46</f>
        <v>182013.55636352228</v>
      </c>
      <c r="U46" s="200">
        <f t="shared" si="2"/>
        <v>4578433.9416787149</v>
      </c>
      <c r="W46" s="198" t="s">
        <v>40</v>
      </c>
      <c r="X46" s="199">
        <f>+M46+'1ER SEMESTRE'!X46</f>
        <v>3282163.5653482159</v>
      </c>
      <c r="Y46" s="199">
        <f>+N46+'1ER SEMESTRE'!Y46</f>
        <v>432576.07452547562</v>
      </c>
      <c r="Z46" s="199">
        <f>+O46+'1ER SEMESTRE'!Z46</f>
        <v>170570.35471572878</v>
      </c>
      <c r="AA46" s="199">
        <f>+P46+'1ER SEMESTRE'!AA46</f>
        <v>164243.6028639907</v>
      </c>
      <c r="AB46" s="199">
        <f>+Q46+'1ER SEMESTRE'!AB46</f>
        <v>13185.172845822277</v>
      </c>
      <c r="AC46" s="199">
        <f>+R46+'1ER SEMESTRE'!AC46</f>
        <v>121777.71360485697</v>
      </c>
      <c r="AD46" s="199">
        <f>+S46+'1ER SEMESTRE'!AD46</f>
        <v>22865.459011884272</v>
      </c>
      <c r="AE46" s="199">
        <f>+T46+'1ER SEMESTRE'!AE46</f>
        <v>175400.5756812937</v>
      </c>
      <c r="AF46" s="200">
        <f t="shared" si="3"/>
        <v>4382782.5185972676</v>
      </c>
      <c r="AH46" s="198" t="s">
        <v>40</v>
      </c>
      <c r="AI46" s="199">
        <f t="shared" si="4"/>
        <v>7560768.7383001707</v>
      </c>
      <c r="AJ46" s="199">
        <f t="shared" si="5"/>
        <v>1013316.1213645779</v>
      </c>
      <c r="AK46" s="199">
        <f t="shared" si="6"/>
        <v>319474.40909215697</v>
      </c>
      <c r="AL46" s="199">
        <f t="shared" si="7"/>
        <v>340097.63419935375</v>
      </c>
      <c r="AM46" s="199">
        <f t="shared" si="8"/>
        <v>27252.838392272162</v>
      </c>
      <c r="AN46" s="199">
        <f t="shared" si="9"/>
        <v>250753.97577341279</v>
      </c>
      <c r="AO46" s="199">
        <f t="shared" si="10"/>
        <v>47469.04995965484</v>
      </c>
      <c r="AP46" s="199">
        <f t="shared" si="11"/>
        <v>362616.59569889453</v>
      </c>
      <c r="AQ46" s="200">
        <f t="shared" si="12"/>
        <v>9921749.3627804928</v>
      </c>
      <c r="AS46" s="198" t="s">
        <v>40</v>
      </c>
      <c r="AT46" s="199">
        <f>+'Part 2017'!O$18*'COEF 2DO SEM'!$N46</f>
        <v>7560768.7383001726</v>
      </c>
      <c r="AU46" s="199">
        <f>+'Part 2017'!O$19*'COEF 2DO SEM'!$N46</f>
        <v>1013316.1213645779</v>
      </c>
      <c r="AV46" s="199">
        <f>+'Part 2017'!O$20*'COEF 2DO SEM'!$N46</f>
        <v>319474.40909215697</v>
      </c>
      <c r="AW46" s="199">
        <f>+'Part 2017'!O$21*'COEF 2DO SEM'!$N46</f>
        <v>340097.63419935375</v>
      </c>
      <c r="AX46" s="199">
        <f>+'Part 2017'!O$22*'COEF 2DO SEM'!$N46</f>
        <v>27252.838392272162</v>
      </c>
      <c r="AY46" s="199">
        <f>+'Part 2017'!O$23*'COEF 2DO SEM'!$N46</f>
        <v>250753.97577341282</v>
      </c>
      <c r="AZ46" s="199">
        <f>+'Part 2017'!O$24*'COEF 2DO SEM'!$N46</f>
        <v>47469.04995965484</v>
      </c>
      <c r="BA46" s="199">
        <f>+'Part 2017'!O$25*'COEF 2DO SEM'!$N46</f>
        <v>362616.59569889453</v>
      </c>
      <c r="BB46" s="200">
        <f t="shared" si="13"/>
        <v>9921749.3627804946</v>
      </c>
    </row>
    <row r="47" spans="1:54" x14ac:dyDescent="0.2">
      <c r="A47" s="198" t="s">
        <v>41</v>
      </c>
      <c r="B47" s="199">
        <f>+'Part 2017'!N$5*'COEF 1ER SEM'!N47</f>
        <v>11581757.56326624</v>
      </c>
      <c r="C47" s="199">
        <f>+'Part 2017'!N$6*'COEF 1ER SEM'!N47</f>
        <v>1572005.3984625731</v>
      </c>
      <c r="D47" s="199">
        <f>+'Part 2017'!N$7*'COEF 1ER SEM'!N47</f>
        <v>403068.42727097555</v>
      </c>
      <c r="E47" s="199">
        <f>+'Part 2017'!N$8*'COEF 1ER SEM'!N47</f>
        <v>476019.32758941903</v>
      </c>
      <c r="F47" s="199">
        <f>+'Part 2017'!N$9*'COEF 1ER SEM'!N47</f>
        <v>38079.767880915766</v>
      </c>
      <c r="G47" s="199">
        <f>+'Part 2017'!N$10*'COEF 1ER SEM'!N47</f>
        <v>349125.88085847546</v>
      </c>
      <c r="H47" s="199">
        <f>+'Part 2017'!N$11*'COEF 1ER SEM'!N47</f>
        <v>66599.467355444707</v>
      </c>
      <c r="I47" s="199">
        <f>+'Part 2017'!N$12*'COEF 1ER SEM'!N47</f>
        <v>506775.09799472219</v>
      </c>
      <c r="J47" s="200">
        <f t="shared" si="1"/>
        <v>14993430.930678766</v>
      </c>
      <c r="L47" s="198" t="s">
        <v>41</v>
      </c>
      <c r="M47" s="199">
        <f>+'Part 2017'!L$18*'COEF 2DO SEM'!N47</f>
        <v>9436060.2223697025</v>
      </c>
      <c r="N47" s="199">
        <f>+'Part 2017'!L$19*'COEF 2DO SEM'!N47</f>
        <v>1245269.668396747</v>
      </c>
      <c r="O47" s="199">
        <f>+'Part 2017'!L$20*'COEF 2DO SEM'!N47</f>
        <v>483250.83741568623</v>
      </c>
      <c r="P47" s="199">
        <f>+'Part 2017'!L$21*'COEF 2DO SEM'!N47</f>
        <v>468478.73761943815</v>
      </c>
      <c r="Q47" s="199">
        <f>+'Part 2017'!L$22*'COEF 2DO SEM'!N47</f>
        <v>37603.794707572619</v>
      </c>
      <c r="R47" s="199">
        <f>+'Part 2017'!L$23*'COEF 2DO SEM'!N47</f>
        <v>347214.66743495723</v>
      </c>
      <c r="S47" s="199">
        <f>+'Part 2017'!L$24*'COEF 2DO SEM'!N47</f>
        <v>65231.903913497539</v>
      </c>
      <c r="T47" s="199">
        <f>+'Part 2017'!L$25*'COEF 2DO SEM'!N47</f>
        <v>500245.56336183252</v>
      </c>
      <c r="U47" s="200">
        <f t="shared" si="2"/>
        <v>12583355.395219432</v>
      </c>
      <c r="W47" s="198" t="s">
        <v>41</v>
      </c>
      <c r="X47" s="199">
        <f>+M47+'1ER SEMESTRE'!X47</f>
        <v>9198238.6771539487</v>
      </c>
      <c r="Y47" s="199">
        <f>+N47+'1ER SEMESTRE'!Y47</f>
        <v>1212989.8739952792</v>
      </c>
      <c r="Z47" s="199">
        <f>+O47+'1ER SEMESTRE'!Z47</f>
        <v>474974.16993429285</v>
      </c>
      <c r="AA47" s="199">
        <f>+P47+'1ER SEMESTRE'!AA47</f>
        <v>458704.08541993605</v>
      </c>
      <c r="AB47" s="199">
        <f>+Q47+'1ER SEMESTRE'!AB47</f>
        <v>36821.859048029881</v>
      </c>
      <c r="AC47" s="199">
        <f>+R47+'1ER SEMESTRE'!AC47</f>
        <v>340045.66428435437</v>
      </c>
      <c r="AD47" s="199">
        <f>+S47+'1ER SEMESTRE'!AD47</f>
        <v>63864.340471550371</v>
      </c>
      <c r="AE47" s="199">
        <f>+T47+'1ER SEMESTRE'!AE47</f>
        <v>489839.3675643804</v>
      </c>
      <c r="AF47" s="200">
        <f t="shared" si="3"/>
        <v>12275478.037871772</v>
      </c>
      <c r="AH47" s="198" t="s">
        <v>41</v>
      </c>
      <c r="AI47" s="199">
        <f t="shared" si="4"/>
        <v>20779996.240420189</v>
      </c>
      <c r="AJ47" s="199">
        <f t="shared" si="5"/>
        <v>2784995.272457852</v>
      </c>
      <c r="AK47" s="199">
        <f t="shared" si="6"/>
        <v>878042.59720526845</v>
      </c>
      <c r="AL47" s="199">
        <f t="shared" si="7"/>
        <v>934723.41300935508</v>
      </c>
      <c r="AM47" s="199">
        <f t="shared" si="8"/>
        <v>74901.626928945654</v>
      </c>
      <c r="AN47" s="199">
        <f t="shared" si="9"/>
        <v>689171.54514282988</v>
      </c>
      <c r="AO47" s="199">
        <f t="shared" si="10"/>
        <v>130463.80782699508</v>
      </c>
      <c r="AP47" s="199">
        <f t="shared" si="11"/>
        <v>996614.46555910259</v>
      </c>
      <c r="AQ47" s="200">
        <f t="shared" si="12"/>
        <v>27268908.968550541</v>
      </c>
      <c r="AS47" s="198" t="s">
        <v>41</v>
      </c>
      <c r="AT47" s="199">
        <f>+'Part 2017'!O$18*'COEF 2DO SEM'!$N47</f>
        <v>20779996.240420189</v>
      </c>
      <c r="AU47" s="199">
        <f>+'Part 2017'!O$19*'COEF 2DO SEM'!$N47</f>
        <v>2784995.272457852</v>
      </c>
      <c r="AV47" s="199">
        <f>+'Part 2017'!O$20*'COEF 2DO SEM'!$N47</f>
        <v>878042.59720526834</v>
      </c>
      <c r="AW47" s="199">
        <f>+'Part 2017'!O$21*'COEF 2DO SEM'!$N47</f>
        <v>934723.41300935496</v>
      </c>
      <c r="AX47" s="199">
        <f>+'Part 2017'!O$22*'COEF 2DO SEM'!$N47</f>
        <v>74901.626928945654</v>
      </c>
      <c r="AY47" s="199">
        <f>+'Part 2017'!O$23*'COEF 2DO SEM'!$N47</f>
        <v>689171.54514282988</v>
      </c>
      <c r="AZ47" s="199">
        <f>+'Part 2017'!O$24*'COEF 2DO SEM'!$N47</f>
        <v>130463.80782699508</v>
      </c>
      <c r="BA47" s="199">
        <f>+'Part 2017'!O$25*'COEF 2DO SEM'!$N47</f>
        <v>996614.46555910259</v>
      </c>
      <c r="BB47" s="200">
        <f t="shared" si="13"/>
        <v>27268908.968550541</v>
      </c>
    </row>
    <row r="48" spans="1:54" x14ac:dyDescent="0.2">
      <c r="A48" s="198" t="s">
        <v>42</v>
      </c>
      <c r="B48" s="199">
        <f>+'Part 2017'!N$5*'COEF 1ER SEM'!N48</f>
        <v>9074791.5227579642</v>
      </c>
      <c r="C48" s="199">
        <f>+'Part 2017'!N$6*'COEF 1ER SEM'!N48</f>
        <v>1231731.9876340756</v>
      </c>
      <c r="D48" s="199">
        <f>+'Part 2017'!N$7*'COEF 1ER SEM'!N48</f>
        <v>315820.97336343199</v>
      </c>
      <c r="E48" s="199">
        <f>+'Part 2017'!N$8*'COEF 1ER SEM'!N48</f>
        <v>372981.05534331012</v>
      </c>
      <c r="F48" s="199">
        <f>+'Part 2017'!N$9*'COEF 1ER SEM'!N48</f>
        <v>29837.091034469064</v>
      </c>
      <c r="G48" s="199">
        <f>+'Part 2017'!N$10*'COEF 1ER SEM'!N48</f>
        <v>273554.73179982579</v>
      </c>
      <c r="H48" s="199">
        <f>+'Part 2017'!N$11*'COEF 1ER SEM'!N48</f>
        <v>52183.468569078017</v>
      </c>
      <c r="I48" s="199">
        <f>+'Part 2017'!N$12*'COEF 1ER SEM'!N48</f>
        <v>397079.48798838304</v>
      </c>
      <c r="J48" s="200">
        <f t="shared" si="1"/>
        <v>11747980.318490535</v>
      </c>
      <c r="L48" s="198" t="s">
        <v>42</v>
      </c>
      <c r="M48" s="199">
        <f>+'Part 2017'!L$18*'COEF 2DO SEM'!N48</f>
        <v>7281915.5589873018</v>
      </c>
      <c r="N48" s="199">
        <f>+'Part 2017'!L$19*'COEF 2DO SEM'!N48</f>
        <v>960988.84065366536</v>
      </c>
      <c r="O48" s="199">
        <f>+'Part 2017'!L$20*'COEF 2DO SEM'!N48</f>
        <v>372930.19638944126</v>
      </c>
      <c r="P48" s="199">
        <f>+'Part 2017'!L$21*'COEF 2DO SEM'!N48</f>
        <v>361530.39808270708</v>
      </c>
      <c r="Q48" s="199">
        <f>+'Part 2017'!L$22*'COEF 2DO SEM'!N48</f>
        <v>29019.278311607715</v>
      </c>
      <c r="R48" s="199">
        <f>+'Part 2017'!L$23*'COEF 2DO SEM'!N48</f>
        <v>267949.52867185662</v>
      </c>
      <c r="S48" s="199">
        <f>+'Part 2017'!L$24*'COEF 2DO SEM'!N48</f>
        <v>50340.206066507177</v>
      </c>
      <c r="T48" s="199">
        <f>+'Part 2017'!L$25*'COEF 2DO SEM'!N48</f>
        <v>386045.22070802166</v>
      </c>
      <c r="U48" s="200">
        <f t="shared" si="2"/>
        <v>9710719.2278711107</v>
      </c>
      <c r="W48" s="198" t="s">
        <v>42</v>
      </c>
      <c r="X48" s="199">
        <f>+M48+'1ER SEMESTRE'!X48</f>
        <v>6961369.160075455</v>
      </c>
      <c r="Y48" s="199">
        <f>+N48+'1ER SEMESTRE'!Y48</f>
        <v>917480.7058309007</v>
      </c>
      <c r="Z48" s="199">
        <f>+O48+'1ER SEMESTRE'!Z48</f>
        <v>361774.53783148952</v>
      </c>
      <c r="AA48" s="199">
        <f>+P48+'1ER SEMESTRE'!AA48</f>
        <v>348355.68945686053</v>
      </c>
      <c r="AB48" s="199">
        <f>+Q48+'1ER SEMESTRE'!AB48</f>
        <v>27965.350839982744</v>
      </c>
      <c r="AC48" s="199">
        <f>+R48+'1ER SEMESTRE'!AC48</f>
        <v>258286.8290975659</v>
      </c>
      <c r="AD48" s="199">
        <f>+S48+'1ER SEMESTRE'!AD48</f>
        <v>48496.943563936336</v>
      </c>
      <c r="AE48" s="199">
        <f>+T48+'1ER SEMESTRE'!AE48</f>
        <v>372019.2896839056</v>
      </c>
      <c r="AF48" s="200">
        <f t="shared" si="3"/>
        <v>9295748.5063800979</v>
      </c>
      <c r="AH48" s="198" t="s">
        <v>42</v>
      </c>
      <c r="AI48" s="199">
        <f t="shared" si="4"/>
        <v>16036160.682833418</v>
      </c>
      <c r="AJ48" s="199">
        <f t="shared" si="5"/>
        <v>2149212.6934649763</v>
      </c>
      <c r="AK48" s="199">
        <f t="shared" si="6"/>
        <v>677595.51119492156</v>
      </c>
      <c r="AL48" s="199">
        <f t="shared" si="7"/>
        <v>721336.74480017065</v>
      </c>
      <c r="AM48" s="199">
        <f t="shared" si="8"/>
        <v>57802.441874451804</v>
      </c>
      <c r="AN48" s="199">
        <f t="shared" si="9"/>
        <v>531841.56089739176</v>
      </c>
      <c r="AO48" s="199">
        <f t="shared" si="10"/>
        <v>100680.41213301435</v>
      </c>
      <c r="AP48" s="199">
        <f t="shared" si="11"/>
        <v>769098.77767228871</v>
      </c>
      <c r="AQ48" s="200">
        <f t="shared" si="12"/>
        <v>21043728.824870631</v>
      </c>
      <c r="AS48" s="198" t="s">
        <v>42</v>
      </c>
      <c r="AT48" s="199">
        <f>+'Part 2017'!O$18*'COEF 2DO SEM'!$N48</f>
        <v>16036160.68283342</v>
      </c>
      <c r="AU48" s="199">
        <f>+'Part 2017'!O$19*'COEF 2DO SEM'!$N48</f>
        <v>2149212.6934649763</v>
      </c>
      <c r="AV48" s="199">
        <f>+'Part 2017'!O$20*'COEF 2DO SEM'!$N48</f>
        <v>677595.51119492156</v>
      </c>
      <c r="AW48" s="199">
        <f>+'Part 2017'!O$21*'COEF 2DO SEM'!$N48</f>
        <v>721336.74480017065</v>
      </c>
      <c r="AX48" s="199">
        <f>+'Part 2017'!O$22*'COEF 2DO SEM'!$N48</f>
        <v>57802.441874451812</v>
      </c>
      <c r="AY48" s="199">
        <f>+'Part 2017'!O$23*'COEF 2DO SEM'!$N48</f>
        <v>531841.56089739176</v>
      </c>
      <c r="AZ48" s="199">
        <f>+'Part 2017'!O$24*'COEF 2DO SEM'!$N48</f>
        <v>100680.41213301435</v>
      </c>
      <c r="BA48" s="199">
        <f>+'Part 2017'!O$25*'COEF 2DO SEM'!$N48</f>
        <v>769098.77767228871</v>
      </c>
      <c r="BB48" s="200">
        <f t="shared" si="13"/>
        <v>21043728.824870635</v>
      </c>
    </row>
    <row r="49" spans="1:54" x14ac:dyDescent="0.2">
      <c r="A49" s="198" t="s">
        <v>43</v>
      </c>
      <c r="B49" s="199">
        <f>+'Part 2017'!N$5*'COEF 1ER SEM'!N49</f>
        <v>9815925.7752143107</v>
      </c>
      <c r="C49" s="199">
        <f>+'Part 2017'!N$6*'COEF 1ER SEM'!N49</f>
        <v>1332327.0000475741</v>
      </c>
      <c r="D49" s="199">
        <f>+'Part 2017'!N$7*'COEF 1ER SEM'!N49</f>
        <v>341613.93405203265</v>
      </c>
      <c r="E49" s="199">
        <f>+'Part 2017'!N$8*'COEF 1ER SEM'!N49</f>
        <v>403442.25491346093</v>
      </c>
      <c r="F49" s="199">
        <f>+'Part 2017'!N$9*'COEF 1ER SEM'!N49</f>
        <v>32273.873202284925</v>
      </c>
      <c r="G49" s="199">
        <f>+'Part 2017'!N$10*'COEF 1ER SEM'!N49</f>
        <v>295895.8270359998</v>
      </c>
      <c r="H49" s="199">
        <f>+'Part 2017'!N$11*'COEF 1ER SEM'!N49</f>
        <v>56445.269611177217</v>
      </c>
      <c r="I49" s="199">
        <f>+'Part 2017'!N$12*'COEF 1ER SEM'!N49</f>
        <v>429508.7960069743</v>
      </c>
      <c r="J49" s="200">
        <f t="shared" si="1"/>
        <v>12707432.730083814</v>
      </c>
      <c r="L49" s="198" t="s">
        <v>43</v>
      </c>
      <c r="M49" s="199">
        <f>+'Part 2017'!L$18*'COEF 2DO SEM'!N49</f>
        <v>7876626.4160605334</v>
      </c>
      <c r="N49" s="199">
        <f>+'Part 2017'!L$19*'COEF 2DO SEM'!N49</f>
        <v>1039472.3787328178</v>
      </c>
      <c r="O49" s="199">
        <f>+'Part 2017'!L$20*'COEF 2DO SEM'!N49</f>
        <v>403387.24233108596</v>
      </c>
      <c r="P49" s="199">
        <f>+'Part 2017'!L$21*'COEF 2DO SEM'!N49</f>
        <v>391056.42748529115</v>
      </c>
      <c r="Q49" s="199">
        <f>+'Part 2017'!L$22*'COEF 2DO SEM'!N49</f>
        <v>31389.270072229418</v>
      </c>
      <c r="R49" s="199">
        <f>+'Part 2017'!L$23*'COEF 2DO SEM'!N49</f>
        <v>289832.84942145477</v>
      </c>
      <c r="S49" s="199">
        <f>+'Part 2017'!L$24*'COEF 2DO SEM'!N49</f>
        <v>54451.468666649031</v>
      </c>
      <c r="T49" s="199">
        <f>+'Part 2017'!L$25*'COEF 2DO SEM'!N49</f>
        <v>417573.3649465167</v>
      </c>
      <c r="U49" s="200">
        <f t="shared" si="2"/>
        <v>10503789.417716576</v>
      </c>
      <c r="W49" s="198" t="s">
        <v>43</v>
      </c>
      <c r="X49" s="199">
        <f>+M49+'1ER SEMESTRE'!X49</f>
        <v>7529901.1330234334</v>
      </c>
      <c r="Y49" s="199">
        <f>+N49+'1ER SEMESTRE'!Y49</f>
        <v>992410.95357861451</v>
      </c>
      <c r="Z49" s="199">
        <f>+O49+'1ER SEMESTRE'!Z49</f>
        <v>391320.50602051901</v>
      </c>
      <c r="AA49" s="199">
        <f>+P49+'1ER SEMESTRE'!AA49</f>
        <v>376805.74617133819</v>
      </c>
      <c r="AB49" s="199">
        <f>+Q49+'1ER SEMESTRE'!AB49</f>
        <v>30249.268805204618</v>
      </c>
      <c r="AC49" s="199">
        <f>+R49+'1ER SEMESTRE'!AC49</f>
        <v>279381.00140141265</v>
      </c>
      <c r="AD49" s="199">
        <f>+S49+'1ER SEMESTRE'!AD49</f>
        <v>52457.667722120845</v>
      </c>
      <c r="AE49" s="199">
        <f>+T49+'1ER SEMESTRE'!AE49</f>
        <v>402401.94227352989</v>
      </c>
      <c r="AF49" s="200">
        <f t="shared" si="3"/>
        <v>10054928.218996173</v>
      </c>
      <c r="AH49" s="198" t="s">
        <v>43</v>
      </c>
      <c r="AI49" s="199">
        <f t="shared" si="4"/>
        <v>17345826.908237744</v>
      </c>
      <c r="AJ49" s="199">
        <f t="shared" si="5"/>
        <v>2324737.9536261884</v>
      </c>
      <c r="AK49" s="199">
        <f t="shared" si="6"/>
        <v>732934.4400725516</v>
      </c>
      <c r="AL49" s="199">
        <f t="shared" si="7"/>
        <v>780248.00108479918</v>
      </c>
      <c r="AM49" s="199">
        <f t="shared" si="8"/>
        <v>62523.142007489543</v>
      </c>
      <c r="AN49" s="199">
        <f t="shared" si="9"/>
        <v>575276.82843741239</v>
      </c>
      <c r="AO49" s="199">
        <f t="shared" si="10"/>
        <v>108902.93733329806</v>
      </c>
      <c r="AP49" s="199">
        <f t="shared" si="11"/>
        <v>831910.73828050424</v>
      </c>
      <c r="AQ49" s="200">
        <f t="shared" si="12"/>
        <v>22762360.94907999</v>
      </c>
      <c r="AS49" s="198" t="s">
        <v>43</v>
      </c>
      <c r="AT49" s="199">
        <f>+'Part 2017'!O$18*'COEF 2DO SEM'!$N49</f>
        <v>17345826.908237744</v>
      </c>
      <c r="AU49" s="199">
        <f>+'Part 2017'!O$19*'COEF 2DO SEM'!$N49</f>
        <v>2324737.9536261884</v>
      </c>
      <c r="AV49" s="199">
        <f>+'Part 2017'!O$20*'COEF 2DO SEM'!$N49</f>
        <v>732934.4400725516</v>
      </c>
      <c r="AW49" s="199">
        <f>+'Part 2017'!O$21*'COEF 2DO SEM'!$N49</f>
        <v>780248.00108479906</v>
      </c>
      <c r="AX49" s="199">
        <f>+'Part 2017'!O$22*'COEF 2DO SEM'!$N49</f>
        <v>62523.142007489543</v>
      </c>
      <c r="AY49" s="199">
        <f>+'Part 2017'!O$23*'COEF 2DO SEM'!$N49</f>
        <v>575276.82843741251</v>
      </c>
      <c r="AZ49" s="199">
        <f>+'Part 2017'!O$24*'COEF 2DO SEM'!$N49</f>
        <v>108902.93733329806</v>
      </c>
      <c r="BA49" s="199">
        <f>+'Part 2017'!O$25*'COEF 2DO SEM'!$N49</f>
        <v>831910.73828050413</v>
      </c>
      <c r="BB49" s="200">
        <f t="shared" si="13"/>
        <v>22762360.94907999</v>
      </c>
    </row>
    <row r="50" spans="1:54" x14ac:dyDescent="0.2">
      <c r="A50" s="198" t="s">
        <v>44</v>
      </c>
      <c r="B50" s="199">
        <f>+'Part 2017'!N$5*'COEF 1ER SEM'!N50</f>
        <v>29257745.67844528</v>
      </c>
      <c r="C50" s="199">
        <f>+'Part 2017'!N$6*'COEF 1ER SEM'!N50</f>
        <v>3971187.7840749882</v>
      </c>
      <c r="D50" s="199">
        <f>+'Part 2017'!N$7*'COEF 1ER SEM'!N50</f>
        <v>1018228.3191204481</v>
      </c>
      <c r="E50" s="199">
        <f>+'Part 2017'!N$8*'COEF 1ER SEM'!N50</f>
        <v>1202516.3148647402</v>
      </c>
      <c r="F50" s="199">
        <f>+'Part 2017'!N$9*'COEF 1ER SEM'!N50</f>
        <v>96196.812795299149</v>
      </c>
      <c r="G50" s="199">
        <f>+'Part 2017'!N$10*'COEF 1ER SEM'!N50</f>
        <v>881959.0788463864</v>
      </c>
      <c r="H50" s="199">
        <f>+'Part 2017'!N$11*'COEF 1ER SEM'!N50</f>
        <v>168243.0553015304</v>
      </c>
      <c r="I50" s="199">
        <f>+'Part 2017'!N$12*'COEF 1ER SEM'!N50</f>
        <v>1280211.3023264916</v>
      </c>
      <c r="J50" s="200">
        <f t="shared" si="1"/>
        <v>37876288.345775165</v>
      </c>
      <c r="L50" s="198" t="s">
        <v>44</v>
      </c>
      <c r="M50" s="199">
        <f>+'Part 2017'!L$18*'COEF 2DO SEM'!N50</f>
        <v>23477391.512793045</v>
      </c>
      <c r="N50" s="199">
        <f>+'Part 2017'!L$19*'COEF 2DO SEM'!N50</f>
        <v>3098293.4460982447</v>
      </c>
      <c r="O50" s="199">
        <f>+'Part 2017'!L$20*'COEF 2DO SEM'!N50</f>
        <v>1202352.3421350045</v>
      </c>
      <c r="P50" s="199">
        <f>+'Part 2017'!L$21*'COEF 2DO SEM'!N50</f>
        <v>1165598.6162992583</v>
      </c>
      <c r="Q50" s="199">
        <f>+'Part 2017'!L$22*'COEF 2DO SEM'!N50</f>
        <v>93560.12890035029</v>
      </c>
      <c r="R50" s="199">
        <f>+'Part 2017'!L$23*'COEF 2DO SEM'!N50</f>
        <v>863887.52236127295</v>
      </c>
      <c r="S50" s="199">
        <f>+'Part 2017'!L$24*'COEF 2DO SEM'!N50</f>
        <v>162300.25150448596</v>
      </c>
      <c r="T50" s="199">
        <f>+'Part 2017'!L$25*'COEF 2DO SEM'!N50</f>
        <v>1244636.0734050132</v>
      </c>
      <c r="U50" s="200">
        <f t="shared" si="2"/>
        <v>31308019.893496674</v>
      </c>
      <c r="W50" s="198" t="s">
        <v>44</v>
      </c>
      <c r="X50" s="199">
        <f>+M50+'1ER SEMESTRE'!X50</f>
        <v>22443928.099998955</v>
      </c>
      <c r="Y50" s="199">
        <f>+N50+'1ER SEMESTRE'!Y50</f>
        <v>2958020.2574089365</v>
      </c>
      <c r="Z50" s="199">
        <f>+O50+'1ER SEMESTRE'!Z50</f>
        <v>1166385.7394702933</v>
      </c>
      <c r="AA50" s="199">
        <f>+P50+'1ER SEMESTRE'!AA50</f>
        <v>1123122.4587593337</v>
      </c>
      <c r="AB50" s="199">
        <f>+Q50+'1ER SEMESTRE'!AB50</f>
        <v>90162.194980766537</v>
      </c>
      <c r="AC50" s="199">
        <f>+R50+'1ER SEMESTRE'!AC50</f>
        <v>832734.32110008283</v>
      </c>
      <c r="AD50" s="199">
        <f>+S50+'1ER SEMESTRE'!AD50</f>
        <v>156357.44770744152</v>
      </c>
      <c r="AE50" s="199">
        <f>+T50+'1ER SEMESTRE'!AE50</f>
        <v>1199415.5169021031</v>
      </c>
      <c r="AF50" s="200">
        <f t="shared" si="3"/>
        <v>29970126.03632791</v>
      </c>
      <c r="AH50" s="198" t="s">
        <v>44</v>
      </c>
      <c r="AI50" s="199">
        <f t="shared" si="4"/>
        <v>51701673.778444231</v>
      </c>
      <c r="AJ50" s="199">
        <f t="shared" si="5"/>
        <v>6929208.0414839247</v>
      </c>
      <c r="AK50" s="199">
        <f t="shared" si="6"/>
        <v>2184614.0585907414</v>
      </c>
      <c r="AL50" s="199">
        <f t="shared" si="7"/>
        <v>2325638.7736240737</v>
      </c>
      <c r="AM50" s="199">
        <f t="shared" si="8"/>
        <v>186359.00777606567</v>
      </c>
      <c r="AN50" s="199">
        <f t="shared" si="9"/>
        <v>1714693.3999464693</v>
      </c>
      <c r="AO50" s="199">
        <f t="shared" si="10"/>
        <v>324600.50300897192</v>
      </c>
      <c r="AP50" s="199">
        <f t="shared" si="11"/>
        <v>2479626.8192285947</v>
      </c>
      <c r="AQ50" s="200">
        <f t="shared" si="12"/>
        <v>67846414.382103071</v>
      </c>
      <c r="AS50" s="198" t="s">
        <v>44</v>
      </c>
      <c r="AT50" s="199">
        <f>+'Part 2017'!O$18*'COEF 2DO SEM'!$N50</f>
        <v>51701673.778444238</v>
      </c>
      <c r="AU50" s="199">
        <f>+'Part 2017'!O$19*'COEF 2DO SEM'!$N50</f>
        <v>6929208.0414839247</v>
      </c>
      <c r="AV50" s="199">
        <f>+'Part 2017'!O$20*'COEF 2DO SEM'!$N50</f>
        <v>2184614.0585907414</v>
      </c>
      <c r="AW50" s="199">
        <f>+'Part 2017'!O$21*'COEF 2DO SEM'!$N50</f>
        <v>2325638.7736240737</v>
      </c>
      <c r="AX50" s="199">
        <f>+'Part 2017'!O$22*'COEF 2DO SEM'!$N50</f>
        <v>186359.0077760657</v>
      </c>
      <c r="AY50" s="199">
        <f>+'Part 2017'!O$23*'COEF 2DO SEM'!$N50</f>
        <v>1714693.3999464693</v>
      </c>
      <c r="AZ50" s="199">
        <f>+'Part 2017'!O$24*'COEF 2DO SEM'!$N50</f>
        <v>324600.50300897192</v>
      </c>
      <c r="BA50" s="199">
        <f>+'Part 2017'!O$25*'COEF 2DO SEM'!$N50</f>
        <v>2479626.8192285947</v>
      </c>
      <c r="BB50" s="200">
        <f t="shared" si="13"/>
        <v>67846414.382103071</v>
      </c>
    </row>
    <row r="51" spans="1:54" x14ac:dyDescent="0.2">
      <c r="A51" s="198" t="s">
        <v>45</v>
      </c>
      <c r="B51" s="199">
        <f>+'Part 2017'!N$5*'COEF 1ER SEM'!N51</f>
        <v>25177824.03987661</v>
      </c>
      <c r="C51" s="199">
        <f>+'Part 2017'!N$6*'COEF 1ER SEM'!N51</f>
        <v>3417415.2839946584</v>
      </c>
      <c r="D51" s="199">
        <f>+'Part 2017'!N$7*'COEF 1ER SEM'!N51</f>
        <v>876238.85083262087</v>
      </c>
      <c r="E51" s="199">
        <f>+'Part 2017'!N$8*'COEF 1ER SEM'!N51</f>
        <v>1034828.3327601252</v>
      </c>
      <c r="F51" s="199">
        <f>+'Part 2017'!N$9*'COEF 1ER SEM'!N51</f>
        <v>82782.400680355378</v>
      </c>
      <c r="G51" s="199">
        <f>+'Part 2017'!N$10*'COEF 1ER SEM'!N51</f>
        <v>758972.02544642426</v>
      </c>
      <c r="H51" s="199">
        <f>+'Part 2017'!N$11*'COEF 1ER SEM'!N51</f>
        <v>144781.96949513772</v>
      </c>
      <c r="I51" s="199">
        <f>+'Part 2017'!N$12*'COEF 1ER SEM'!N51</f>
        <v>1101688.9427535178</v>
      </c>
      <c r="J51" s="200">
        <f t="shared" si="1"/>
        <v>32594531.845839452</v>
      </c>
      <c r="L51" s="198" t="s">
        <v>45</v>
      </c>
      <c r="M51" s="199">
        <f>+'Part 2017'!L$18*'COEF 2DO SEM'!N51</f>
        <v>20203526.236126848</v>
      </c>
      <c r="N51" s="199">
        <f>+'Part 2017'!L$19*'COEF 2DO SEM'!N51</f>
        <v>2666243.9432999343</v>
      </c>
      <c r="O51" s="199">
        <f>+'Part 2017'!L$20*'COEF 2DO SEM'!N51</f>
        <v>1034687.2256296584</v>
      </c>
      <c r="P51" s="199">
        <f>+'Part 2017'!L$21*'COEF 2DO SEM'!N51</f>
        <v>1003058.7176758132</v>
      </c>
      <c r="Q51" s="199">
        <f>+'Part 2017'!L$22*'COEF 2DO SEM'!N51</f>
        <v>80513.395956430046</v>
      </c>
      <c r="R51" s="199">
        <f>+'Part 2017'!L$23*'COEF 2DO SEM'!N51</f>
        <v>743420.50366106397</v>
      </c>
      <c r="S51" s="199">
        <f>+'Part 2017'!L$24*'COEF 2DO SEM'!N51</f>
        <v>139667.87526689624</v>
      </c>
      <c r="T51" s="199">
        <f>+'Part 2017'!L$25*'COEF 2DO SEM'!N51</f>
        <v>1071074.5931789645</v>
      </c>
      <c r="U51" s="200">
        <f t="shared" si="2"/>
        <v>26942192.490795605</v>
      </c>
      <c r="W51" s="198" t="s">
        <v>45</v>
      </c>
      <c r="X51" s="199">
        <f>+M51+'1ER SEMESTRE'!X51</f>
        <v>19314176.788464192</v>
      </c>
      <c r="Y51" s="199">
        <f>+N51+'1ER SEMESTRE'!Y51</f>
        <v>2545531.5103890928</v>
      </c>
      <c r="Z51" s="199">
        <f>+O51+'1ER SEMESTRE'!Z51</f>
        <v>1003736.0784306659</v>
      </c>
      <c r="AA51" s="199">
        <f>+P51+'1ER SEMESTRE'!AA51</f>
        <v>966505.75723299349</v>
      </c>
      <c r="AB51" s="199">
        <f>+Q51+'1ER SEMESTRE'!AB51</f>
        <v>77589.295676570284</v>
      </c>
      <c r="AC51" s="199">
        <f>+R51+'1ER SEMESTRE'!AC51</f>
        <v>716611.54071997991</v>
      </c>
      <c r="AD51" s="199">
        <f>+S51+'1ER SEMESTRE'!AD51</f>
        <v>134553.78103865476</v>
      </c>
      <c r="AE51" s="199">
        <f>+T51+'1ER SEMESTRE'!AE51</f>
        <v>1032159.9335490412</v>
      </c>
      <c r="AF51" s="200">
        <f t="shared" si="3"/>
        <v>25790864.685501192</v>
      </c>
      <c r="AH51" s="198" t="s">
        <v>45</v>
      </c>
      <c r="AI51" s="199">
        <f t="shared" si="4"/>
        <v>44492000.828340799</v>
      </c>
      <c r="AJ51" s="199">
        <f t="shared" si="5"/>
        <v>5962946.7943837512</v>
      </c>
      <c r="AK51" s="199">
        <f t="shared" si="6"/>
        <v>1879974.9292632868</v>
      </c>
      <c r="AL51" s="199">
        <f t="shared" si="7"/>
        <v>2001334.0899931188</v>
      </c>
      <c r="AM51" s="199">
        <f t="shared" si="8"/>
        <v>160371.69635692565</v>
      </c>
      <c r="AN51" s="199">
        <f t="shared" si="9"/>
        <v>1475583.5661664042</v>
      </c>
      <c r="AO51" s="199">
        <f t="shared" si="10"/>
        <v>279335.75053379248</v>
      </c>
      <c r="AP51" s="199">
        <f t="shared" si="11"/>
        <v>2133848.8763025589</v>
      </c>
      <c r="AQ51" s="200">
        <f t="shared" si="12"/>
        <v>58385396.531340629</v>
      </c>
      <c r="AS51" s="198" t="s">
        <v>45</v>
      </c>
      <c r="AT51" s="199">
        <f>+'Part 2017'!O$18*'COEF 2DO SEM'!$N51</f>
        <v>44492000.828340806</v>
      </c>
      <c r="AU51" s="199">
        <f>+'Part 2017'!O$19*'COEF 2DO SEM'!$N51</f>
        <v>5962946.7943837512</v>
      </c>
      <c r="AV51" s="199">
        <f>+'Part 2017'!O$20*'COEF 2DO SEM'!$N51</f>
        <v>1879974.9292632868</v>
      </c>
      <c r="AW51" s="199">
        <f>+'Part 2017'!O$21*'COEF 2DO SEM'!$N51</f>
        <v>2001334.0899931185</v>
      </c>
      <c r="AX51" s="199">
        <f>+'Part 2017'!O$22*'COEF 2DO SEM'!$N51</f>
        <v>160371.69635692568</v>
      </c>
      <c r="AY51" s="199">
        <f>+'Part 2017'!O$23*'COEF 2DO SEM'!$N51</f>
        <v>1475583.5661664044</v>
      </c>
      <c r="AZ51" s="199">
        <f>+'Part 2017'!O$24*'COEF 2DO SEM'!$N51</f>
        <v>279335.75053379248</v>
      </c>
      <c r="BA51" s="199">
        <f>+'Part 2017'!O$25*'COEF 2DO SEM'!$N51</f>
        <v>2133848.8763025589</v>
      </c>
      <c r="BB51" s="200">
        <f t="shared" si="13"/>
        <v>58385396.531340629</v>
      </c>
    </row>
    <row r="52" spans="1:54" x14ac:dyDescent="0.2">
      <c r="A52" s="198" t="s">
        <v>46</v>
      </c>
      <c r="B52" s="199">
        <f>+'Part 2017'!N$5*'COEF 1ER SEM'!N52</f>
        <v>227822805.13810208</v>
      </c>
      <c r="C52" s="199">
        <f>+'Part 2017'!N$6*'COEF 1ER SEM'!N52</f>
        <v>30922653.803934615</v>
      </c>
      <c r="D52" s="199">
        <f>+'Part 2017'!N$7*'COEF 1ER SEM'!N52</f>
        <v>7928691.2424006676</v>
      </c>
      <c r="E52" s="199">
        <f>+'Part 2017'!N$8*'COEF 1ER SEM'!N52</f>
        <v>9363696.1332482342</v>
      </c>
      <c r="F52" s="199">
        <f>+'Part 2017'!N$9*'COEF 1ER SEM'!N52</f>
        <v>749060.7095035254</v>
      </c>
      <c r="G52" s="199">
        <f>+'Part 2017'!N$10*'COEF 1ER SEM'!N52</f>
        <v>6867596.4842988374</v>
      </c>
      <c r="H52" s="199">
        <f>+'Part 2017'!N$11*'COEF 1ER SEM'!N52</f>
        <v>1310066.9212542106</v>
      </c>
      <c r="I52" s="199">
        <f>+'Part 2017'!N$12*'COEF 1ER SEM'!N52</f>
        <v>9968687.7202024646</v>
      </c>
      <c r="J52" s="200">
        <f t="shared" si="1"/>
        <v>294933258.15294462</v>
      </c>
      <c r="L52" s="198" t="s">
        <v>46</v>
      </c>
      <c r="M52" s="199">
        <f>+'Part 2017'!L$18*'COEF 2DO SEM'!N52</f>
        <v>182812621.67476076</v>
      </c>
      <c r="N52" s="199">
        <f>+'Part 2017'!L$19*'COEF 2DO SEM'!N52</f>
        <v>24125642.20732566</v>
      </c>
      <c r="O52" s="199">
        <f>+'Part 2017'!L$20*'COEF 2DO SEM'!N52</f>
        <v>9362419.3182924613</v>
      </c>
      <c r="P52" s="199">
        <f>+'Part 2017'!L$21*'COEF 2DO SEM'!N52</f>
        <v>9076227.1758354548</v>
      </c>
      <c r="Q52" s="199">
        <f>+'Part 2017'!L$22*'COEF 2DO SEM'!N52</f>
        <v>728529.50632021774</v>
      </c>
      <c r="R52" s="199">
        <f>+'Part 2017'!L$23*'COEF 2DO SEM'!N52</f>
        <v>6726877.7584988754</v>
      </c>
      <c r="S52" s="199">
        <f>+'Part 2017'!L$24*'COEF 2DO SEM'!N52</f>
        <v>1263791.7828239293</v>
      </c>
      <c r="T52" s="199">
        <f>+'Part 2017'!L$25*'COEF 2DO SEM'!N52</f>
        <v>9691672.2407667991</v>
      </c>
      <c r="U52" s="200">
        <f t="shared" si="2"/>
        <v>243787781.66462415</v>
      </c>
      <c r="W52" s="198" t="s">
        <v>46</v>
      </c>
      <c r="X52" s="199">
        <f>+M52+'1ER SEMESTRE'!X52</f>
        <v>174765298.53859028</v>
      </c>
      <c r="Y52" s="199">
        <f>+N52+'1ER SEMESTRE'!Y52</f>
        <v>23033369.696514685</v>
      </c>
      <c r="Z52" s="199">
        <f>+O52+'1ER SEMESTRE'!Z52</f>
        <v>9082356.3086396493</v>
      </c>
      <c r="AA52" s="199">
        <f>+P52+'1ER SEMESTRE'!AA52</f>
        <v>8745475.8777488507</v>
      </c>
      <c r="AB52" s="199">
        <f>+Q52+'1ER SEMESTRE'!AB52</f>
        <v>702070.63810318394</v>
      </c>
      <c r="AC52" s="199">
        <f>+R52+'1ER SEMESTRE'!AC52</f>
        <v>6484295.5111049851</v>
      </c>
      <c r="AD52" s="199">
        <f>+S52+'1ER SEMESTRE'!AD52</f>
        <v>1217516.644393648</v>
      </c>
      <c r="AE52" s="199">
        <f>+T52+'1ER SEMESTRE'!AE52</f>
        <v>9339550.9889921341</v>
      </c>
      <c r="AF52" s="200">
        <f t="shared" si="3"/>
        <v>233369934.20408741</v>
      </c>
      <c r="AH52" s="198" t="s">
        <v>46</v>
      </c>
      <c r="AI52" s="199">
        <f t="shared" si="4"/>
        <v>402588103.67669237</v>
      </c>
      <c r="AJ52" s="199">
        <f t="shared" si="5"/>
        <v>53956023.5004493</v>
      </c>
      <c r="AK52" s="199">
        <f t="shared" si="6"/>
        <v>17011047.551040318</v>
      </c>
      <c r="AL52" s="199">
        <f t="shared" si="7"/>
        <v>18109172.010997087</v>
      </c>
      <c r="AM52" s="199">
        <f t="shared" si="8"/>
        <v>1451131.3476067092</v>
      </c>
      <c r="AN52" s="199">
        <f t="shared" si="9"/>
        <v>13351891.995403823</v>
      </c>
      <c r="AO52" s="199">
        <f t="shared" si="10"/>
        <v>2527583.5656478587</v>
      </c>
      <c r="AP52" s="199">
        <f t="shared" si="11"/>
        <v>19308238.709194601</v>
      </c>
      <c r="AQ52" s="200">
        <f t="shared" si="12"/>
        <v>528303192.357032</v>
      </c>
      <c r="AS52" s="198" t="s">
        <v>46</v>
      </c>
      <c r="AT52" s="199">
        <f>+'Part 2017'!O$18*'COEF 2DO SEM'!$N52</f>
        <v>402588103.67669237</v>
      </c>
      <c r="AU52" s="199">
        <f>+'Part 2017'!O$19*'COEF 2DO SEM'!$N52</f>
        <v>53956023.5004493</v>
      </c>
      <c r="AV52" s="199">
        <f>+'Part 2017'!O$20*'COEF 2DO SEM'!$N52</f>
        <v>17011047.551040314</v>
      </c>
      <c r="AW52" s="199">
        <f>+'Part 2017'!O$21*'COEF 2DO SEM'!$N52</f>
        <v>18109172.010997083</v>
      </c>
      <c r="AX52" s="199">
        <f>+'Part 2017'!O$22*'COEF 2DO SEM'!$N52</f>
        <v>1451131.3476067092</v>
      </c>
      <c r="AY52" s="199">
        <f>+'Part 2017'!O$23*'COEF 2DO SEM'!$N52</f>
        <v>13351891.995403823</v>
      </c>
      <c r="AZ52" s="199">
        <f>+'Part 2017'!O$24*'COEF 2DO SEM'!$N52</f>
        <v>2527583.5656478587</v>
      </c>
      <c r="BA52" s="199">
        <f>+'Part 2017'!O$25*'COEF 2DO SEM'!$N52</f>
        <v>19308238.709194601</v>
      </c>
      <c r="BB52" s="200">
        <f t="shared" si="13"/>
        <v>528303192.357032</v>
      </c>
    </row>
    <row r="53" spans="1:54" x14ac:dyDescent="0.2">
      <c r="A53" s="198" t="s">
        <v>47</v>
      </c>
      <c r="B53" s="199">
        <f>+'Part 2017'!N$5*'COEF 1ER SEM'!N53</f>
        <v>325910310.08718622</v>
      </c>
      <c r="C53" s="199">
        <f>+'Part 2017'!N$6*'COEF 1ER SEM'!N53</f>
        <v>44236184.713158675</v>
      </c>
      <c r="D53" s="199">
        <f>+'Part 2017'!N$7*'COEF 1ER SEM'!N53</f>
        <v>11342333.441245969</v>
      </c>
      <c r="E53" s="199">
        <f>+'Part 2017'!N$8*'COEF 1ER SEM'!N53</f>
        <v>13395169.585850801</v>
      </c>
      <c r="F53" s="199">
        <f>+'Part 2017'!N$9*'COEF 1ER SEM'!N53</f>
        <v>1071563.524821128</v>
      </c>
      <c r="G53" s="199">
        <f>+'Part 2017'!N$10*'COEF 1ER SEM'!N53</f>
        <v>9824391.8048271555</v>
      </c>
      <c r="H53" s="199">
        <f>+'Part 2017'!N$11*'COEF 1ER SEM'!N53</f>
        <v>1874107.0117282907</v>
      </c>
      <c r="I53" s="199">
        <f>+'Part 2017'!N$12*'COEF 1ER SEM'!N53</f>
        <v>14260636.041611757</v>
      </c>
      <c r="J53" s="200">
        <f t="shared" si="1"/>
        <v>421914696.21042991</v>
      </c>
      <c r="L53" s="198" t="s">
        <v>47</v>
      </c>
      <c r="M53" s="199">
        <f>+'Part 2017'!L$18*'COEF 2DO SEM'!N53</f>
        <v>306037216.97738022</v>
      </c>
      <c r="N53" s="199">
        <f>+'Part 2017'!L$19*'COEF 2DO SEM'!N53</f>
        <v>40387498.036418758</v>
      </c>
      <c r="O53" s="199">
        <f>+'Part 2017'!L$20*'COEF 2DO SEM'!N53</f>
        <v>15673145.136789341</v>
      </c>
      <c r="P53" s="199">
        <f>+'Part 2017'!L$21*'COEF 2DO SEM'!N53</f>
        <v>15194045.575741757</v>
      </c>
      <c r="Q53" s="199">
        <f>+'Part 2017'!L$22*'COEF 2DO SEM'!N53</f>
        <v>1219593.8144621323</v>
      </c>
      <c r="R53" s="199">
        <f>+'Part 2017'!L$23*'COEF 2DO SEM'!N53</f>
        <v>11261120.426469194</v>
      </c>
      <c r="S53" s="199">
        <f>+'Part 2017'!L$24*'COEF 2DO SEM'!N53</f>
        <v>2115648.8896177481</v>
      </c>
      <c r="T53" s="199">
        <f>+'Part 2017'!L$25*'COEF 2DO SEM'!N53</f>
        <v>16224330.537187912</v>
      </c>
      <c r="U53" s="200">
        <f t="shared" si="2"/>
        <v>408112599.39406705</v>
      </c>
      <c r="W53" s="198" t="s">
        <v>47</v>
      </c>
      <c r="X53" s="199">
        <f>+M53+'1ER SEMESTRE'!X53</f>
        <v>348041749.17823803</v>
      </c>
      <c r="Y53" s="199">
        <f>+N53+'1ER SEMESTRE'!Y53</f>
        <v>46088821.951976657</v>
      </c>
      <c r="Z53" s="199">
        <f>+O53+'1ER SEMESTRE'!Z53</f>
        <v>17134987.231131889</v>
      </c>
      <c r="AA53" s="199">
        <f>+P53+'1ER SEMESTRE'!AA53</f>
        <v>16920464.822970547</v>
      </c>
      <c r="AB53" s="199">
        <f>+Q53+'1ER SEMESTRE'!AB53</f>
        <v>1357700.9046354156</v>
      </c>
      <c r="AC53" s="199">
        <f>+R53+'1ER SEMESTRE'!AC53</f>
        <v>12527324.560389688</v>
      </c>
      <c r="AD53" s="199">
        <f>+S53+'1ER SEMESTRE'!AD53</f>
        <v>2357190.7675072057</v>
      </c>
      <c r="AE53" s="199">
        <f>+T53+'1ER SEMESTRE'!AE53</f>
        <v>18062294.318248868</v>
      </c>
      <c r="AF53" s="200">
        <f t="shared" si="3"/>
        <v>462490533.73509836</v>
      </c>
      <c r="AH53" s="198" t="s">
        <v>47</v>
      </c>
      <c r="AI53" s="199">
        <f t="shared" si="4"/>
        <v>673952059.26542425</v>
      </c>
      <c r="AJ53" s="199">
        <f t="shared" si="5"/>
        <v>90325006.665135324</v>
      </c>
      <c r="AK53" s="199">
        <f t="shared" si="6"/>
        <v>28477320.672377858</v>
      </c>
      <c r="AL53" s="199">
        <f t="shared" si="7"/>
        <v>30315634.408821348</v>
      </c>
      <c r="AM53" s="199">
        <f t="shared" si="8"/>
        <v>2429264.4294565436</v>
      </c>
      <c r="AN53" s="199">
        <f t="shared" si="9"/>
        <v>22351716.365216844</v>
      </c>
      <c r="AO53" s="199">
        <f t="shared" si="10"/>
        <v>4231297.7792354962</v>
      </c>
      <c r="AP53" s="199">
        <f t="shared" si="11"/>
        <v>32322930.359860625</v>
      </c>
      <c r="AQ53" s="200">
        <f t="shared" si="12"/>
        <v>884405229.94552839</v>
      </c>
      <c r="AS53" s="198" t="s">
        <v>47</v>
      </c>
      <c r="AT53" s="199">
        <f>+'Part 2017'!O$18*'COEF 2DO SEM'!$N53</f>
        <v>673952059.26542425</v>
      </c>
      <c r="AU53" s="199">
        <f>+'Part 2017'!O$19*'COEF 2DO SEM'!$N53</f>
        <v>90325006.665135339</v>
      </c>
      <c r="AV53" s="199">
        <f>+'Part 2017'!O$20*'COEF 2DO SEM'!$N53</f>
        <v>28477320.672377862</v>
      </c>
      <c r="AW53" s="199">
        <f>+'Part 2017'!O$21*'COEF 2DO SEM'!$N53</f>
        <v>30315634.408821344</v>
      </c>
      <c r="AX53" s="199">
        <f>+'Part 2017'!O$22*'COEF 2DO SEM'!$N53</f>
        <v>2429264.4294565436</v>
      </c>
      <c r="AY53" s="199">
        <f>+'Part 2017'!O$23*'COEF 2DO SEM'!$N53</f>
        <v>22351716.365216848</v>
      </c>
      <c r="AZ53" s="199">
        <f>+'Part 2017'!O$24*'COEF 2DO SEM'!$N53</f>
        <v>4231297.7792354962</v>
      </c>
      <c r="BA53" s="199">
        <f>+'Part 2017'!O$25*'COEF 2DO SEM'!$N53</f>
        <v>32322930.359860629</v>
      </c>
      <c r="BB53" s="200">
        <f t="shared" si="13"/>
        <v>884405229.94552839</v>
      </c>
    </row>
    <row r="54" spans="1:54" x14ac:dyDescent="0.2">
      <c r="A54" s="198" t="s">
        <v>48</v>
      </c>
      <c r="B54" s="199">
        <f>+'Part 2017'!N$5*'COEF 1ER SEM'!N54</f>
        <v>115566262.83472623</v>
      </c>
      <c r="C54" s="199">
        <f>+'Part 2017'!N$6*'COEF 1ER SEM'!N54</f>
        <v>15685943.006831529</v>
      </c>
      <c r="D54" s="199">
        <f>+'Part 2017'!N$7*'COEF 1ER SEM'!N54</f>
        <v>4021938.0825340534</v>
      </c>
      <c r="E54" s="199">
        <f>+'Part 2017'!N$8*'COEF 1ER SEM'!N54</f>
        <v>4749864.1226171758</v>
      </c>
      <c r="F54" s="199">
        <f>+'Part 2017'!N$9*'COEF 1ER SEM'!N54</f>
        <v>379971.38513493451</v>
      </c>
      <c r="G54" s="199">
        <f>+'Part 2017'!N$10*'COEF 1ER SEM'!N54</f>
        <v>3483683.1188441268</v>
      </c>
      <c r="H54" s="199">
        <f>+'Part 2017'!N$11*'COEF 1ER SEM'!N54</f>
        <v>664549.53032892826</v>
      </c>
      <c r="I54" s="199">
        <f>+'Part 2017'!N$12*'COEF 1ER SEM'!N54</f>
        <v>5056754.4565693391</v>
      </c>
      <c r="J54" s="200">
        <f t="shared" si="1"/>
        <v>149608966.53758633</v>
      </c>
      <c r="L54" s="198" t="s">
        <v>48</v>
      </c>
      <c r="M54" s="199">
        <f>+'Part 2017'!L$18*'COEF 2DO SEM'!N54</f>
        <v>94719113.633473709</v>
      </c>
      <c r="N54" s="199">
        <f>+'Part 2017'!L$19*'COEF 2DO SEM'!N54</f>
        <v>12500009.161192941</v>
      </c>
      <c r="O54" s="199">
        <f>+'Part 2017'!L$20*'COEF 2DO SEM'!N54</f>
        <v>4850868.8906133948</v>
      </c>
      <c r="P54" s="199">
        <f>+'Part 2017'!L$21*'COEF 2DO SEM'!N54</f>
        <v>4702586.645032892</v>
      </c>
      <c r="Q54" s="199">
        <f>+'Part 2017'!L$22*'COEF 2DO SEM'!N54</f>
        <v>377466.65663626976</v>
      </c>
      <c r="R54" s="199">
        <f>+'Part 2017'!L$23*'COEF 2DO SEM'!N54</f>
        <v>3485338.6651787683</v>
      </c>
      <c r="S54" s="199">
        <f>+'Part 2017'!L$24*'COEF 2DO SEM'!N54</f>
        <v>654797.44445280102</v>
      </c>
      <c r="T54" s="199">
        <f>+'Part 2017'!L$25*'COEF 2DO SEM'!N54</f>
        <v>5021461.8436179403</v>
      </c>
      <c r="U54" s="200">
        <f t="shared" si="2"/>
        <v>126311642.94019873</v>
      </c>
      <c r="W54" s="198" t="s">
        <v>48</v>
      </c>
      <c r="X54" s="199">
        <f>+M54+'1ER SEMESTRE'!X54</f>
        <v>93023209.764593527</v>
      </c>
      <c r="Y54" s="199">
        <f>+N54+'1ER SEMESTRE'!Y54</f>
        <v>12269822.160421239</v>
      </c>
      <c r="Z54" s="199">
        <f>+O54+'1ER SEMESTRE'!Z54</f>
        <v>4791848.0294445893</v>
      </c>
      <c r="AA54" s="199">
        <f>+P54+'1ER SEMESTRE'!AA54</f>
        <v>4632883.6647286685</v>
      </c>
      <c r="AB54" s="199">
        <f>+Q54+'1ER SEMESTRE'!AB54</f>
        <v>371890.67861026351</v>
      </c>
      <c r="AC54" s="199">
        <f>+R54+'1ER SEMESTRE'!AC54</f>
        <v>3434216.5510402373</v>
      </c>
      <c r="AD54" s="199">
        <f>+S54+'1ER SEMESTRE'!AD54</f>
        <v>645045.35857667378</v>
      </c>
      <c r="AE54" s="199">
        <f>+T54+'1ER SEMESTRE'!AE54</f>
        <v>4947255.3300860673</v>
      </c>
      <c r="AF54" s="200">
        <f t="shared" si="3"/>
        <v>124116171.53750126</v>
      </c>
      <c r="AH54" s="198" t="s">
        <v>48</v>
      </c>
      <c r="AI54" s="199">
        <f t="shared" si="4"/>
        <v>208589472.59931976</v>
      </c>
      <c r="AJ54" s="199">
        <f t="shared" si="5"/>
        <v>27955765.167252768</v>
      </c>
      <c r="AK54" s="199">
        <f t="shared" si="6"/>
        <v>8813786.1119786426</v>
      </c>
      <c r="AL54" s="199">
        <f t="shared" si="7"/>
        <v>9382747.7873458453</v>
      </c>
      <c r="AM54" s="199">
        <f t="shared" si="8"/>
        <v>751862.06374519807</v>
      </c>
      <c r="AN54" s="199">
        <f t="shared" si="9"/>
        <v>6917899.6698843641</v>
      </c>
      <c r="AO54" s="199">
        <f t="shared" si="10"/>
        <v>1309594.888905602</v>
      </c>
      <c r="AP54" s="199">
        <f t="shared" si="11"/>
        <v>10004009.786655407</v>
      </c>
      <c r="AQ54" s="200">
        <f t="shared" si="12"/>
        <v>273725138.07508761</v>
      </c>
      <c r="AS54" s="198" t="s">
        <v>48</v>
      </c>
      <c r="AT54" s="199">
        <f>+'Part 2017'!O$18*'COEF 2DO SEM'!$N54</f>
        <v>208589472.59931976</v>
      </c>
      <c r="AU54" s="199">
        <f>+'Part 2017'!O$19*'COEF 2DO SEM'!$N54</f>
        <v>27955765.167252768</v>
      </c>
      <c r="AV54" s="199">
        <f>+'Part 2017'!O$20*'COEF 2DO SEM'!$N54</f>
        <v>8813786.1119786426</v>
      </c>
      <c r="AW54" s="199">
        <f>+'Part 2017'!O$21*'COEF 2DO SEM'!$N54</f>
        <v>9382747.7873458434</v>
      </c>
      <c r="AX54" s="199">
        <f>+'Part 2017'!O$22*'COEF 2DO SEM'!$N54</f>
        <v>751862.06374519796</v>
      </c>
      <c r="AY54" s="199">
        <f>+'Part 2017'!O$23*'COEF 2DO SEM'!$N54</f>
        <v>6917899.6698843651</v>
      </c>
      <c r="AZ54" s="199">
        <f>+'Part 2017'!O$24*'COEF 2DO SEM'!$N54</f>
        <v>1309594.888905602</v>
      </c>
      <c r="BA54" s="199">
        <f>+'Part 2017'!O$25*'COEF 2DO SEM'!$N54</f>
        <v>10004009.786655406</v>
      </c>
      <c r="BB54" s="200">
        <f t="shared" si="13"/>
        <v>273725138.07508761</v>
      </c>
    </row>
    <row r="55" spans="1:54" x14ac:dyDescent="0.2">
      <c r="A55" s="198" t="s">
        <v>49</v>
      </c>
      <c r="B55" s="199">
        <f>+'Part 2017'!N$5*'COEF 1ER SEM'!N55</f>
        <v>30367985.62887292</v>
      </c>
      <c r="C55" s="199">
        <f>+'Part 2017'!N$6*'COEF 1ER SEM'!N55</f>
        <v>4121881.9413414667</v>
      </c>
      <c r="D55" s="199">
        <f>+'Part 2017'!N$7*'COEF 1ER SEM'!N55</f>
        <v>1056866.8995144649</v>
      </c>
      <c r="E55" s="199">
        <f>+'Part 2017'!N$8*'COEF 1ER SEM'!N55</f>
        <v>1248148.04837138</v>
      </c>
      <c r="F55" s="199">
        <f>+'Part 2017'!N$9*'COEF 1ER SEM'!N55</f>
        <v>99847.181003531703</v>
      </c>
      <c r="G55" s="199">
        <f>+'Part 2017'!N$10*'COEF 1ER SEM'!N55</f>
        <v>915426.66772829415</v>
      </c>
      <c r="H55" s="199">
        <f>+'Part 2017'!N$11*'COEF 1ER SEM'!N55</f>
        <v>174627.35310186906</v>
      </c>
      <c r="I55" s="199">
        <f>+'Part 2017'!N$12*'COEF 1ER SEM'!N55</f>
        <v>1328791.3176309173</v>
      </c>
      <c r="J55" s="200">
        <f t="shared" si="1"/>
        <v>39313575.037564851</v>
      </c>
      <c r="L55" s="198" t="s">
        <v>49</v>
      </c>
      <c r="M55" s="199">
        <f>+'Part 2017'!L$18*'COEF 2DO SEM'!N55</f>
        <v>25221113.724003438</v>
      </c>
      <c r="N55" s="199">
        <f>+'Part 2017'!L$19*'COEF 2DO SEM'!N55</f>
        <v>3328411.135955961</v>
      </c>
      <c r="O55" s="199">
        <f>+'Part 2017'!L$20*'COEF 2DO SEM'!N55</f>
        <v>1291653.9361191234</v>
      </c>
      <c r="P55" s="199">
        <f>+'Part 2017'!L$21*'COEF 2DO SEM'!N55</f>
        <v>1252170.4228600338</v>
      </c>
      <c r="Q55" s="199">
        <f>+'Part 2017'!L$22*'COEF 2DO SEM'!N55</f>
        <v>100509.06420938367</v>
      </c>
      <c r="R55" s="199">
        <f>+'Part 2017'!L$23*'COEF 2DO SEM'!N55</f>
        <v>928050.52189672063</v>
      </c>
      <c r="S55" s="199">
        <f>+'Part 2017'!L$24*'COEF 2DO SEM'!N55</f>
        <v>174354.68068922704</v>
      </c>
      <c r="T55" s="199">
        <f>+'Part 2017'!L$25*'COEF 2DO SEM'!N55</f>
        <v>1337078.1815875764</v>
      </c>
      <c r="U55" s="200">
        <f t="shared" si="2"/>
        <v>33633341.667321458</v>
      </c>
      <c r="W55" s="198" t="s">
        <v>49</v>
      </c>
      <c r="X55" s="199">
        <f>+M55+'1ER SEMESTRE'!X55</f>
        <v>25173695.540303018</v>
      </c>
      <c r="Y55" s="199">
        <f>+N55+'1ER SEMESTRE'!Y55</f>
        <v>3321975.010838062</v>
      </c>
      <c r="Z55" s="199">
        <f>+O55+'1ER SEMESTRE'!Z55</f>
        <v>1290003.688078291</v>
      </c>
      <c r="AA55" s="199">
        <f>+P55+'1ER SEMESTRE'!AA55</f>
        <v>1250221.4982864289</v>
      </c>
      <c r="AB55" s="199">
        <f>+Q55+'1ER SEMESTRE'!AB55</f>
        <v>100353.15752434186</v>
      </c>
      <c r="AC55" s="199">
        <f>+R55+'1ER SEMESTRE'!AC55</f>
        <v>926621.126136821</v>
      </c>
      <c r="AD55" s="199">
        <f>+S55+'1ER SEMESTRE'!AD55</f>
        <v>174082.00827658502</v>
      </c>
      <c r="AE55" s="199">
        <f>+T55+'1ER SEMESTRE'!AE55</f>
        <v>1335003.3363354423</v>
      </c>
      <c r="AF55" s="200">
        <f t="shared" si="3"/>
        <v>33571955.36577899</v>
      </c>
      <c r="AH55" s="198" t="s">
        <v>49</v>
      </c>
      <c r="AI55" s="199">
        <f t="shared" si="4"/>
        <v>55541681.169175938</v>
      </c>
      <c r="AJ55" s="199">
        <f t="shared" si="5"/>
        <v>7443856.9521795288</v>
      </c>
      <c r="AK55" s="199">
        <f t="shared" si="6"/>
        <v>2346870.5875927559</v>
      </c>
      <c r="AL55" s="199">
        <f t="shared" si="7"/>
        <v>2498369.5466578091</v>
      </c>
      <c r="AM55" s="199">
        <f t="shared" si="8"/>
        <v>200200.33852787357</v>
      </c>
      <c r="AN55" s="199">
        <f t="shared" si="9"/>
        <v>1842047.7938651151</v>
      </c>
      <c r="AO55" s="199">
        <f t="shared" si="10"/>
        <v>348709.36137845408</v>
      </c>
      <c r="AP55" s="199">
        <f t="shared" si="11"/>
        <v>2663794.6539663598</v>
      </c>
      <c r="AQ55" s="200">
        <f t="shared" si="12"/>
        <v>72885530.403343856</v>
      </c>
      <c r="AS55" s="198" t="s">
        <v>49</v>
      </c>
      <c r="AT55" s="199">
        <f>+'Part 2017'!O$18*'COEF 2DO SEM'!$N55</f>
        <v>55541681.169175945</v>
      </c>
      <c r="AU55" s="199">
        <f>+'Part 2017'!O$19*'COEF 2DO SEM'!$N55</f>
        <v>7443856.9521795288</v>
      </c>
      <c r="AV55" s="199">
        <f>+'Part 2017'!O$20*'COEF 2DO SEM'!$N55</f>
        <v>2346870.5875927559</v>
      </c>
      <c r="AW55" s="199">
        <f>+'Part 2017'!O$21*'COEF 2DO SEM'!$N55</f>
        <v>2498369.5466578086</v>
      </c>
      <c r="AX55" s="199">
        <f>+'Part 2017'!O$22*'COEF 2DO SEM'!$N55</f>
        <v>200200.33852787357</v>
      </c>
      <c r="AY55" s="199">
        <f>+'Part 2017'!O$23*'COEF 2DO SEM'!$N55</f>
        <v>1842047.7938651154</v>
      </c>
      <c r="AZ55" s="199">
        <f>+'Part 2017'!O$24*'COEF 2DO SEM'!$N55</f>
        <v>348709.36137845408</v>
      </c>
      <c r="BA55" s="199">
        <f>+'Part 2017'!O$25*'COEF 2DO SEM'!$N55</f>
        <v>2663794.6539663593</v>
      </c>
      <c r="BB55" s="200">
        <f t="shared" si="13"/>
        <v>72885530.403343841</v>
      </c>
    </row>
    <row r="56" spans="1:54" x14ac:dyDescent="0.2">
      <c r="A56" s="198" t="s">
        <v>50</v>
      </c>
      <c r="B56" s="199">
        <f>+'Part 2017'!N$5*'COEF 1ER SEM'!N56</f>
        <v>7597061.1970452191</v>
      </c>
      <c r="C56" s="199">
        <f>+'Part 2017'!N$6*'COEF 1ER SEM'!N56</f>
        <v>1031157.9351379215</v>
      </c>
      <c r="D56" s="199">
        <f>+'Part 2017'!N$7*'COEF 1ER SEM'!N56</f>
        <v>264392.98973814823</v>
      </c>
      <c r="E56" s="199">
        <f>+'Part 2017'!N$8*'COEF 1ER SEM'!N56</f>
        <v>312245.17893062026</v>
      </c>
      <c r="F56" s="199">
        <f>+'Part 2017'!N$9*'COEF 1ER SEM'!N56</f>
        <v>24978.447820229489</v>
      </c>
      <c r="G56" s="199">
        <f>+'Part 2017'!N$10*'COEF 1ER SEM'!N56</f>
        <v>229009.34230971389</v>
      </c>
      <c r="H56" s="199">
        <f>+'Part 2017'!N$11*'COEF 1ER SEM'!N56</f>
        <v>43685.962724230943</v>
      </c>
      <c r="I56" s="199">
        <f>+'Part 2017'!N$12*'COEF 1ER SEM'!N56</f>
        <v>332419.44597558392</v>
      </c>
      <c r="J56" s="200">
        <f t="shared" si="1"/>
        <v>9834950.4996816646</v>
      </c>
      <c r="L56" s="198" t="s">
        <v>50</v>
      </c>
      <c r="M56" s="199">
        <f>+'Part 2017'!L$18*'COEF 2DO SEM'!N56</f>
        <v>6096135.4312775824</v>
      </c>
      <c r="N56" s="199">
        <f>+'Part 2017'!L$19*'COEF 2DO SEM'!N56</f>
        <v>804502.34187910496</v>
      </c>
      <c r="O56" s="199">
        <f>+'Part 2017'!L$20*'COEF 2DO SEM'!N56</f>
        <v>312202.60179989605</v>
      </c>
      <c r="P56" s="199">
        <f>+'Part 2017'!L$21*'COEF 2DO SEM'!N56</f>
        <v>302659.13568797027</v>
      </c>
      <c r="Q56" s="199">
        <f>+'Part 2017'!L$22*'COEF 2DO SEM'!N56</f>
        <v>24293.806934792196</v>
      </c>
      <c r="R56" s="199">
        <f>+'Part 2017'!L$23*'COEF 2DO SEM'!N56</f>
        <v>224316.88506942792</v>
      </c>
      <c r="S56" s="199">
        <f>+'Part 2017'!L$24*'COEF 2DO SEM'!N56</f>
        <v>42142.855315192239</v>
      </c>
      <c r="T56" s="199">
        <f>+'Part 2017'!L$25*'COEF 2DO SEM'!N56</f>
        <v>323181.9881691722</v>
      </c>
      <c r="U56" s="200">
        <f t="shared" si="2"/>
        <v>8129435.0461331392</v>
      </c>
      <c r="W56" s="198" t="s">
        <v>50</v>
      </c>
      <c r="X56" s="199">
        <f>+M56+'1ER SEMESTRE'!X56</f>
        <v>5827786.4997435957</v>
      </c>
      <c r="Y56" s="199">
        <f>+N56+'1ER SEMESTRE'!Y56</f>
        <v>768079.02989569271</v>
      </c>
      <c r="Z56" s="199">
        <f>+O56+'1ER SEMESTRE'!Z56</f>
        <v>302863.51995481318</v>
      </c>
      <c r="AA56" s="199">
        <f>+P56+'1ER SEMESTRE'!AA56</f>
        <v>291629.7839466338</v>
      </c>
      <c r="AB56" s="199">
        <f>+Q56+'1ER SEMESTRE'!AB56</f>
        <v>23411.499999244141</v>
      </c>
      <c r="AC56" s="199">
        <f>+R56+'1ER SEMESTRE'!AC56</f>
        <v>216227.65020265937</v>
      </c>
      <c r="AD56" s="199">
        <f>+S56+'1ER SEMESTRE'!AD56</f>
        <v>40599.747906153534</v>
      </c>
      <c r="AE56" s="199">
        <f>+T56+'1ER SEMESTRE'!AE56</f>
        <v>311440.02626640873</v>
      </c>
      <c r="AF56" s="200">
        <f t="shared" si="3"/>
        <v>7782037.7579152007</v>
      </c>
      <c r="AH56" s="198" t="s">
        <v>50</v>
      </c>
      <c r="AI56" s="199">
        <f t="shared" si="4"/>
        <v>13424847.696788814</v>
      </c>
      <c r="AJ56" s="199">
        <f t="shared" si="5"/>
        <v>1799236.9650336141</v>
      </c>
      <c r="AK56" s="199">
        <f t="shared" si="6"/>
        <v>567256.50969296135</v>
      </c>
      <c r="AL56" s="199">
        <f t="shared" si="7"/>
        <v>603874.962877254</v>
      </c>
      <c r="AM56" s="199">
        <f t="shared" si="8"/>
        <v>48389.947819473629</v>
      </c>
      <c r="AN56" s="199">
        <f t="shared" si="9"/>
        <v>445236.99251237325</v>
      </c>
      <c r="AO56" s="199">
        <f t="shared" si="10"/>
        <v>84285.710630384478</v>
      </c>
      <c r="AP56" s="199">
        <f t="shared" si="11"/>
        <v>643859.4722419926</v>
      </c>
      <c r="AQ56" s="200">
        <f t="shared" si="12"/>
        <v>17616988.257596865</v>
      </c>
      <c r="AS56" s="198" t="s">
        <v>50</v>
      </c>
      <c r="AT56" s="199">
        <f>+'Part 2017'!O$18*'COEF 2DO SEM'!$N56</f>
        <v>13424847.696788816</v>
      </c>
      <c r="AU56" s="199">
        <f>+'Part 2017'!O$19*'COEF 2DO SEM'!$N56</f>
        <v>1799236.9650336143</v>
      </c>
      <c r="AV56" s="199">
        <f>+'Part 2017'!O$20*'COEF 2DO SEM'!$N56</f>
        <v>567256.50969296147</v>
      </c>
      <c r="AW56" s="199">
        <f>+'Part 2017'!O$21*'COEF 2DO SEM'!$N56</f>
        <v>603874.962877254</v>
      </c>
      <c r="AX56" s="199">
        <f>+'Part 2017'!O$22*'COEF 2DO SEM'!$N56</f>
        <v>48389.947819473629</v>
      </c>
      <c r="AY56" s="199">
        <f>+'Part 2017'!O$23*'COEF 2DO SEM'!$N56</f>
        <v>445236.99251237331</v>
      </c>
      <c r="AZ56" s="199">
        <f>+'Part 2017'!O$24*'COEF 2DO SEM'!$N56</f>
        <v>84285.710630384478</v>
      </c>
      <c r="BA56" s="199">
        <f>+'Part 2017'!O$25*'COEF 2DO SEM'!$N56</f>
        <v>643859.47224199271</v>
      </c>
      <c r="BB56" s="200">
        <f t="shared" si="13"/>
        <v>17616988.257596869</v>
      </c>
    </row>
    <row r="57" spans="1:54" ht="13.5" thickBot="1" x14ac:dyDescent="0.25">
      <c r="A57" s="198" t="s">
        <v>51</v>
      </c>
      <c r="B57" s="199">
        <f>+'Part 2017'!N$5*'COEF 1ER SEM'!N57</f>
        <v>10466555.390061406</v>
      </c>
      <c r="C57" s="199">
        <f>+'Part 2017'!N$6*'COEF 1ER SEM'!N57</f>
        <v>1420637.7129382708</v>
      </c>
      <c r="D57" s="199">
        <f>+'Part 2017'!N$7*'COEF 1ER SEM'!N57</f>
        <v>364257.15155678423</v>
      </c>
      <c r="E57" s="199">
        <f>+'Part 2017'!N$8*'COEF 1ER SEM'!N57</f>
        <v>430183.6428312661</v>
      </c>
      <c r="F57" s="199">
        <f>+'Part 2017'!N$9*'COEF 1ER SEM'!N57</f>
        <v>34413.084334488929</v>
      </c>
      <c r="G57" s="199">
        <f>+'Part 2017'!N$10*'COEF 1ER SEM'!N57</f>
        <v>315508.70842772891</v>
      </c>
      <c r="H57" s="199">
        <f>+'Part 2017'!N$11*'COEF 1ER SEM'!N57</f>
        <v>60186.634905502586</v>
      </c>
      <c r="I57" s="199">
        <f>+'Part 2017'!N$12*'COEF 1ER SEM'!N57</f>
        <v>457977.95407916402</v>
      </c>
      <c r="J57" s="200">
        <f t="shared" si="1"/>
        <v>13549720.279134613</v>
      </c>
      <c r="L57" s="198" t="s">
        <v>51</v>
      </c>
      <c r="M57" s="199">
        <f>+'Part 2017'!L$18*'COEF 2DO SEM'!N57</f>
        <v>8398713.3316234238</v>
      </c>
      <c r="N57" s="199">
        <f>+'Part 2017'!L$19*'COEF 2DO SEM'!N57</f>
        <v>1108371.7906585729</v>
      </c>
      <c r="O57" s="199">
        <f>+'Part 2017'!L$20*'COEF 2DO SEM'!N57</f>
        <v>430124.98384649341</v>
      </c>
      <c r="P57" s="199">
        <f>+'Part 2017'!L$21*'COEF 2DO SEM'!N57</f>
        <v>416976.84483814961</v>
      </c>
      <c r="Q57" s="199">
        <f>+'Part 2017'!L$22*'COEF 2DO SEM'!N57</f>
        <v>33469.847000489674</v>
      </c>
      <c r="R57" s="199">
        <f>+'Part 2017'!L$23*'COEF 2DO SEM'!N57</f>
        <v>309043.85809322726</v>
      </c>
      <c r="S57" s="199">
        <f>+'Part 2017'!L$24*'COEF 2DO SEM'!N57</f>
        <v>58060.678729738269</v>
      </c>
      <c r="T57" s="199">
        <f>+'Part 2017'!L$25*'COEF 2DO SEM'!N57</f>
        <v>445251.40610403812</v>
      </c>
      <c r="U57" s="200">
        <f t="shared" si="2"/>
        <v>11200012.740894133</v>
      </c>
      <c r="W57" s="198" t="s">
        <v>51</v>
      </c>
      <c r="X57" s="199">
        <f>+M57+'1ER SEMESTRE'!X57</f>
        <v>8029006.0352208801</v>
      </c>
      <c r="Y57" s="199">
        <f>+N57+'1ER SEMESTRE'!Y57</f>
        <v>1058190.9901521686</v>
      </c>
      <c r="Z57" s="199">
        <f>+O57+'1ER SEMESTRE'!Z57</f>
        <v>417258.42730724975</v>
      </c>
      <c r="AA57" s="199">
        <f>+P57+'1ER SEMESTRE'!AA57</f>
        <v>401781.58473387844</v>
      </c>
      <c r="AB57" s="199">
        <f>+Q57+'1ER SEMESTRE'!AB57</f>
        <v>32254.282959023112</v>
      </c>
      <c r="AC57" s="199">
        <f>+R57+'1ER SEMESTRE'!AC57</f>
        <v>297899.22958488</v>
      </c>
      <c r="AD57" s="199">
        <f>+S57+'1ER SEMESTRE'!AD57</f>
        <v>55934.722553973952</v>
      </c>
      <c r="AE57" s="199">
        <f>+T57+'1ER SEMESTRE'!AE57</f>
        <v>429074.37508432427</v>
      </c>
      <c r="AF57" s="200">
        <f t="shared" si="3"/>
        <v>10721399.64759638</v>
      </c>
      <c r="AH57" s="198" t="s">
        <v>51</v>
      </c>
      <c r="AI57" s="199">
        <f t="shared" si="4"/>
        <v>18495561.425282285</v>
      </c>
      <c r="AJ57" s="199">
        <f t="shared" si="5"/>
        <v>2478828.7030904396</v>
      </c>
      <c r="AK57" s="199">
        <f t="shared" si="6"/>
        <v>781515.57886403403</v>
      </c>
      <c r="AL57" s="199">
        <f t="shared" si="7"/>
        <v>831965.22756514454</v>
      </c>
      <c r="AM57" s="199">
        <f t="shared" si="8"/>
        <v>66667.367293512041</v>
      </c>
      <c r="AN57" s="199">
        <f t="shared" si="9"/>
        <v>613407.93801260891</v>
      </c>
      <c r="AO57" s="199">
        <f t="shared" si="10"/>
        <v>116121.35745947654</v>
      </c>
      <c r="AP57" s="199">
        <f t="shared" si="11"/>
        <v>887052.32916348823</v>
      </c>
      <c r="AQ57" s="200">
        <f t="shared" si="12"/>
        <v>24271119.926730987</v>
      </c>
      <c r="AS57" s="198" t="s">
        <v>51</v>
      </c>
      <c r="AT57" s="199">
        <f>+'Part 2017'!O$18*'COEF 2DO SEM'!$N57</f>
        <v>18495561.425282288</v>
      </c>
      <c r="AU57" s="199">
        <f>+'Part 2017'!O$19*'COEF 2DO SEM'!$N57</f>
        <v>2478828.7030904391</v>
      </c>
      <c r="AV57" s="199">
        <f>+'Part 2017'!O$20*'COEF 2DO SEM'!$N57</f>
        <v>781515.57886403403</v>
      </c>
      <c r="AW57" s="199">
        <f>+'Part 2017'!O$21*'COEF 2DO SEM'!$N57</f>
        <v>831965.22756514442</v>
      </c>
      <c r="AX57" s="199">
        <f>+'Part 2017'!O$22*'COEF 2DO SEM'!$N57</f>
        <v>66667.367293512041</v>
      </c>
      <c r="AY57" s="199">
        <f>+'Part 2017'!O$23*'COEF 2DO SEM'!$N57</f>
        <v>613407.93801260891</v>
      </c>
      <c r="AZ57" s="199">
        <f>+'Part 2017'!O$24*'COEF 2DO SEM'!$N57</f>
        <v>116121.35745947654</v>
      </c>
      <c r="BA57" s="199">
        <f>+'Part 2017'!O$25*'COEF 2DO SEM'!$N57</f>
        <v>887052.32916348835</v>
      </c>
      <c r="BB57" s="200">
        <f t="shared" si="13"/>
        <v>24271119.92673099</v>
      </c>
    </row>
    <row r="58" spans="1:54" ht="14.25" thickTop="1" thickBot="1" x14ac:dyDescent="0.25">
      <c r="A58" s="201" t="s">
        <v>52</v>
      </c>
      <c r="B58" s="202">
        <f t="shared" ref="B58:J58" si="14">SUM(B7:B57)</f>
        <v>2854426487.4171886</v>
      </c>
      <c r="C58" s="202">
        <f t="shared" si="14"/>
        <v>387434620.62841916</v>
      </c>
      <c r="D58" s="202">
        <f>SUM(D7:D57)</f>
        <v>99339775.397560135</v>
      </c>
      <c r="E58" s="202">
        <f>SUM(E7:E57)</f>
        <v>117319169.37230077</v>
      </c>
      <c r="F58" s="202">
        <f>SUM(F7:F57)</f>
        <v>9385095.2655695491</v>
      </c>
      <c r="G58" s="202">
        <f t="shared" si="14"/>
        <v>86045158.199999973</v>
      </c>
      <c r="H58" s="202">
        <f t="shared" si="14"/>
        <v>16414027.199999996</v>
      </c>
      <c r="I58" s="202">
        <f t="shared" si="14"/>
        <v>124899200.74545453</v>
      </c>
      <c r="J58" s="203">
        <f t="shared" si="14"/>
        <v>3695263534.2264924</v>
      </c>
      <c r="L58" s="201" t="s">
        <v>52</v>
      </c>
      <c r="M58" s="202">
        <f t="shared" ref="M58:N58" si="15">SUM(M7:M57)</f>
        <v>2374355796.1484928</v>
      </c>
      <c r="N58" s="202">
        <f t="shared" si="15"/>
        <v>313341922.92630368</v>
      </c>
      <c r="O58" s="202">
        <f>SUM(O7:O57)</f>
        <v>121598357.76497354</v>
      </c>
      <c r="P58" s="202">
        <f>SUM(P7:P57)</f>
        <v>117881316.97189379</v>
      </c>
      <c r="Q58" s="202">
        <f>SUM(Q7:Q57)</f>
        <v>9462083.3077600561</v>
      </c>
      <c r="R58" s="202">
        <f t="shared" ref="R58:U58" si="16">SUM(R7:R57)</f>
        <v>87368153.520000011</v>
      </c>
      <c r="S58" s="202">
        <f t="shared" si="16"/>
        <v>16414027.200000005</v>
      </c>
      <c r="T58" s="202">
        <f t="shared" si="16"/>
        <v>125874668.54545459</v>
      </c>
      <c r="U58" s="203">
        <f t="shared" si="16"/>
        <v>3166296326.3848777</v>
      </c>
      <c r="W58" s="201" t="s">
        <v>52</v>
      </c>
      <c r="X58" s="202">
        <f t="shared" ref="X58:Y58" si="17">SUM(X7:X57)</f>
        <v>2374355796.1484933</v>
      </c>
      <c r="Y58" s="202">
        <f t="shared" si="17"/>
        <v>313341922.92630374</v>
      </c>
      <c r="Z58" s="202">
        <f>SUM(Z7:Z57)</f>
        <v>121598357.76497355</v>
      </c>
      <c r="AA58" s="202">
        <f>SUM(AA7:AA57)</f>
        <v>117881316.97189382</v>
      </c>
      <c r="AB58" s="202">
        <f>SUM(AB7:AB57)</f>
        <v>9462083.3077600617</v>
      </c>
      <c r="AC58" s="202">
        <f t="shared" ref="AC58:AF58" si="18">SUM(AC7:AC57)</f>
        <v>87368153.520000026</v>
      </c>
      <c r="AD58" s="202"/>
      <c r="AE58" s="202">
        <f t="shared" si="18"/>
        <v>125874668.54545461</v>
      </c>
      <c r="AF58" s="203">
        <f t="shared" si="18"/>
        <v>3166296326.3848777</v>
      </c>
      <c r="AH58" s="201" t="s">
        <v>52</v>
      </c>
      <c r="AI58" s="202">
        <f t="shared" ref="AI58:AJ58" si="19">SUM(AI7:AI57)</f>
        <v>5228782283.5656815</v>
      </c>
      <c r="AJ58" s="202">
        <f t="shared" si="19"/>
        <v>700776543.55472302</v>
      </c>
      <c r="AK58" s="202">
        <f>SUM(AK7:AK57)</f>
        <v>220938133.16253373</v>
      </c>
      <c r="AL58" s="202">
        <f>SUM(AL7:AL57)</f>
        <v>235200486.34419453</v>
      </c>
      <c r="AM58" s="202">
        <f>SUM(AM7:AM57)</f>
        <v>18847178.573329605</v>
      </c>
      <c r="AN58" s="202">
        <f t="shared" ref="AN58:AQ58" si="20">SUM(AN7:AN57)</f>
        <v>173413311.72</v>
      </c>
      <c r="AO58" s="202"/>
      <c r="AP58" s="202">
        <f t="shared" si="20"/>
        <v>250773869.29090914</v>
      </c>
      <c r="AQ58" s="203">
        <f t="shared" si="20"/>
        <v>6861559860.611372</v>
      </c>
      <c r="AS58" s="201" t="s">
        <v>52</v>
      </c>
      <c r="AT58" s="202">
        <f t="shared" ref="AT58:AU58" si="21">SUM(AT7:AT57)</f>
        <v>5228782283.5656824</v>
      </c>
      <c r="AU58" s="202">
        <f t="shared" si="21"/>
        <v>700776543.55472302</v>
      </c>
      <c r="AV58" s="202">
        <f>SUM(AV7:AV57)</f>
        <v>220938133.1625337</v>
      </c>
      <c r="AW58" s="202">
        <f>SUM(AW7:AW57)</f>
        <v>235200486.3441945</v>
      </c>
      <c r="AX58" s="202">
        <f>SUM(AX7:AX57)</f>
        <v>18847178.573329605</v>
      </c>
      <c r="AY58" s="202">
        <f t="shared" ref="AY58:BB58" si="22">SUM(AY7:AY57)</f>
        <v>173413311.72</v>
      </c>
      <c r="AZ58" s="202">
        <f t="shared" si="22"/>
        <v>32828054.40000001</v>
      </c>
      <c r="BA58" s="202">
        <f t="shared" si="22"/>
        <v>250773869.29090911</v>
      </c>
      <c r="BB58" s="203">
        <f t="shared" si="22"/>
        <v>6861559860.611372</v>
      </c>
    </row>
    <row r="59" spans="1:54" ht="13.5" thickTop="1" x14ac:dyDescent="0.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</row>
    <row r="60" spans="1:54" ht="16.5" customHeight="1" x14ac:dyDescent="0.2">
      <c r="A60" s="192" t="s">
        <v>149</v>
      </c>
      <c r="L60" s="192" t="s">
        <v>149</v>
      </c>
      <c r="W60" s="192" t="s">
        <v>149</v>
      </c>
    </row>
    <row r="63" spans="1:54" ht="16.5" customHeight="1" x14ac:dyDescent="0.2"/>
  </sheetData>
  <mergeCells count="20">
    <mergeCell ref="W1:AF1"/>
    <mergeCell ref="W2:AF2"/>
    <mergeCell ref="W3:AF3"/>
    <mergeCell ref="W4:AF4"/>
    <mergeCell ref="A1:J1"/>
    <mergeCell ref="A2:J2"/>
    <mergeCell ref="A3:J3"/>
    <mergeCell ref="A4:J4"/>
    <mergeCell ref="L1:U1"/>
    <mergeCell ref="L2:U2"/>
    <mergeCell ref="L3:U3"/>
    <mergeCell ref="L4:U4"/>
    <mergeCell ref="AH1:AQ1"/>
    <mergeCell ref="AH2:AQ2"/>
    <mergeCell ref="AH3:AQ3"/>
    <mergeCell ref="AH4:AQ4"/>
    <mergeCell ref="AS1:BB1"/>
    <mergeCell ref="AS2:BB2"/>
    <mergeCell ref="AS3:BB3"/>
    <mergeCell ref="AS4:BB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84"/>
  <sheetViews>
    <sheetView workbookViewId="0">
      <selection activeCell="A3" sqref="A3:D3"/>
    </sheetView>
  </sheetViews>
  <sheetFormatPr baseColWidth="10" defaultRowHeight="12.75" x14ac:dyDescent="0.2"/>
  <cols>
    <col min="1" max="1" width="31.140625" customWidth="1"/>
    <col min="2" max="2" width="28.5703125" customWidth="1"/>
    <col min="3" max="3" width="28.7109375" customWidth="1"/>
    <col min="4" max="4" width="20.7109375" customWidth="1"/>
  </cols>
  <sheetData>
    <row r="1" spans="1:61" x14ac:dyDescent="0.2">
      <c r="A1" s="280" t="s">
        <v>150</v>
      </c>
      <c r="B1" s="280"/>
      <c r="C1" s="280"/>
      <c r="D1" s="280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</row>
    <row r="2" spans="1:61" x14ac:dyDescent="0.2">
      <c r="A2" s="280" t="s">
        <v>171</v>
      </c>
      <c r="B2" s="280"/>
      <c r="C2" s="280"/>
      <c r="D2" s="280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</row>
    <row r="3" spans="1:61" x14ac:dyDescent="0.2">
      <c r="A3" s="280" t="s">
        <v>259</v>
      </c>
      <c r="B3" s="280"/>
      <c r="C3" s="280"/>
      <c r="D3" s="280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</row>
    <row r="4" spans="1:61" ht="13.5" thickBot="1" x14ac:dyDescent="0.25">
      <c r="A4" s="280"/>
      <c r="B4" s="280"/>
      <c r="C4" s="280"/>
      <c r="D4" s="280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</row>
    <row r="5" spans="1:61" ht="13.5" thickTop="1" x14ac:dyDescent="0.2">
      <c r="A5" s="281" t="s">
        <v>0</v>
      </c>
      <c r="B5" s="274" t="s">
        <v>258</v>
      </c>
      <c r="C5" s="276" t="s">
        <v>256</v>
      </c>
      <c r="D5" s="278" t="s">
        <v>257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</row>
    <row r="6" spans="1:61" ht="13.5" thickBot="1" x14ac:dyDescent="0.25">
      <c r="A6" s="282"/>
      <c r="B6" s="275"/>
      <c r="C6" s="277"/>
      <c r="D6" s="279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</row>
    <row r="7" spans="1:61" ht="13.5" thickTop="1" x14ac:dyDescent="0.2">
      <c r="A7" s="256" t="s">
        <v>1</v>
      </c>
      <c r="B7" s="257">
        <v>9093460.099827351</v>
      </c>
      <c r="C7" s="257">
        <v>9141212.8580271415</v>
      </c>
      <c r="D7" s="263">
        <f>SUM(B7-C7)</f>
        <v>-47752.758199790493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</row>
    <row r="8" spans="1:61" x14ac:dyDescent="0.2">
      <c r="A8" s="256" t="s">
        <v>2</v>
      </c>
      <c r="B8" s="257">
        <v>18012120.0087317</v>
      </c>
      <c r="C8" s="257">
        <v>18106707.591675941</v>
      </c>
      <c r="D8" s="263">
        <f t="shared" ref="D8:D57" si="0">SUM(B8-C8)</f>
        <v>-94587.582944240421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</row>
    <row r="9" spans="1:61" x14ac:dyDescent="0.2">
      <c r="A9" s="256" t="s">
        <v>3</v>
      </c>
      <c r="B9" s="257">
        <v>17759646.633408044</v>
      </c>
      <c r="C9" s="257">
        <v>17800995.393469661</v>
      </c>
      <c r="D9" s="263">
        <f t="shared" si="0"/>
        <v>-41348.760061617941</v>
      </c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</row>
    <row r="10" spans="1:61" x14ac:dyDescent="0.2">
      <c r="A10" s="256" t="s">
        <v>4</v>
      </c>
      <c r="B10" s="257">
        <v>49421696.008658029</v>
      </c>
      <c r="C10" s="257">
        <v>49446092.623616748</v>
      </c>
      <c r="D10" s="263">
        <f t="shared" si="0"/>
        <v>-24396.614958718419</v>
      </c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</row>
    <row r="11" spans="1:61" x14ac:dyDescent="0.2">
      <c r="A11" s="256" t="s">
        <v>5</v>
      </c>
      <c r="B11" s="257">
        <v>65457347.021103509</v>
      </c>
      <c r="C11" s="257">
        <v>65801085.139529742</v>
      </c>
      <c r="D11" s="263">
        <f t="shared" si="0"/>
        <v>-343738.11842623353</v>
      </c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</row>
    <row r="12" spans="1:61" x14ac:dyDescent="0.2">
      <c r="A12" s="256" t="s">
        <v>6</v>
      </c>
      <c r="B12" s="257">
        <v>426902830.34853131</v>
      </c>
      <c r="C12" s="257">
        <v>427137995.79537845</v>
      </c>
      <c r="D12" s="263">
        <f t="shared" si="0"/>
        <v>-235165.44684714079</v>
      </c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</row>
    <row r="13" spans="1:61" x14ac:dyDescent="0.2">
      <c r="A13" s="256" t="s">
        <v>7</v>
      </c>
      <c r="B13" s="257">
        <v>72964010.814124331</v>
      </c>
      <c r="C13" s="257">
        <v>73347168.89998427</v>
      </c>
      <c r="D13" s="263">
        <f t="shared" si="0"/>
        <v>-383158.08585993946</v>
      </c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</row>
    <row r="14" spans="1:61" x14ac:dyDescent="0.2">
      <c r="A14" s="256" t="s">
        <v>8</v>
      </c>
      <c r="B14" s="257">
        <v>11880873.509949179</v>
      </c>
      <c r="C14" s="257">
        <v>11943263.895313457</v>
      </c>
      <c r="D14" s="263">
        <f t="shared" si="0"/>
        <v>-62390.385364277288</v>
      </c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</row>
    <row r="15" spans="1:61" x14ac:dyDescent="0.2">
      <c r="A15" s="256" t="s">
        <v>9</v>
      </c>
      <c r="B15" s="257">
        <v>118098207.50076456</v>
      </c>
      <c r="C15" s="257">
        <v>118718380.13963936</v>
      </c>
      <c r="D15" s="263">
        <f t="shared" si="0"/>
        <v>-620172.63887479901</v>
      </c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</row>
    <row r="16" spans="1:61" x14ac:dyDescent="0.2">
      <c r="A16" s="256" t="s">
        <v>10</v>
      </c>
      <c r="B16" s="257">
        <v>16872011.564602904</v>
      </c>
      <c r="C16" s="257">
        <v>16960612.062075127</v>
      </c>
      <c r="D16" s="263">
        <f t="shared" si="0"/>
        <v>-88600.497472222894</v>
      </c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</row>
    <row r="17" spans="1:61" x14ac:dyDescent="0.2">
      <c r="A17" s="256" t="s">
        <v>11</v>
      </c>
      <c r="B17" s="257">
        <v>24684488.031103179</v>
      </c>
      <c r="C17" s="257">
        <v>24672862.378856093</v>
      </c>
      <c r="D17" s="263">
        <f t="shared" si="0"/>
        <v>11625.652247086167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</row>
    <row r="18" spans="1:61" x14ac:dyDescent="0.2">
      <c r="A18" s="256" t="s">
        <v>12</v>
      </c>
      <c r="B18" s="257">
        <v>59955811.53738106</v>
      </c>
      <c r="C18" s="257">
        <v>60270659.278459407</v>
      </c>
      <c r="D18" s="263">
        <f t="shared" si="0"/>
        <v>-314847.74107834697</v>
      </c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</row>
    <row r="19" spans="1:61" x14ac:dyDescent="0.2">
      <c r="A19" s="256" t="s">
        <v>13</v>
      </c>
      <c r="B19" s="257">
        <v>30506089.615987599</v>
      </c>
      <c r="C19" s="257">
        <v>30666287.154115144</v>
      </c>
      <c r="D19" s="263">
        <f t="shared" si="0"/>
        <v>-160197.53812754527</v>
      </c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</row>
    <row r="20" spans="1:61" x14ac:dyDescent="0.2">
      <c r="A20" s="256" t="s">
        <v>14</v>
      </c>
      <c r="B20" s="257">
        <v>159717592.46323764</v>
      </c>
      <c r="C20" s="257">
        <v>160145058.31523913</v>
      </c>
      <c r="D20" s="263">
        <f t="shared" si="0"/>
        <v>-427465.85200148821</v>
      </c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</row>
    <row r="21" spans="1:61" x14ac:dyDescent="0.2">
      <c r="A21" s="256" t="s">
        <v>15</v>
      </c>
      <c r="B21" s="257">
        <v>20176160.013313778</v>
      </c>
      <c r="C21" s="257">
        <v>20214642.998464976</v>
      </c>
      <c r="D21" s="263">
        <f t="shared" si="0"/>
        <v>-38482.985151197761</v>
      </c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</row>
    <row r="22" spans="1:61" x14ac:dyDescent="0.2">
      <c r="A22" s="256" t="s">
        <v>16</v>
      </c>
      <c r="B22" s="257">
        <v>14854515.446813568</v>
      </c>
      <c r="C22" s="257">
        <v>14932521.406758362</v>
      </c>
      <c r="D22" s="263">
        <f t="shared" si="0"/>
        <v>-78005.959944793954</v>
      </c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</row>
    <row r="23" spans="1:61" x14ac:dyDescent="0.2">
      <c r="A23" s="256" t="s">
        <v>17</v>
      </c>
      <c r="B23" s="257">
        <v>130276093.10770068</v>
      </c>
      <c r="C23" s="257">
        <v>130960215.84042192</v>
      </c>
      <c r="D23" s="263">
        <f t="shared" si="0"/>
        <v>-684122.73272123933</v>
      </c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</row>
    <row r="24" spans="1:61" x14ac:dyDescent="0.2">
      <c r="A24" s="256" t="s">
        <v>18</v>
      </c>
      <c r="B24" s="257">
        <v>140240356.05162063</v>
      </c>
      <c r="C24" s="257">
        <v>140508848.86963964</v>
      </c>
      <c r="D24" s="263">
        <f t="shared" si="0"/>
        <v>-268492.81801900268</v>
      </c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</row>
    <row r="25" spans="1:61" x14ac:dyDescent="0.2">
      <c r="A25" s="256" t="s">
        <v>19</v>
      </c>
      <c r="B25" s="257">
        <v>25039110.325424857</v>
      </c>
      <c r="C25" s="257">
        <v>25170598.952172183</v>
      </c>
      <c r="D25" s="263">
        <f t="shared" si="0"/>
        <v>-131488.62674732506</v>
      </c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</row>
    <row r="26" spans="1:61" x14ac:dyDescent="0.2">
      <c r="A26" s="256" t="s">
        <v>20</v>
      </c>
      <c r="B26" s="257">
        <v>342269818.64517719</v>
      </c>
      <c r="C26" s="257">
        <v>343043882.7568419</v>
      </c>
      <c r="D26" s="263">
        <f t="shared" si="0"/>
        <v>-774064.11166471243</v>
      </c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</row>
    <row r="27" spans="1:61" x14ac:dyDescent="0.2">
      <c r="A27" s="256" t="s">
        <v>21</v>
      </c>
      <c r="B27" s="257">
        <v>50534845.124014691</v>
      </c>
      <c r="C27" s="257">
        <v>50800220.263222352</v>
      </c>
      <c r="D27" s="263">
        <f t="shared" si="0"/>
        <v>-265375.13920766115</v>
      </c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</row>
    <row r="28" spans="1:61" x14ac:dyDescent="0.2">
      <c r="A28" s="256" t="s">
        <v>22</v>
      </c>
      <c r="B28" s="257">
        <v>8105810.6660166178</v>
      </c>
      <c r="C28" s="257">
        <v>8148376.95129178</v>
      </c>
      <c r="D28" s="263">
        <f t="shared" si="0"/>
        <v>-42566.285275162198</v>
      </c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</row>
    <row r="29" spans="1:61" x14ac:dyDescent="0.2">
      <c r="A29" s="256" t="s">
        <v>23</v>
      </c>
      <c r="B29" s="257">
        <v>37092508.862595096</v>
      </c>
      <c r="C29" s="257">
        <v>37287293.860527039</v>
      </c>
      <c r="D29" s="263">
        <f t="shared" si="0"/>
        <v>-194784.99793194234</v>
      </c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</row>
    <row r="30" spans="1:61" x14ac:dyDescent="0.2">
      <c r="A30" s="256" t="s">
        <v>24</v>
      </c>
      <c r="B30" s="257">
        <v>35727732.601901598</v>
      </c>
      <c r="C30" s="257">
        <v>35915350.709556542</v>
      </c>
      <c r="D30" s="263">
        <f t="shared" si="0"/>
        <v>-187618.10765494406</v>
      </c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</row>
    <row r="31" spans="1:61" x14ac:dyDescent="0.2">
      <c r="A31" s="256" t="s">
        <v>25</v>
      </c>
      <c r="B31" s="257">
        <v>576076627.98052418</v>
      </c>
      <c r="C31" s="257">
        <v>579101796.35631406</v>
      </c>
      <c r="D31" s="263">
        <f t="shared" si="0"/>
        <v>-3025168.3757898808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</row>
    <row r="32" spans="1:61" x14ac:dyDescent="0.2">
      <c r="A32" s="256" t="s">
        <v>26</v>
      </c>
      <c r="B32" s="257">
        <v>15073528.362173002</v>
      </c>
      <c r="C32" s="257">
        <v>15152684.431171449</v>
      </c>
      <c r="D32" s="263">
        <f t="shared" si="0"/>
        <v>-79156.068998446688</v>
      </c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</row>
    <row r="33" spans="1:61" x14ac:dyDescent="0.2">
      <c r="A33" s="256" t="s">
        <v>27</v>
      </c>
      <c r="B33" s="257">
        <v>25946748.161602918</v>
      </c>
      <c r="C33" s="257">
        <v>26083003.093986187</v>
      </c>
      <c r="D33" s="263">
        <f t="shared" si="0"/>
        <v>-136254.93238326907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</row>
    <row r="34" spans="1:61" x14ac:dyDescent="0.2">
      <c r="A34" s="256" t="s">
        <v>28</v>
      </c>
      <c r="B34" s="257">
        <v>14175293.171006884</v>
      </c>
      <c r="C34" s="257">
        <v>14203061.072716851</v>
      </c>
      <c r="D34" s="263">
        <f t="shared" si="0"/>
        <v>-27767.901709966362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</row>
    <row r="35" spans="1:61" x14ac:dyDescent="0.2">
      <c r="A35" s="256" t="s">
        <v>29</v>
      </c>
      <c r="B35" s="257">
        <v>20771939.926642451</v>
      </c>
      <c r="C35" s="257">
        <v>20881020.234222658</v>
      </c>
      <c r="D35" s="263">
        <f t="shared" si="0"/>
        <v>-109080.30758020654</v>
      </c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</row>
    <row r="36" spans="1:61" x14ac:dyDescent="0.2">
      <c r="A36" s="256" t="s">
        <v>30</v>
      </c>
      <c r="B36" s="257">
        <v>19100394.685580757</v>
      </c>
      <c r="C36" s="257">
        <v>19200697.157789152</v>
      </c>
      <c r="D36" s="263">
        <f t="shared" si="0"/>
        <v>-100302.4722083956</v>
      </c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</row>
    <row r="37" spans="1:61" x14ac:dyDescent="0.2">
      <c r="A37" s="256" t="s">
        <v>31</v>
      </c>
      <c r="B37" s="257">
        <v>181620253.99638259</v>
      </c>
      <c r="C37" s="257">
        <v>182574001.85232124</v>
      </c>
      <c r="D37" s="263">
        <f t="shared" si="0"/>
        <v>-953747.85593864322</v>
      </c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</row>
    <row r="38" spans="1:61" x14ac:dyDescent="0.2">
      <c r="A38" s="256" t="s">
        <v>32</v>
      </c>
      <c r="B38" s="257">
        <v>35393667.079044305</v>
      </c>
      <c r="C38" s="257">
        <v>35579530.898456842</v>
      </c>
      <c r="D38" s="263">
        <f t="shared" si="0"/>
        <v>-185863.81941253692</v>
      </c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</row>
    <row r="39" spans="1:61" x14ac:dyDescent="0.2">
      <c r="A39" s="256" t="s">
        <v>33</v>
      </c>
      <c r="B39" s="257">
        <v>129767600.60441476</v>
      </c>
      <c r="C39" s="257">
        <v>130449053.07528967</v>
      </c>
      <c r="D39" s="263">
        <f t="shared" si="0"/>
        <v>-681452.47087490559</v>
      </c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</row>
    <row r="40" spans="1:61" x14ac:dyDescent="0.2">
      <c r="A40" s="256" t="s">
        <v>34</v>
      </c>
      <c r="B40" s="257">
        <v>26199297.666806243</v>
      </c>
      <c r="C40" s="257">
        <v>26245959.323847368</v>
      </c>
      <c r="D40" s="263">
        <f t="shared" si="0"/>
        <v>-46661.657041125</v>
      </c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</row>
    <row r="41" spans="1:61" x14ac:dyDescent="0.2">
      <c r="A41" s="256" t="s">
        <v>35</v>
      </c>
      <c r="B41" s="257">
        <v>24722558.186145779</v>
      </c>
      <c r="C41" s="257">
        <v>24715579.33184607</v>
      </c>
      <c r="D41" s="263">
        <f t="shared" si="0"/>
        <v>6978.8542997092009</v>
      </c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</row>
    <row r="42" spans="1:61" x14ac:dyDescent="0.2">
      <c r="A42" s="256" t="s">
        <v>36</v>
      </c>
      <c r="B42" s="257">
        <v>27944191.169534314</v>
      </c>
      <c r="C42" s="257">
        <v>28090935.333951205</v>
      </c>
      <c r="D42" s="263">
        <f t="shared" si="0"/>
        <v>-146744.16441689059</v>
      </c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</row>
    <row r="43" spans="1:61" x14ac:dyDescent="0.2">
      <c r="A43" s="256" t="s">
        <v>37</v>
      </c>
      <c r="B43" s="257">
        <v>39360604.55379647</v>
      </c>
      <c r="C43" s="257">
        <v>39567300.070268884</v>
      </c>
      <c r="D43" s="263">
        <f t="shared" si="0"/>
        <v>-206695.51647241414</v>
      </c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</row>
    <row r="44" spans="1:61" x14ac:dyDescent="0.2">
      <c r="A44" s="256" t="s">
        <v>38</v>
      </c>
      <c r="B44" s="257">
        <v>92343613.031817213</v>
      </c>
      <c r="C44" s="257">
        <v>92828539.800725237</v>
      </c>
      <c r="D44" s="263">
        <f t="shared" si="0"/>
        <v>-484926.76890802383</v>
      </c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</row>
    <row r="45" spans="1:61" x14ac:dyDescent="0.2">
      <c r="A45" s="256" t="s">
        <v>39</v>
      </c>
      <c r="B45" s="257">
        <v>1732323251.9576981</v>
      </c>
      <c r="C45" s="257">
        <v>1727310606.4601426</v>
      </c>
      <c r="D45" s="263">
        <f t="shared" si="0"/>
        <v>5012645.4975554943</v>
      </c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</row>
    <row r="46" spans="1:61" x14ac:dyDescent="0.2">
      <c r="A46" s="256" t="s">
        <v>40</v>
      </c>
      <c r="B46" s="257">
        <v>9869919.1619528495</v>
      </c>
      <c r="C46" s="257">
        <v>9921749.3627804946</v>
      </c>
      <c r="D46" s="263">
        <f t="shared" si="0"/>
        <v>-51830.200827645138</v>
      </c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</row>
    <row r="47" spans="1:61" x14ac:dyDescent="0.2">
      <c r="A47" s="256" t="s">
        <v>41</v>
      </c>
      <c r="B47" s="257">
        <v>27253877.720968053</v>
      </c>
      <c r="C47" s="257">
        <v>27268908.968550541</v>
      </c>
      <c r="D47" s="263">
        <f t="shared" si="0"/>
        <v>-15031.247582487762</v>
      </c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</row>
    <row r="48" spans="1:61" x14ac:dyDescent="0.2">
      <c r="A48" s="256" t="s">
        <v>42</v>
      </c>
      <c r="B48" s="257">
        <v>20933798.544304684</v>
      </c>
      <c r="C48" s="257">
        <v>21043728.824870635</v>
      </c>
      <c r="D48" s="263">
        <f t="shared" si="0"/>
        <v>-109930.28056595102</v>
      </c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</row>
    <row r="49" spans="1:61" x14ac:dyDescent="0.2">
      <c r="A49" s="256" t="s">
        <v>43</v>
      </c>
      <c r="B49" s="257">
        <v>22643452.710606653</v>
      </c>
      <c r="C49" s="257">
        <v>22762360.94907999</v>
      </c>
      <c r="D49" s="263">
        <f t="shared" si="0"/>
        <v>-118908.23847333714</v>
      </c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</row>
    <row r="50" spans="1:61" x14ac:dyDescent="0.2">
      <c r="A50" s="256" t="s">
        <v>44</v>
      </c>
      <c r="B50" s="257">
        <v>67491991.673538059</v>
      </c>
      <c r="C50" s="257">
        <v>67846414.382103071</v>
      </c>
      <c r="D50" s="263">
        <f t="shared" si="0"/>
        <v>-354422.70856501162</v>
      </c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</row>
    <row r="51" spans="1:61" x14ac:dyDescent="0.2">
      <c r="A51" s="256" t="s">
        <v>45</v>
      </c>
      <c r="B51" s="257">
        <v>58080397.209449589</v>
      </c>
      <c r="C51" s="257">
        <v>58385396.531340629</v>
      </c>
      <c r="D51" s="263">
        <f t="shared" si="0"/>
        <v>-304999.32189103961</v>
      </c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</row>
    <row r="52" spans="1:61" x14ac:dyDescent="0.2">
      <c r="A52" s="256" t="s">
        <v>46</v>
      </c>
      <c r="B52" s="257">
        <v>525543390.67725289</v>
      </c>
      <c r="C52" s="257">
        <v>528303192.357032</v>
      </c>
      <c r="D52" s="263">
        <f t="shared" si="0"/>
        <v>-2759801.6797791123</v>
      </c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</row>
    <row r="53" spans="1:61" x14ac:dyDescent="0.2">
      <c r="A53" s="256" t="s">
        <v>47</v>
      </c>
      <c r="B53" s="257">
        <v>895028649.49636936</v>
      </c>
      <c r="C53" s="257">
        <v>884405229.94552839</v>
      </c>
      <c r="D53" s="263">
        <f t="shared" si="0"/>
        <v>10623419.550840974</v>
      </c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</row>
    <row r="54" spans="1:61" x14ac:dyDescent="0.2">
      <c r="A54" s="256" t="s">
        <v>48</v>
      </c>
      <c r="B54" s="257">
        <v>273637152.08425748</v>
      </c>
      <c r="C54" s="257">
        <v>273725138.07508761</v>
      </c>
      <c r="D54" s="263">
        <f t="shared" si="0"/>
        <v>-87985.990830123425</v>
      </c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</row>
    <row r="55" spans="1:61" x14ac:dyDescent="0.2">
      <c r="A55" s="256" t="s">
        <v>49</v>
      </c>
      <c r="B55" s="257">
        <v>72945235.793159246</v>
      </c>
      <c r="C55" s="257">
        <v>72885530.403343841</v>
      </c>
      <c r="D55" s="263">
        <f t="shared" si="0"/>
        <v>59705.389815405011</v>
      </c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</row>
    <row r="56" spans="1:61" x14ac:dyDescent="0.2">
      <c r="A56" s="256" t="s">
        <v>50</v>
      </c>
      <c r="B56" s="257">
        <v>17524958.918214969</v>
      </c>
      <c r="C56" s="257">
        <v>17616988.257596869</v>
      </c>
      <c r="D56" s="263">
        <f t="shared" si="0"/>
        <v>-92029.339381899685</v>
      </c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</row>
    <row r="57" spans="1:61" ht="13.5" thickBot="1" x14ac:dyDescent="0.25">
      <c r="A57" s="256" t="s">
        <v>51</v>
      </c>
      <c r="B57" s="257">
        <v>24144330.086137615</v>
      </c>
      <c r="C57" s="257">
        <v>24271119.92673099</v>
      </c>
      <c r="D57" s="263">
        <f t="shared" si="0"/>
        <v>-126789.84059337527</v>
      </c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</row>
    <row r="58" spans="1:61" ht="14.25" thickTop="1" thickBot="1" x14ac:dyDescent="0.25">
      <c r="A58" s="258" t="s">
        <v>52</v>
      </c>
      <c r="B58" s="259">
        <f t="shared" ref="B58:D58" si="1">SUM(B7:B57)</f>
        <v>6861559860.611371</v>
      </c>
      <c r="C58" s="259">
        <f t="shared" si="1"/>
        <v>6861559860.611372</v>
      </c>
      <c r="D58" s="264">
        <f t="shared" si="1"/>
        <v>-3.6135315895080566E-7</v>
      </c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</row>
    <row r="59" spans="1:61" ht="13.5" thickTop="1" x14ac:dyDescent="0.2">
      <c r="A59" s="260"/>
      <c r="B59" s="260"/>
      <c r="C59" s="260"/>
      <c r="D59" s="260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</row>
    <row r="60" spans="1:61" x14ac:dyDescent="0.2">
      <c r="A60" s="261" t="s">
        <v>149</v>
      </c>
      <c r="B60" s="262"/>
      <c r="C60" s="262"/>
      <c r="D60" s="262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</row>
    <row r="61" spans="1:61" x14ac:dyDescent="0.2">
      <c r="A61" s="255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</row>
    <row r="62" spans="1:61" x14ac:dyDescent="0.2">
      <c r="A62" s="255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</row>
    <row r="63" spans="1:61" x14ac:dyDescent="0.2">
      <c r="A63" s="255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F63" s="255"/>
      <c r="BG63" s="255"/>
      <c r="BH63" s="255"/>
      <c r="BI63" s="255"/>
    </row>
    <row r="64" spans="1:61" x14ac:dyDescent="0.2">
      <c r="A64" s="255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</row>
    <row r="65" spans="1:61" x14ac:dyDescent="0.2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</row>
    <row r="66" spans="1:61" x14ac:dyDescent="0.2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</row>
    <row r="67" spans="1:61" x14ac:dyDescent="0.2">
      <c r="A67" s="255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</row>
    <row r="68" spans="1:61" x14ac:dyDescent="0.2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</row>
    <row r="69" spans="1:61" x14ac:dyDescent="0.2">
      <c r="A69" s="255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</row>
    <row r="70" spans="1:61" x14ac:dyDescent="0.2">
      <c r="A70" s="255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</row>
    <row r="71" spans="1:61" x14ac:dyDescent="0.2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</row>
    <row r="72" spans="1:61" x14ac:dyDescent="0.2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</row>
    <row r="73" spans="1:61" x14ac:dyDescent="0.2">
      <c r="A73" s="255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</row>
    <row r="74" spans="1:61" x14ac:dyDescent="0.2">
      <c r="A74" s="255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</row>
    <row r="75" spans="1:61" x14ac:dyDescent="0.2">
      <c r="A75" s="255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/>
      <c r="BI75" s="255"/>
    </row>
    <row r="76" spans="1:61" x14ac:dyDescent="0.2">
      <c r="A76" s="255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</row>
    <row r="77" spans="1:61" x14ac:dyDescent="0.2">
      <c r="A77" s="255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</row>
    <row r="78" spans="1:61" x14ac:dyDescent="0.2">
      <c r="A78" s="255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5"/>
      <c r="BF78" s="255"/>
      <c r="BG78" s="255"/>
      <c r="BH78" s="255"/>
      <c r="BI78" s="255"/>
    </row>
    <row r="79" spans="1:61" x14ac:dyDescent="0.2">
      <c r="A79" s="255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255"/>
    </row>
    <row r="80" spans="1:61" x14ac:dyDescent="0.2">
      <c r="A80" s="255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C80" s="255"/>
      <c r="BD80" s="255"/>
      <c r="BE80" s="255"/>
      <c r="BF80" s="255"/>
      <c r="BG80" s="255"/>
      <c r="BH80" s="255"/>
      <c r="BI80" s="255"/>
    </row>
    <row r="81" spans="1:61" x14ac:dyDescent="0.2">
      <c r="A81" s="255"/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</row>
    <row r="82" spans="1:61" x14ac:dyDescent="0.2">
      <c r="A82" s="255"/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</row>
    <row r="83" spans="1:61" x14ac:dyDescent="0.2">
      <c r="A83" s="255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255"/>
    </row>
    <row r="84" spans="1:61" x14ac:dyDescent="0.2">
      <c r="A84" s="255"/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  <c r="BA84" s="255"/>
      <c r="BB84" s="255"/>
      <c r="BC84" s="255"/>
      <c r="BD84" s="255"/>
      <c r="BE84" s="255"/>
      <c r="BF84" s="255"/>
      <c r="BG84" s="255"/>
      <c r="BH84" s="255"/>
      <c r="BI84" s="255"/>
    </row>
    <row r="85" spans="1:61" x14ac:dyDescent="0.2">
      <c r="A85" s="255"/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</row>
    <row r="86" spans="1:61" x14ac:dyDescent="0.2">
      <c r="A86" s="255"/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  <c r="BB86" s="255"/>
      <c r="BC86" s="255"/>
      <c r="BD86" s="255"/>
      <c r="BE86" s="255"/>
      <c r="BF86" s="255"/>
      <c r="BG86" s="255"/>
      <c r="BH86" s="255"/>
      <c r="BI86" s="255"/>
    </row>
    <row r="87" spans="1:61" x14ac:dyDescent="0.2">
      <c r="A87" s="255"/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55"/>
      <c r="BB87" s="255"/>
      <c r="BC87" s="255"/>
      <c r="BD87" s="255"/>
      <c r="BE87" s="255"/>
      <c r="BF87" s="255"/>
      <c r="BG87" s="255"/>
      <c r="BH87" s="255"/>
      <c r="BI87" s="255"/>
    </row>
    <row r="88" spans="1:61" x14ac:dyDescent="0.2">
      <c r="A88" s="255"/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  <c r="BB88" s="255"/>
      <c r="BC88" s="255"/>
      <c r="BD88" s="255"/>
      <c r="BE88" s="255"/>
      <c r="BF88" s="255"/>
      <c r="BG88" s="255"/>
      <c r="BH88" s="255"/>
      <c r="BI88" s="255"/>
    </row>
    <row r="89" spans="1:61" x14ac:dyDescent="0.2">
      <c r="A89" s="255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  <c r="BB89" s="255"/>
      <c r="BC89" s="255"/>
      <c r="BD89" s="255"/>
      <c r="BE89" s="255"/>
      <c r="BF89" s="255"/>
      <c r="BG89" s="255"/>
      <c r="BH89" s="255"/>
      <c r="BI89" s="255"/>
    </row>
    <row r="90" spans="1:61" x14ac:dyDescent="0.2">
      <c r="A90" s="255"/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  <c r="BA90" s="255"/>
      <c r="BB90" s="255"/>
      <c r="BC90" s="255"/>
      <c r="BD90" s="255"/>
      <c r="BE90" s="255"/>
      <c r="BF90" s="255"/>
      <c r="BG90" s="255"/>
      <c r="BH90" s="255"/>
      <c r="BI90" s="255"/>
    </row>
    <row r="91" spans="1:61" x14ac:dyDescent="0.2">
      <c r="A91" s="255"/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  <c r="BI91" s="255"/>
    </row>
    <row r="92" spans="1:61" x14ac:dyDescent="0.2">
      <c r="A92" s="255"/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  <c r="BI92" s="255"/>
    </row>
    <row r="93" spans="1:61" x14ac:dyDescent="0.2">
      <c r="A93" s="255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255"/>
      <c r="BD93" s="255"/>
      <c r="BE93" s="255"/>
      <c r="BF93" s="255"/>
      <c r="BG93" s="255"/>
      <c r="BH93" s="255"/>
      <c r="BI93" s="255"/>
    </row>
    <row r="94" spans="1:61" x14ac:dyDescent="0.2">
      <c r="A94" s="255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255"/>
      <c r="BD94" s="255"/>
      <c r="BE94" s="255"/>
      <c r="BF94" s="255"/>
      <c r="BG94" s="255"/>
      <c r="BH94" s="255"/>
      <c r="BI94" s="255"/>
    </row>
    <row r="95" spans="1:61" x14ac:dyDescent="0.2">
      <c r="A95" s="255"/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5"/>
      <c r="BB95" s="255"/>
      <c r="BC95" s="255"/>
      <c r="BD95" s="255"/>
      <c r="BE95" s="255"/>
      <c r="BF95" s="255"/>
      <c r="BG95" s="255"/>
      <c r="BH95" s="255"/>
      <c r="BI95" s="255"/>
    </row>
    <row r="96" spans="1:61" x14ac:dyDescent="0.2">
      <c r="A96" s="255"/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  <c r="BA96" s="255"/>
      <c r="BB96" s="255"/>
      <c r="BC96" s="255"/>
      <c r="BD96" s="255"/>
      <c r="BE96" s="255"/>
      <c r="BF96" s="255"/>
      <c r="BG96" s="255"/>
      <c r="BH96" s="255"/>
      <c r="BI96" s="255"/>
    </row>
    <row r="97" spans="1:61" x14ac:dyDescent="0.2">
      <c r="A97" s="255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</row>
    <row r="98" spans="1:61" x14ac:dyDescent="0.2">
      <c r="A98" s="255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  <c r="BB98" s="255"/>
      <c r="BC98" s="255"/>
      <c r="BD98" s="255"/>
      <c r="BE98" s="255"/>
      <c r="BF98" s="255"/>
      <c r="BG98" s="255"/>
      <c r="BH98" s="255"/>
      <c r="BI98" s="255"/>
    </row>
    <row r="99" spans="1:61" x14ac:dyDescent="0.2">
      <c r="A99" s="255"/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/>
      <c r="BB99" s="255"/>
      <c r="BC99" s="255"/>
      <c r="BD99" s="255"/>
      <c r="BE99" s="255"/>
      <c r="BF99" s="255"/>
      <c r="BG99" s="255"/>
      <c r="BH99" s="255"/>
      <c r="BI99" s="255"/>
    </row>
    <row r="100" spans="1:61" x14ac:dyDescent="0.2">
      <c r="A100" s="255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255"/>
      <c r="BB100" s="255"/>
      <c r="BC100" s="255"/>
      <c r="BD100" s="255"/>
      <c r="BE100" s="255"/>
      <c r="BF100" s="255"/>
      <c r="BG100" s="255"/>
      <c r="BH100" s="255"/>
      <c r="BI100" s="255"/>
    </row>
    <row r="101" spans="1:61" x14ac:dyDescent="0.2">
      <c r="A101" s="255"/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5"/>
      <c r="AX101" s="255"/>
      <c r="AY101" s="255"/>
      <c r="AZ101" s="255"/>
      <c r="BA101" s="255"/>
      <c r="BB101" s="255"/>
      <c r="BC101" s="255"/>
      <c r="BD101" s="255"/>
      <c r="BE101" s="255"/>
      <c r="BF101" s="255"/>
      <c r="BG101" s="255"/>
      <c r="BH101" s="255"/>
      <c r="BI101" s="255"/>
    </row>
    <row r="102" spans="1:61" x14ac:dyDescent="0.2">
      <c r="A102" s="255"/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255"/>
      <c r="AX102" s="255"/>
      <c r="AY102" s="255"/>
      <c r="AZ102" s="255"/>
      <c r="BA102" s="255"/>
      <c r="BB102" s="255"/>
      <c r="BC102" s="255"/>
      <c r="BD102" s="255"/>
      <c r="BE102" s="255"/>
      <c r="BF102" s="255"/>
      <c r="BG102" s="255"/>
      <c r="BH102" s="255"/>
      <c r="BI102" s="255"/>
    </row>
    <row r="103" spans="1:61" x14ac:dyDescent="0.2">
      <c r="A103" s="255"/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/>
      <c r="AU103" s="255"/>
      <c r="AV103" s="255"/>
      <c r="AW103" s="255"/>
      <c r="AX103" s="255"/>
      <c r="AY103" s="255"/>
      <c r="AZ103" s="255"/>
      <c r="BA103" s="255"/>
      <c r="BB103" s="255"/>
      <c r="BC103" s="255"/>
      <c r="BD103" s="255"/>
      <c r="BE103" s="255"/>
      <c r="BF103" s="255"/>
      <c r="BG103" s="255"/>
      <c r="BH103" s="255"/>
      <c r="BI103" s="255"/>
    </row>
    <row r="104" spans="1:61" x14ac:dyDescent="0.2">
      <c r="A104" s="255"/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/>
      <c r="AX104" s="255"/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5"/>
      <c r="BI104" s="255"/>
    </row>
    <row r="105" spans="1:61" x14ac:dyDescent="0.2">
      <c r="A105" s="255"/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</row>
    <row r="106" spans="1:61" x14ac:dyDescent="0.2">
      <c r="A106" s="255"/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A106" s="255"/>
      <c r="BB106" s="255"/>
      <c r="BC106" s="255"/>
      <c r="BD106" s="255"/>
      <c r="BE106" s="255"/>
      <c r="BF106" s="255"/>
      <c r="BG106" s="255"/>
      <c r="BH106" s="255"/>
      <c r="BI106" s="255"/>
    </row>
    <row r="107" spans="1:61" x14ac:dyDescent="0.2">
      <c r="A107" s="255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255"/>
      <c r="AX107" s="255"/>
      <c r="AY107" s="255"/>
      <c r="AZ107" s="255"/>
      <c r="BA107" s="255"/>
      <c r="BB107" s="255"/>
      <c r="BC107" s="255"/>
      <c r="BD107" s="255"/>
      <c r="BE107" s="255"/>
      <c r="BF107" s="255"/>
      <c r="BG107" s="255"/>
      <c r="BH107" s="255"/>
      <c r="BI107" s="255"/>
    </row>
    <row r="108" spans="1:61" x14ac:dyDescent="0.2">
      <c r="A108" s="255"/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5"/>
      <c r="AL108" s="255"/>
      <c r="AM108" s="255"/>
      <c r="AN108" s="255"/>
      <c r="AO108" s="255"/>
      <c r="AP108" s="255"/>
      <c r="AQ108" s="255"/>
      <c r="AR108" s="255"/>
      <c r="AS108" s="255"/>
      <c r="AT108" s="255"/>
      <c r="AU108" s="255"/>
      <c r="AV108" s="255"/>
      <c r="AW108" s="255"/>
      <c r="AX108" s="255"/>
      <c r="AY108" s="255"/>
      <c r="AZ108" s="255"/>
      <c r="BA108" s="255"/>
      <c r="BB108" s="255"/>
      <c r="BC108" s="255"/>
      <c r="BD108" s="255"/>
      <c r="BE108" s="255"/>
      <c r="BF108" s="255"/>
      <c r="BG108" s="255"/>
      <c r="BH108" s="255"/>
      <c r="BI108" s="255"/>
    </row>
    <row r="109" spans="1:61" x14ac:dyDescent="0.2">
      <c r="A109" s="255"/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/>
      <c r="AP109" s="255"/>
      <c r="AQ109" s="255"/>
      <c r="AR109" s="255"/>
      <c r="AS109" s="255"/>
      <c r="AT109" s="255"/>
      <c r="AU109" s="255"/>
      <c r="AV109" s="255"/>
      <c r="AW109" s="255"/>
      <c r="AX109" s="255"/>
      <c r="AY109" s="255"/>
      <c r="AZ109" s="255"/>
      <c r="BA109" s="255"/>
      <c r="BB109" s="255"/>
      <c r="BC109" s="255"/>
      <c r="BD109" s="255"/>
      <c r="BE109" s="255"/>
      <c r="BF109" s="255"/>
      <c r="BG109" s="255"/>
      <c r="BH109" s="255"/>
      <c r="BI109" s="255"/>
    </row>
    <row r="110" spans="1:61" x14ac:dyDescent="0.2">
      <c r="A110" s="255"/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255"/>
      <c r="AL110" s="255"/>
      <c r="AM110" s="255"/>
      <c r="AN110" s="255"/>
      <c r="AO110" s="255"/>
      <c r="AP110" s="255"/>
      <c r="AQ110" s="255"/>
      <c r="AR110" s="255"/>
      <c r="AS110" s="255"/>
      <c r="AT110" s="255"/>
      <c r="AU110" s="255"/>
      <c r="AV110" s="255"/>
      <c r="AW110" s="255"/>
      <c r="AX110" s="255"/>
      <c r="AY110" s="255"/>
      <c r="AZ110" s="255"/>
      <c r="BA110" s="255"/>
      <c r="BB110" s="255"/>
      <c r="BC110" s="255"/>
      <c r="BD110" s="255"/>
      <c r="BE110" s="255"/>
      <c r="BF110" s="255"/>
      <c r="BG110" s="255"/>
      <c r="BH110" s="255"/>
      <c r="BI110" s="255"/>
    </row>
    <row r="111" spans="1:61" x14ac:dyDescent="0.2">
      <c r="A111" s="255"/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255"/>
      <c r="AQ111" s="255"/>
      <c r="AR111" s="255"/>
      <c r="AS111" s="255"/>
      <c r="AT111" s="255"/>
      <c r="AU111" s="255"/>
      <c r="AV111" s="255"/>
      <c r="AW111" s="255"/>
      <c r="AX111" s="255"/>
      <c r="AY111" s="255"/>
      <c r="AZ111" s="255"/>
      <c r="BA111" s="255"/>
      <c r="BB111" s="255"/>
      <c r="BC111" s="255"/>
      <c r="BD111" s="255"/>
      <c r="BE111" s="255"/>
      <c r="BF111" s="255"/>
      <c r="BG111" s="255"/>
      <c r="BH111" s="255"/>
      <c r="BI111" s="255"/>
    </row>
    <row r="112" spans="1:61" x14ac:dyDescent="0.2">
      <c r="A112" s="255"/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5"/>
      <c r="AO112" s="255"/>
      <c r="AP112" s="255"/>
      <c r="AQ112" s="255"/>
      <c r="AR112" s="255"/>
      <c r="AS112" s="255"/>
      <c r="AT112" s="255"/>
      <c r="AU112" s="255"/>
      <c r="AV112" s="255"/>
      <c r="AW112" s="255"/>
      <c r="AX112" s="255"/>
      <c r="AY112" s="255"/>
      <c r="AZ112" s="255"/>
      <c r="BA112" s="255"/>
      <c r="BB112" s="255"/>
      <c r="BC112" s="255"/>
      <c r="BD112" s="255"/>
      <c r="BE112" s="255"/>
      <c r="BF112" s="255"/>
      <c r="BG112" s="255"/>
      <c r="BH112" s="255"/>
      <c r="BI112" s="255"/>
    </row>
    <row r="113" spans="1:61" x14ac:dyDescent="0.2">
      <c r="A113" s="255"/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  <c r="AP113" s="255"/>
      <c r="AQ113" s="255"/>
      <c r="AR113" s="255"/>
      <c r="AS113" s="255"/>
      <c r="AT113" s="255"/>
      <c r="AU113" s="255"/>
      <c r="AV113" s="255"/>
      <c r="AW113" s="255"/>
      <c r="AX113" s="255"/>
      <c r="AY113" s="255"/>
      <c r="AZ113" s="255"/>
      <c r="BA113" s="255"/>
      <c r="BB113" s="255"/>
      <c r="BC113" s="255"/>
      <c r="BD113" s="255"/>
      <c r="BE113" s="255"/>
      <c r="BF113" s="255"/>
      <c r="BG113" s="255"/>
      <c r="BH113" s="255"/>
      <c r="BI113" s="255"/>
    </row>
    <row r="114" spans="1:61" x14ac:dyDescent="0.2">
      <c r="A114" s="255"/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5"/>
      <c r="AO114" s="255"/>
      <c r="AP114" s="255"/>
      <c r="AQ114" s="255"/>
      <c r="AR114" s="255"/>
      <c r="AS114" s="255"/>
      <c r="AT114" s="255"/>
      <c r="AU114" s="255"/>
      <c r="AV114" s="255"/>
      <c r="AW114" s="255"/>
      <c r="AX114" s="255"/>
      <c r="AY114" s="255"/>
      <c r="AZ114" s="255"/>
      <c r="BA114" s="255"/>
      <c r="BB114" s="255"/>
      <c r="BC114" s="255"/>
      <c r="BD114" s="255"/>
      <c r="BE114" s="255"/>
      <c r="BF114" s="255"/>
      <c r="BG114" s="255"/>
      <c r="BH114" s="255"/>
      <c r="BI114" s="255"/>
    </row>
    <row r="115" spans="1:61" x14ac:dyDescent="0.2">
      <c r="A115" s="255"/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  <c r="AI115" s="255"/>
      <c r="AJ115" s="255"/>
      <c r="AK115" s="255"/>
      <c r="AL115" s="255"/>
      <c r="AM115" s="255"/>
      <c r="AN115" s="255"/>
      <c r="AO115" s="255"/>
      <c r="AP115" s="255"/>
      <c r="AQ115" s="255"/>
      <c r="AR115" s="255"/>
      <c r="AS115" s="255"/>
      <c r="AT115" s="255"/>
      <c r="AU115" s="255"/>
      <c r="AV115" s="255"/>
      <c r="AW115" s="255"/>
      <c r="AX115" s="255"/>
      <c r="AY115" s="255"/>
      <c r="AZ115" s="255"/>
      <c r="BA115" s="255"/>
      <c r="BB115" s="255"/>
      <c r="BC115" s="255"/>
      <c r="BD115" s="255"/>
      <c r="BE115" s="255"/>
      <c r="BF115" s="255"/>
      <c r="BG115" s="255"/>
      <c r="BH115" s="255"/>
      <c r="BI115" s="255"/>
    </row>
    <row r="116" spans="1:61" x14ac:dyDescent="0.2">
      <c r="A116" s="255"/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5"/>
      <c r="AK116" s="255"/>
      <c r="AL116" s="255"/>
      <c r="AM116" s="255"/>
      <c r="AN116" s="255"/>
      <c r="AO116" s="255"/>
      <c r="AP116" s="255"/>
      <c r="AQ116" s="255"/>
      <c r="AR116" s="255"/>
      <c r="AS116" s="255"/>
      <c r="AT116" s="255"/>
      <c r="AU116" s="255"/>
      <c r="AV116" s="255"/>
      <c r="AW116" s="255"/>
      <c r="AX116" s="255"/>
      <c r="AY116" s="255"/>
      <c r="AZ116" s="255"/>
      <c r="BA116" s="255"/>
      <c r="BB116" s="255"/>
      <c r="BC116" s="255"/>
      <c r="BD116" s="255"/>
      <c r="BE116" s="255"/>
      <c r="BF116" s="255"/>
      <c r="BG116" s="255"/>
      <c r="BH116" s="255"/>
      <c r="BI116" s="255"/>
    </row>
    <row r="117" spans="1:61" x14ac:dyDescent="0.2">
      <c r="A117" s="255"/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  <c r="AN117" s="255"/>
      <c r="AO117" s="255"/>
      <c r="AP117" s="255"/>
      <c r="AQ117" s="255"/>
      <c r="AR117" s="255"/>
      <c r="AS117" s="255"/>
      <c r="AT117" s="255"/>
      <c r="AU117" s="255"/>
      <c r="AV117" s="255"/>
      <c r="AW117" s="255"/>
      <c r="AX117" s="255"/>
      <c r="AY117" s="255"/>
      <c r="AZ117" s="255"/>
      <c r="BA117" s="255"/>
      <c r="BB117" s="255"/>
      <c r="BC117" s="255"/>
      <c r="BD117" s="255"/>
      <c r="BE117" s="255"/>
      <c r="BF117" s="255"/>
      <c r="BG117" s="255"/>
      <c r="BH117" s="255"/>
      <c r="BI117" s="255"/>
    </row>
    <row r="118" spans="1:61" x14ac:dyDescent="0.2">
      <c r="A118" s="255"/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5"/>
      <c r="AO118" s="255"/>
      <c r="AP118" s="255"/>
      <c r="AQ118" s="255"/>
      <c r="AR118" s="255"/>
      <c r="AS118" s="255"/>
      <c r="AT118" s="255"/>
      <c r="AU118" s="255"/>
      <c r="AV118" s="255"/>
      <c r="AW118" s="255"/>
      <c r="AX118" s="255"/>
      <c r="AY118" s="255"/>
      <c r="AZ118" s="255"/>
      <c r="BA118" s="255"/>
      <c r="BB118" s="255"/>
      <c r="BC118" s="255"/>
      <c r="BD118" s="255"/>
      <c r="BE118" s="255"/>
      <c r="BF118" s="255"/>
      <c r="BG118" s="255"/>
      <c r="BH118" s="255"/>
      <c r="BI118" s="255"/>
    </row>
    <row r="119" spans="1:61" x14ac:dyDescent="0.2">
      <c r="A119" s="255"/>
      <c r="B119" s="255"/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  <c r="Y119" s="255"/>
      <c r="Z119" s="255"/>
      <c r="AA119" s="255"/>
      <c r="AB119" s="255"/>
      <c r="AC119" s="255"/>
      <c r="AD119" s="255"/>
      <c r="AE119" s="255"/>
      <c r="AF119" s="255"/>
      <c r="AG119" s="255"/>
      <c r="AH119" s="255"/>
      <c r="AI119" s="255"/>
      <c r="AJ119" s="255"/>
      <c r="AK119" s="255"/>
      <c r="AL119" s="255"/>
      <c r="AM119" s="255"/>
      <c r="AN119" s="255"/>
      <c r="AO119" s="255"/>
      <c r="AP119" s="255"/>
      <c r="AQ119" s="255"/>
      <c r="AR119" s="255"/>
      <c r="AS119" s="255"/>
      <c r="AT119" s="255"/>
      <c r="AU119" s="255"/>
      <c r="AV119" s="255"/>
      <c r="AW119" s="255"/>
      <c r="AX119" s="255"/>
      <c r="AY119" s="255"/>
      <c r="AZ119" s="255"/>
      <c r="BA119" s="255"/>
      <c r="BB119" s="255"/>
      <c r="BC119" s="255"/>
      <c r="BD119" s="255"/>
      <c r="BE119" s="255"/>
      <c r="BF119" s="255"/>
      <c r="BG119" s="255"/>
      <c r="BH119" s="255"/>
      <c r="BI119" s="255"/>
    </row>
    <row r="120" spans="1:61" x14ac:dyDescent="0.2">
      <c r="A120" s="255"/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  <c r="AQ120" s="255"/>
      <c r="AR120" s="255"/>
      <c r="AS120" s="255"/>
      <c r="AT120" s="255"/>
      <c r="AU120" s="255"/>
      <c r="AV120" s="255"/>
      <c r="AW120" s="255"/>
      <c r="AX120" s="255"/>
      <c r="AY120" s="255"/>
      <c r="AZ120" s="255"/>
      <c r="BA120" s="255"/>
      <c r="BB120" s="255"/>
      <c r="BC120" s="255"/>
      <c r="BD120" s="255"/>
      <c r="BE120" s="255"/>
      <c r="BF120" s="255"/>
      <c r="BG120" s="255"/>
      <c r="BH120" s="255"/>
      <c r="BI120" s="255"/>
    </row>
    <row r="121" spans="1:61" x14ac:dyDescent="0.2">
      <c r="A121" s="255"/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  <c r="AN121" s="255"/>
      <c r="AO121" s="255"/>
      <c r="AP121" s="255"/>
      <c r="AQ121" s="255"/>
      <c r="AR121" s="255"/>
      <c r="AS121" s="255"/>
      <c r="AT121" s="255"/>
      <c r="AU121" s="255"/>
      <c r="AV121" s="255"/>
      <c r="AW121" s="255"/>
      <c r="AX121" s="255"/>
      <c r="AY121" s="255"/>
      <c r="AZ121" s="255"/>
      <c r="BA121" s="255"/>
      <c r="BB121" s="255"/>
      <c r="BC121" s="255"/>
      <c r="BD121" s="255"/>
      <c r="BE121" s="255"/>
      <c r="BF121" s="255"/>
      <c r="BG121" s="255"/>
      <c r="BH121" s="255"/>
      <c r="BI121" s="255"/>
    </row>
    <row r="122" spans="1:61" x14ac:dyDescent="0.2">
      <c r="A122" s="255"/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255"/>
      <c r="AL122" s="255"/>
      <c r="AM122" s="255"/>
      <c r="AN122" s="255"/>
      <c r="AO122" s="255"/>
      <c r="AP122" s="255"/>
      <c r="AQ122" s="255"/>
      <c r="AR122" s="255"/>
      <c r="AS122" s="255"/>
      <c r="AT122" s="255"/>
      <c r="AU122" s="255"/>
      <c r="AV122" s="255"/>
      <c r="AW122" s="255"/>
      <c r="AX122" s="255"/>
      <c r="AY122" s="255"/>
      <c r="AZ122" s="255"/>
      <c r="BA122" s="255"/>
      <c r="BB122" s="255"/>
      <c r="BC122" s="255"/>
      <c r="BD122" s="255"/>
      <c r="BE122" s="255"/>
      <c r="BF122" s="255"/>
      <c r="BG122" s="255"/>
      <c r="BH122" s="255"/>
      <c r="BI122" s="255"/>
    </row>
    <row r="123" spans="1:61" x14ac:dyDescent="0.2">
      <c r="A123" s="255"/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  <c r="AR123" s="255"/>
      <c r="AS123" s="255"/>
      <c r="AT123" s="255"/>
      <c r="AU123" s="255"/>
      <c r="AV123" s="255"/>
      <c r="AW123" s="255"/>
      <c r="AX123" s="255"/>
      <c r="AY123" s="255"/>
      <c r="AZ123" s="255"/>
      <c r="BA123" s="255"/>
      <c r="BB123" s="255"/>
      <c r="BC123" s="255"/>
      <c r="BD123" s="255"/>
      <c r="BE123" s="255"/>
      <c r="BF123" s="255"/>
      <c r="BG123" s="255"/>
      <c r="BH123" s="255"/>
      <c r="BI123" s="255"/>
    </row>
    <row r="124" spans="1:61" x14ac:dyDescent="0.2">
      <c r="A124" s="255"/>
      <c r="B124" s="255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5"/>
      <c r="AX124" s="255"/>
      <c r="AY124" s="255"/>
      <c r="AZ124" s="255"/>
      <c r="BA124" s="255"/>
      <c r="BB124" s="255"/>
      <c r="BC124" s="255"/>
      <c r="BD124" s="255"/>
      <c r="BE124" s="255"/>
      <c r="BF124" s="255"/>
      <c r="BG124" s="255"/>
      <c r="BH124" s="255"/>
      <c r="BI124" s="255"/>
    </row>
    <row r="125" spans="1:61" x14ac:dyDescent="0.2">
      <c r="A125" s="255"/>
      <c r="B125" s="255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255"/>
      <c r="AQ125" s="255"/>
      <c r="AR125" s="255"/>
      <c r="AS125" s="255"/>
      <c r="AT125" s="255"/>
      <c r="AU125" s="255"/>
      <c r="AV125" s="255"/>
      <c r="AW125" s="255"/>
      <c r="AX125" s="255"/>
      <c r="AY125" s="255"/>
      <c r="AZ125" s="255"/>
      <c r="BA125" s="255"/>
      <c r="BB125" s="255"/>
      <c r="BC125" s="255"/>
      <c r="BD125" s="255"/>
      <c r="BE125" s="255"/>
      <c r="BF125" s="255"/>
      <c r="BG125" s="255"/>
      <c r="BH125" s="255"/>
      <c r="BI125" s="255"/>
    </row>
    <row r="126" spans="1:61" x14ac:dyDescent="0.2">
      <c r="A126" s="255"/>
      <c r="B126" s="255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5"/>
      <c r="AM126" s="255"/>
      <c r="AN126" s="255"/>
      <c r="AO126" s="255"/>
      <c r="AP126" s="255"/>
      <c r="AQ126" s="255"/>
      <c r="AR126" s="255"/>
      <c r="AS126" s="255"/>
      <c r="AT126" s="255"/>
      <c r="AU126" s="255"/>
      <c r="AV126" s="255"/>
      <c r="AW126" s="255"/>
      <c r="AX126" s="255"/>
      <c r="AY126" s="255"/>
      <c r="AZ126" s="255"/>
      <c r="BA126" s="255"/>
      <c r="BB126" s="255"/>
      <c r="BC126" s="255"/>
      <c r="BD126" s="255"/>
      <c r="BE126" s="255"/>
      <c r="BF126" s="255"/>
      <c r="BG126" s="255"/>
      <c r="BH126" s="255"/>
      <c r="BI126" s="255"/>
    </row>
    <row r="127" spans="1:61" x14ac:dyDescent="0.2">
      <c r="A127" s="255"/>
      <c r="B127" s="255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5"/>
      <c r="AJ127" s="255"/>
      <c r="AK127" s="255"/>
      <c r="AL127" s="255"/>
      <c r="AM127" s="255"/>
      <c r="AN127" s="255"/>
      <c r="AO127" s="255"/>
      <c r="AP127" s="255"/>
      <c r="AQ127" s="255"/>
      <c r="AR127" s="255"/>
      <c r="AS127" s="255"/>
      <c r="AT127" s="255"/>
      <c r="AU127" s="255"/>
      <c r="AV127" s="255"/>
      <c r="AW127" s="255"/>
      <c r="AX127" s="255"/>
      <c r="AY127" s="255"/>
      <c r="AZ127" s="255"/>
      <c r="BA127" s="255"/>
      <c r="BB127" s="255"/>
      <c r="BC127" s="255"/>
      <c r="BD127" s="255"/>
      <c r="BE127" s="255"/>
      <c r="BF127" s="255"/>
      <c r="BG127" s="255"/>
      <c r="BH127" s="255"/>
      <c r="BI127" s="255"/>
    </row>
    <row r="128" spans="1:61" x14ac:dyDescent="0.2">
      <c r="A128" s="255"/>
      <c r="B128" s="255"/>
      <c r="C128" s="255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55"/>
      <c r="AF128" s="255"/>
      <c r="AG128" s="255"/>
      <c r="AH128" s="255"/>
      <c r="AI128" s="255"/>
      <c r="AJ128" s="255"/>
      <c r="AK128" s="255"/>
      <c r="AL128" s="255"/>
      <c r="AM128" s="255"/>
      <c r="AN128" s="255"/>
      <c r="AO128" s="255"/>
      <c r="AP128" s="255"/>
      <c r="AQ128" s="255"/>
      <c r="AR128" s="255"/>
      <c r="AS128" s="255"/>
      <c r="AT128" s="255"/>
      <c r="AU128" s="255"/>
      <c r="AV128" s="255"/>
      <c r="AW128" s="255"/>
      <c r="AX128" s="255"/>
      <c r="AY128" s="255"/>
      <c r="AZ128" s="255"/>
      <c r="BA128" s="255"/>
      <c r="BB128" s="255"/>
      <c r="BC128" s="255"/>
      <c r="BD128" s="255"/>
      <c r="BE128" s="255"/>
      <c r="BF128" s="255"/>
      <c r="BG128" s="255"/>
      <c r="BH128" s="255"/>
      <c r="BI128" s="255"/>
    </row>
    <row r="129" spans="1:61" x14ac:dyDescent="0.2">
      <c r="A129" s="255"/>
      <c r="B129" s="255"/>
      <c r="C129" s="255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  <c r="Y129" s="255"/>
      <c r="Z129" s="255"/>
      <c r="AA129" s="255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/>
      <c r="AO129" s="255"/>
      <c r="AP129" s="255"/>
      <c r="AQ129" s="255"/>
      <c r="AR129" s="255"/>
      <c r="AS129" s="255"/>
      <c r="AT129" s="255"/>
      <c r="AU129" s="255"/>
      <c r="AV129" s="255"/>
      <c r="AW129" s="255"/>
      <c r="AX129" s="255"/>
      <c r="AY129" s="255"/>
      <c r="AZ129" s="255"/>
      <c r="BA129" s="255"/>
      <c r="BB129" s="255"/>
      <c r="BC129" s="255"/>
      <c r="BD129" s="255"/>
      <c r="BE129" s="255"/>
      <c r="BF129" s="255"/>
      <c r="BG129" s="255"/>
      <c r="BH129" s="255"/>
      <c r="BI129" s="255"/>
    </row>
    <row r="130" spans="1:61" x14ac:dyDescent="0.2">
      <c r="A130" s="255"/>
      <c r="B130" s="255"/>
      <c r="C130" s="255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255"/>
      <c r="AK130" s="255"/>
      <c r="AL130" s="255"/>
      <c r="AM130" s="255"/>
      <c r="AN130" s="255"/>
      <c r="AO130" s="255"/>
      <c r="AP130" s="255"/>
      <c r="AQ130" s="255"/>
      <c r="AR130" s="255"/>
      <c r="AS130" s="255"/>
      <c r="AT130" s="255"/>
      <c r="AU130" s="255"/>
      <c r="AV130" s="255"/>
      <c r="AW130" s="255"/>
      <c r="AX130" s="255"/>
      <c r="AY130" s="255"/>
      <c r="AZ130" s="255"/>
      <c r="BA130" s="255"/>
      <c r="BB130" s="255"/>
      <c r="BC130" s="255"/>
      <c r="BD130" s="255"/>
      <c r="BE130" s="255"/>
      <c r="BF130" s="255"/>
      <c r="BG130" s="255"/>
      <c r="BH130" s="255"/>
      <c r="BI130" s="255"/>
    </row>
    <row r="131" spans="1:61" x14ac:dyDescent="0.2">
      <c r="A131" s="255"/>
      <c r="B131" s="255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  <c r="AP131" s="255"/>
      <c r="AQ131" s="255"/>
      <c r="AR131" s="255"/>
      <c r="AS131" s="255"/>
      <c r="AT131" s="255"/>
      <c r="AU131" s="255"/>
      <c r="AV131" s="255"/>
      <c r="AW131" s="255"/>
      <c r="AX131" s="255"/>
      <c r="AY131" s="255"/>
      <c r="AZ131" s="255"/>
      <c r="BA131" s="255"/>
      <c r="BB131" s="255"/>
      <c r="BC131" s="255"/>
      <c r="BD131" s="255"/>
      <c r="BE131" s="255"/>
      <c r="BF131" s="255"/>
      <c r="BG131" s="255"/>
      <c r="BH131" s="255"/>
      <c r="BI131" s="255"/>
    </row>
    <row r="132" spans="1:61" x14ac:dyDescent="0.2">
      <c r="A132" s="255"/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  <c r="AA132" s="255"/>
      <c r="AB132" s="255"/>
      <c r="AC132" s="255"/>
      <c r="AD132" s="255"/>
      <c r="AE132" s="255"/>
      <c r="AF132" s="255"/>
      <c r="AG132" s="255"/>
      <c r="AH132" s="255"/>
      <c r="AI132" s="255"/>
      <c r="AJ132" s="255"/>
      <c r="AK132" s="255"/>
      <c r="AL132" s="255"/>
      <c r="AM132" s="255"/>
      <c r="AN132" s="255"/>
      <c r="AO132" s="255"/>
      <c r="AP132" s="255"/>
      <c r="AQ132" s="255"/>
      <c r="AR132" s="255"/>
      <c r="AS132" s="255"/>
      <c r="AT132" s="255"/>
      <c r="AU132" s="255"/>
      <c r="AV132" s="255"/>
      <c r="AW132" s="255"/>
      <c r="AX132" s="255"/>
      <c r="AY132" s="255"/>
      <c r="AZ132" s="255"/>
      <c r="BA132" s="255"/>
      <c r="BB132" s="255"/>
      <c r="BC132" s="255"/>
      <c r="BD132" s="255"/>
      <c r="BE132" s="255"/>
      <c r="BF132" s="255"/>
      <c r="BG132" s="255"/>
      <c r="BH132" s="255"/>
      <c r="BI132" s="255"/>
    </row>
    <row r="133" spans="1:61" x14ac:dyDescent="0.2">
      <c r="A133" s="255"/>
      <c r="B133" s="255"/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  <c r="Y133" s="255"/>
      <c r="Z133" s="255"/>
      <c r="AA133" s="255"/>
      <c r="AB133" s="255"/>
      <c r="AC133" s="255"/>
      <c r="AD133" s="255"/>
      <c r="AE133" s="255"/>
      <c r="AF133" s="255"/>
      <c r="AG133" s="255"/>
      <c r="AH133" s="255"/>
      <c r="AI133" s="255"/>
      <c r="AJ133" s="255"/>
      <c r="AK133" s="255"/>
      <c r="AL133" s="255"/>
      <c r="AM133" s="255"/>
      <c r="AN133" s="255"/>
      <c r="AO133" s="255"/>
      <c r="AP133" s="255"/>
      <c r="AQ133" s="255"/>
      <c r="AR133" s="255"/>
      <c r="AS133" s="255"/>
      <c r="AT133" s="255"/>
      <c r="AU133" s="255"/>
      <c r="AV133" s="255"/>
      <c r="AW133" s="255"/>
      <c r="AX133" s="255"/>
      <c r="AY133" s="255"/>
      <c r="AZ133" s="255"/>
      <c r="BA133" s="255"/>
      <c r="BB133" s="255"/>
      <c r="BC133" s="255"/>
      <c r="BD133" s="255"/>
      <c r="BE133" s="255"/>
      <c r="BF133" s="255"/>
      <c r="BG133" s="255"/>
      <c r="BH133" s="255"/>
      <c r="BI133" s="255"/>
    </row>
    <row r="134" spans="1:61" x14ac:dyDescent="0.2">
      <c r="A134" s="255"/>
      <c r="B134" s="255"/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  <c r="Y134" s="255"/>
      <c r="Z134" s="255"/>
      <c r="AA134" s="255"/>
      <c r="AB134" s="255"/>
      <c r="AC134" s="255"/>
      <c r="AD134" s="255"/>
      <c r="AE134" s="255"/>
      <c r="AF134" s="255"/>
      <c r="AG134" s="255"/>
      <c r="AH134" s="255"/>
      <c r="AI134" s="255"/>
      <c r="AJ134" s="255"/>
      <c r="AK134" s="255"/>
      <c r="AL134" s="255"/>
      <c r="AM134" s="255"/>
      <c r="AN134" s="255"/>
      <c r="AO134" s="255"/>
      <c r="AP134" s="255"/>
      <c r="AQ134" s="255"/>
      <c r="AR134" s="255"/>
      <c r="AS134" s="255"/>
      <c r="AT134" s="255"/>
      <c r="AU134" s="255"/>
      <c r="AV134" s="255"/>
      <c r="AW134" s="255"/>
      <c r="AX134" s="255"/>
      <c r="AY134" s="255"/>
      <c r="AZ134" s="255"/>
      <c r="BA134" s="255"/>
      <c r="BB134" s="255"/>
      <c r="BC134" s="255"/>
      <c r="BD134" s="255"/>
      <c r="BE134" s="255"/>
      <c r="BF134" s="255"/>
      <c r="BG134" s="255"/>
      <c r="BH134" s="255"/>
      <c r="BI134" s="255"/>
    </row>
    <row r="135" spans="1:61" x14ac:dyDescent="0.2">
      <c r="A135" s="255"/>
      <c r="B135" s="255"/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  <c r="Y135" s="255"/>
      <c r="Z135" s="255"/>
      <c r="AA135" s="255"/>
      <c r="AB135" s="255"/>
      <c r="AC135" s="255"/>
      <c r="AD135" s="255"/>
      <c r="AE135" s="255"/>
      <c r="AF135" s="255"/>
      <c r="AG135" s="255"/>
      <c r="AH135" s="255"/>
      <c r="AI135" s="255"/>
      <c r="AJ135" s="255"/>
      <c r="AK135" s="255"/>
      <c r="AL135" s="255"/>
      <c r="AM135" s="255"/>
      <c r="AN135" s="255"/>
      <c r="AO135" s="255"/>
      <c r="AP135" s="255"/>
      <c r="AQ135" s="255"/>
      <c r="AR135" s="255"/>
      <c r="AS135" s="255"/>
      <c r="AT135" s="255"/>
      <c r="AU135" s="255"/>
      <c r="AV135" s="255"/>
      <c r="AW135" s="255"/>
      <c r="AX135" s="255"/>
      <c r="AY135" s="255"/>
      <c r="AZ135" s="255"/>
      <c r="BA135" s="255"/>
      <c r="BB135" s="255"/>
      <c r="BC135" s="255"/>
      <c r="BD135" s="255"/>
      <c r="BE135" s="255"/>
      <c r="BF135" s="255"/>
      <c r="BG135" s="255"/>
      <c r="BH135" s="255"/>
      <c r="BI135" s="255"/>
    </row>
    <row r="136" spans="1:61" x14ac:dyDescent="0.2">
      <c r="A136" s="255"/>
      <c r="B136" s="255"/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/>
      <c r="AX136" s="255"/>
      <c r="AY136" s="255"/>
      <c r="AZ136" s="255"/>
      <c r="BA136" s="255"/>
      <c r="BB136" s="255"/>
      <c r="BC136" s="255"/>
      <c r="BD136" s="255"/>
      <c r="BE136" s="255"/>
      <c r="BF136" s="255"/>
      <c r="BG136" s="255"/>
      <c r="BH136" s="255"/>
      <c r="BI136" s="255"/>
    </row>
    <row r="137" spans="1:61" x14ac:dyDescent="0.2">
      <c r="A137" s="255"/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255"/>
      <c r="AQ137" s="255"/>
      <c r="AR137" s="255"/>
      <c r="AS137" s="255"/>
      <c r="AT137" s="255"/>
      <c r="AU137" s="255"/>
      <c r="AV137" s="255"/>
      <c r="AW137" s="255"/>
      <c r="AX137" s="255"/>
      <c r="AY137" s="255"/>
      <c r="AZ137" s="255"/>
      <c r="BA137" s="255"/>
      <c r="BB137" s="255"/>
      <c r="BC137" s="255"/>
      <c r="BD137" s="255"/>
      <c r="BE137" s="255"/>
      <c r="BF137" s="255"/>
      <c r="BG137" s="255"/>
      <c r="BH137" s="255"/>
      <c r="BI137" s="255"/>
    </row>
    <row r="138" spans="1:61" x14ac:dyDescent="0.2">
      <c r="A138" s="255"/>
      <c r="B138" s="255"/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  <c r="Y138" s="255"/>
      <c r="Z138" s="255"/>
      <c r="AA138" s="255"/>
      <c r="AB138" s="255"/>
      <c r="AC138" s="255"/>
      <c r="AD138" s="255"/>
      <c r="AE138" s="255"/>
      <c r="AF138" s="255"/>
      <c r="AG138" s="255"/>
      <c r="AH138" s="255"/>
      <c r="AI138" s="255"/>
      <c r="AJ138" s="255"/>
      <c r="AK138" s="255"/>
      <c r="AL138" s="255"/>
      <c r="AM138" s="255"/>
      <c r="AN138" s="255"/>
      <c r="AO138" s="255"/>
      <c r="AP138" s="255"/>
      <c r="AQ138" s="255"/>
      <c r="AR138" s="255"/>
      <c r="AS138" s="255"/>
      <c r="AT138" s="255"/>
      <c r="AU138" s="255"/>
      <c r="AV138" s="255"/>
      <c r="AW138" s="255"/>
      <c r="AX138" s="255"/>
      <c r="AY138" s="255"/>
      <c r="AZ138" s="255"/>
      <c r="BA138" s="255"/>
      <c r="BB138" s="255"/>
      <c r="BC138" s="255"/>
      <c r="BD138" s="255"/>
      <c r="BE138" s="255"/>
      <c r="BF138" s="255"/>
      <c r="BG138" s="255"/>
      <c r="BH138" s="255"/>
      <c r="BI138" s="255"/>
    </row>
    <row r="139" spans="1:61" x14ac:dyDescent="0.2">
      <c r="A139" s="255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55"/>
      <c r="AF139" s="255"/>
      <c r="AG139" s="255"/>
      <c r="AH139" s="255"/>
      <c r="AI139" s="255"/>
      <c r="AJ139" s="255"/>
      <c r="AK139" s="255"/>
      <c r="AL139" s="255"/>
      <c r="AM139" s="255"/>
      <c r="AN139" s="255"/>
      <c r="AO139" s="255"/>
      <c r="AP139" s="255"/>
      <c r="AQ139" s="255"/>
      <c r="AR139" s="255"/>
      <c r="AS139" s="255"/>
      <c r="AT139" s="255"/>
      <c r="AU139" s="255"/>
      <c r="AV139" s="255"/>
      <c r="AW139" s="255"/>
      <c r="AX139" s="255"/>
      <c r="AY139" s="255"/>
      <c r="AZ139" s="255"/>
      <c r="BA139" s="255"/>
      <c r="BB139" s="255"/>
      <c r="BC139" s="255"/>
      <c r="BD139" s="255"/>
      <c r="BE139" s="255"/>
      <c r="BF139" s="255"/>
      <c r="BG139" s="255"/>
      <c r="BH139" s="255"/>
      <c r="BI139" s="255"/>
    </row>
    <row r="140" spans="1:61" x14ac:dyDescent="0.2">
      <c r="A140" s="255"/>
      <c r="B140" s="255"/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  <c r="Y140" s="255"/>
      <c r="Z140" s="255"/>
      <c r="AA140" s="255"/>
      <c r="AB140" s="255"/>
      <c r="AC140" s="255"/>
      <c r="AD140" s="255"/>
      <c r="AE140" s="255"/>
      <c r="AF140" s="255"/>
      <c r="AG140" s="255"/>
      <c r="AH140" s="255"/>
      <c r="AI140" s="255"/>
      <c r="AJ140" s="255"/>
      <c r="AK140" s="255"/>
      <c r="AL140" s="255"/>
      <c r="AM140" s="255"/>
      <c r="AN140" s="255"/>
      <c r="AO140" s="255"/>
      <c r="AP140" s="255"/>
      <c r="AQ140" s="255"/>
      <c r="AR140" s="255"/>
      <c r="AS140" s="255"/>
      <c r="AT140" s="255"/>
      <c r="AU140" s="255"/>
      <c r="AV140" s="255"/>
      <c r="AW140" s="255"/>
      <c r="AX140" s="255"/>
      <c r="AY140" s="255"/>
      <c r="AZ140" s="255"/>
      <c r="BA140" s="255"/>
      <c r="BB140" s="255"/>
      <c r="BC140" s="255"/>
      <c r="BD140" s="255"/>
      <c r="BE140" s="255"/>
      <c r="BF140" s="255"/>
      <c r="BG140" s="255"/>
      <c r="BH140" s="255"/>
      <c r="BI140" s="255"/>
    </row>
    <row r="141" spans="1:61" x14ac:dyDescent="0.2">
      <c r="A141" s="255"/>
      <c r="B141" s="255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55"/>
      <c r="X141" s="255"/>
      <c r="Y141" s="255"/>
      <c r="Z141" s="255"/>
      <c r="AA141" s="255"/>
      <c r="AB141" s="255"/>
      <c r="AC141" s="255"/>
      <c r="AD141" s="255"/>
      <c r="AE141" s="255"/>
      <c r="AF141" s="255"/>
      <c r="AG141" s="255"/>
      <c r="AH141" s="255"/>
      <c r="AI141" s="255"/>
      <c r="AJ141" s="255"/>
      <c r="AK141" s="255"/>
      <c r="AL141" s="255"/>
      <c r="AM141" s="255"/>
      <c r="AN141" s="255"/>
      <c r="AO141" s="255"/>
      <c r="AP141" s="255"/>
      <c r="AQ141" s="255"/>
      <c r="AR141" s="255"/>
      <c r="AS141" s="255"/>
      <c r="AT141" s="255"/>
      <c r="AU141" s="255"/>
      <c r="AV141" s="255"/>
      <c r="AW141" s="255"/>
      <c r="AX141" s="255"/>
      <c r="AY141" s="255"/>
      <c r="AZ141" s="255"/>
      <c r="BA141" s="255"/>
      <c r="BB141" s="255"/>
      <c r="BC141" s="255"/>
      <c r="BD141" s="255"/>
      <c r="BE141" s="255"/>
      <c r="BF141" s="255"/>
      <c r="BG141" s="255"/>
      <c r="BH141" s="255"/>
      <c r="BI141" s="255"/>
    </row>
    <row r="142" spans="1:61" x14ac:dyDescent="0.2">
      <c r="A142" s="255"/>
      <c r="B142" s="255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  <c r="Y142" s="255"/>
      <c r="Z142" s="255"/>
      <c r="AA142" s="255"/>
      <c r="AB142" s="255"/>
      <c r="AC142" s="255"/>
      <c r="AD142" s="255"/>
      <c r="AE142" s="255"/>
      <c r="AF142" s="255"/>
      <c r="AG142" s="255"/>
      <c r="AH142" s="255"/>
      <c r="AI142" s="255"/>
      <c r="AJ142" s="255"/>
      <c r="AK142" s="255"/>
      <c r="AL142" s="255"/>
      <c r="AM142" s="255"/>
      <c r="AN142" s="255"/>
      <c r="AO142" s="255"/>
      <c r="AP142" s="255"/>
      <c r="AQ142" s="255"/>
      <c r="AR142" s="255"/>
      <c r="AS142" s="255"/>
      <c r="AT142" s="255"/>
      <c r="AU142" s="255"/>
      <c r="AV142" s="255"/>
      <c r="AW142" s="255"/>
      <c r="AX142" s="255"/>
      <c r="AY142" s="255"/>
      <c r="AZ142" s="255"/>
      <c r="BA142" s="255"/>
      <c r="BB142" s="255"/>
      <c r="BC142" s="255"/>
      <c r="BD142" s="255"/>
      <c r="BE142" s="255"/>
      <c r="BF142" s="255"/>
      <c r="BG142" s="255"/>
      <c r="BH142" s="255"/>
      <c r="BI142" s="255"/>
    </row>
    <row r="143" spans="1:61" x14ac:dyDescent="0.2">
      <c r="A143" s="255"/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255"/>
      <c r="AD143" s="255"/>
      <c r="AE143" s="255"/>
      <c r="AF143" s="255"/>
      <c r="AG143" s="255"/>
      <c r="AH143" s="255"/>
      <c r="AI143" s="255"/>
      <c r="AJ143" s="255"/>
      <c r="AK143" s="255"/>
      <c r="AL143" s="255"/>
      <c r="AM143" s="255"/>
      <c r="AN143" s="255"/>
      <c r="AO143" s="255"/>
      <c r="AP143" s="255"/>
      <c r="AQ143" s="255"/>
      <c r="AR143" s="255"/>
      <c r="AS143" s="255"/>
      <c r="AT143" s="255"/>
      <c r="AU143" s="255"/>
      <c r="AV143" s="255"/>
      <c r="AW143" s="255"/>
      <c r="AX143" s="255"/>
      <c r="AY143" s="255"/>
      <c r="AZ143" s="255"/>
      <c r="BA143" s="255"/>
      <c r="BB143" s="255"/>
      <c r="BC143" s="255"/>
      <c r="BD143" s="255"/>
      <c r="BE143" s="255"/>
      <c r="BF143" s="255"/>
      <c r="BG143" s="255"/>
      <c r="BH143" s="255"/>
      <c r="BI143" s="255"/>
    </row>
    <row r="144" spans="1:61" x14ac:dyDescent="0.2">
      <c r="A144" s="255"/>
      <c r="B144" s="255"/>
      <c r="C144" s="255"/>
      <c r="D144" s="255"/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  <c r="Y144" s="255"/>
      <c r="Z144" s="255"/>
      <c r="AA144" s="255"/>
      <c r="AB144" s="255"/>
      <c r="AC144" s="255"/>
      <c r="AD144" s="255"/>
      <c r="AE144" s="255"/>
      <c r="AF144" s="255"/>
      <c r="AG144" s="255"/>
      <c r="AH144" s="255"/>
      <c r="AI144" s="255"/>
      <c r="AJ144" s="255"/>
      <c r="AK144" s="255"/>
      <c r="AL144" s="255"/>
      <c r="AM144" s="255"/>
      <c r="AN144" s="255"/>
      <c r="AO144" s="255"/>
      <c r="AP144" s="255"/>
      <c r="AQ144" s="255"/>
      <c r="AR144" s="255"/>
      <c r="AS144" s="255"/>
      <c r="AT144" s="255"/>
      <c r="AU144" s="255"/>
      <c r="AV144" s="255"/>
      <c r="AW144" s="255"/>
      <c r="AX144" s="255"/>
      <c r="AY144" s="255"/>
      <c r="AZ144" s="255"/>
      <c r="BA144" s="255"/>
      <c r="BB144" s="255"/>
      <c r="BC144" s="255"/>
      <c r="BD144" s="255"/>
      <c r="BE144" s="255"/>
      <c r="BF144" s="255"/>
      <c r="BG144" s="255"/>
      <c r="BH144" s="255"/>
      <c r="BI144" s="255"/>
    </row>
    <row r="145" spans="1:61" x14ac:dyDescent="0.2">
      <c r="A145" s="255"/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  <c r="Y145" s="255"/>
      <c r="Z145" s="255"/>
      <c r="AA145" s="255"/>
      <c r="AB145" s="255"/>
      <c r="AC145" s="255"/>
      <c r="AD145" s="255"/>
      <c r="AE145" s="255"/>
      <c r="AF145" s="255"/>
      <c r="AG145" s="255"/>
      <c r="AH145" s="255"/>
      <c r="AI145" s="255"/>
      <c r="AJ145" s="255"/>
      <c r="AK145" s="255"/>
      <c r="AL145" s="255"/>
      <c r="AM145" s="255"/>
      <c r="AN145" s="255"/>
      <c r="AO145" s="255"/>
      <c r="AP145" s="255"/>
      <c r="AQ145" s="255"/>
      <c r="AR145" s="255"/>
      <c r="AS145" s="255"/>
      <c r="AT145" s="255"/>
      <c r="AU145" s="255"/>
      <c r="AV145" s="255"/>
      <c r="AW145" s="255"/>
      <c r="AX145" s="255"/>
      <c r="AY145" s="255"/>
      <c r="AZ145" s="255"/>
      <c r="BA145" s="255"/>
      <c r="BB145" s="255"/>
      <c r="BC145" s="255"/>
      <c r="BD145" s="255"/>
      <c r="BE145" s="255"/>
      <c r="BF145" s="255"/>
      <c r="BG145" s="255"/>
      <c r="BH145" s="255"/>
      <c r="BI145" s="255"/>
    </row>
    <row r="146" spans="1:61" x14ac:dyDescent="0.2">
      <c r="A146" s="255"/>
      <c r="B146" s="255"/>
      <c r="C146" s="255"/>
      <c r="D146" s="255"/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  <c r="Y146" s="255"/>
      <c r="Z146" s="255"/>
      <c r="AA146" s="255"/>
      <c r="AB146" s="255"/>
      <c r="AC146" s="255"/>
      <c r="AD146" s="255"/>
      <c r="AE146" s="255"/>
      <c r="AF146" s="255"/>
      <c r="AG146" s="255"/>
      <c r="AH146" s="255"/>
      <c r="AI146" s="255"/>
      <c r="AJ146" s="255"/>
      <c r="AK146" s="255"/>
      <c r="AL146" s="255"/>
      <c r="AM146" s="255"/>
      <c r="AN146" s="255"/>
      <c r="AO146" s="255"/>
      <c r="AP146" s="255"/>
      <c r="AQ146" s="255"/>
      <c r="AR146" s="255"/>
      <c r="AS146" s="255"/>
      <c r="AT146" s="255"/>
      <c r="AU146" s="255"/>
      <c r="AV146" s="255"/>
      <c r="AW146" s="255"/>
      <c r="AX146" s="255"/>
      <c r="AY146" s="255"/>
      <c r="AZ146" s="255"/>
      <c r="BA146" s="255"/>
      <c r="BB146" s="255"/>
      <c r="BC146" s="255"/>
      <c r="BD146" s="255"/>
      <c r="BE146" s="255"/>
      <c r="BF146" s="255"/>
      <c r="BG146" s="255"/>
      <c r="BH146" s="255"/>
      <c r="BI146" s="255"/>
    </row>
    <row r="147" spans="1:61" x14ac:dyDescent="0.2">
      <c r="A147" s="255"/>
      <c r="B147" s="255"/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55"/>
      <c r="X147" s="255"/>
      <c r="Y147" s="255"/>
      <c r="Z147" s="255"/>
      <c r="AA147" s="255"/>
      <c r="AB147" s="255"/>
      <c r="AC147" s="255"/>
      <c r="AD147" s="255"/>
      <c r="AE147" s="255"/>
      <c r="AF147" s="255"/>
      <c r="AG147" s="255"/>
      <c r="AH147" s="255"/>
      <c r="AI147" s="255"/>
      <c r="AJ147" s="255"/>
      <c r="AK147" s="255"/>
      <c r="AL147" s="255"/>
      <c r="AM147" s="255"/>
      <c r="AN147" s="255"/>
      <c r="AO147" s="255"/>
      <c r="AP147" s="255"/>
      <c r="AQ147" s="255"/>
      <c r="AR147" s="255"/>
      <c r="AS147" s="255"/>
      <c r="AT147" s="255"/>
      <c r="AU147" s="255"/>
      <c r="AV147" s="255"/>
      <c r="AW147" s="255"/>
      <c r="AX147" s="255"/>
      <c r="AY147" s="255"/>
      <c r="AZ147" s="255"/>
      <c r="BA147" s="255"/>
      <c r="BB147" s="255"/>
      <c r="BC147" s="255"/>
      <c r="BD147" s="255"/>
      <c r="BE147" s="255"/>
      <c r="BF147" s="255"/>
      <c r="BG147" s="255"/>
      <c r="BH147" s="255"/>
      <c r="BI147" s="255"/>
    </row>
    <row r="148" spans="1:61" x14ac:dyDescent="0.2">
      <c r="A148" s="255"/>
      <c r="B148" s="255"/>
      <c r="C148" s="255"/>
      <c r="D148" s="255"/>
      <c r="E148" s="255"/>
      <c r="F148" s="255"/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  <c r="Y148" s="255"/>
      <c r="Z148" s="255"/>
      <c r="AA148" s="255"/>
      <c r="AB148" s="255"/>
      <c r="AC148" s="255"/>
      <c r="AD148" s="255"/>
      <c r="AE148" s="255"/>
      <c r="AF148" s="255"/>
      <c r="AG148" s="255"/>
      <c r="AH148" s="255"/>
      <c r="AI148" s="255"/>
      <c r="AJ148" s="255"/>
      <c r="AK148" s="255"/>
      <c r="AL148" s="255"/>
      <c r="AM148" s="255"/>
      <c r="AN148" s="255"/>
      <c r="AO148" s="255"/>
      <c r="AP148" s="255"/>
      <c r="AQ148" s="255"/>
      <c r="AR148" s="255"/>
      <c r="AS148" s="255"/>
      <c r="AT148" s="255"/>
      <c r="AU148" s="255"/>
      <c r="AV148" s="255"/>
      <c r="AW148" s="255"/>
      <c r="AX148" s="255"/>
      <c r="AY148" s="255"/>
      <c r="AZ148" s="255"/>
      <c r="BA148" s="255"/>
      <c r="BB148" s="255"/>
      <c r="BC148" s="255"/>
      <c r="BD148" s="255"/>
      <c r="BE148" s="255"/>
      <c r="BF148" s="255"/>
      <c r="BG148" s="255"/>
      <c r="BH148" s="255"/>
      <c r="BI148" s="255"/>
    </row>
    <row r="149" spans="1:61" x14ac:dyDescent="0.2">
      <c r="A149" s="255"/>
      <c r="B149" s="255"/>
      <c r="C149" s="255"/>
      <c r="D149" s="255"/>
      <c r="E149" s="255"/>
      <c r="F149" s="255"/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  <c r="Y149" s="255"/>
      <c r="Z149" s="255"/>
      <c r="AA149" s="255"/>
      <c r="AB149" s="255"/>
      <c r="AC149" s="255"/>
      <c r="AD149" s="255"/>
      <c r="AE149" s="255"/>
      <c r="AF149" s="255"/>
      <c r="AG149" s="255"/>
      <c r="AH149" s="255"/>
      <c r="AI149" s="255"/>
      <c r="AJ149" s="255"/>
      <c r="AK149" s="255"/>
      <c r="AL149" s="255"/>
      <c r="AM149" s="255"/>
      <c r="AN149" s="255"/>
      <c r="AO149" s="255"/>
      <c r="AP149" s="255"/>
      <c r="AQ149" s="255"/>
      <c r="AR149" s="255"/>
      <c r="AS149" s="255"/>
      <c r="AT149" s="255"/>
      <c r="AU149" s="255"/>
      <c r="AV149" s="255"/>
      <c r="AW149" s="255"/>
      <c r="AX149" s="255"/>
      <c r="AY149" s="255"/>
      <c r="AZ149" s="255"/>
      <c r="BA149" s="255"/>
      <c r="BB149" s="255"/>
      <c r="BC149" s="255"/>
      <c r="BD149" s="255"/>
      <c r="BE149" s="255"/>
      <c r="BF149" s="255"/>
      <c r="BG149" s="255"/>
      <c r="BH149" s="255"/>
      <c r="BI149" s="255"/>
    </row>
    <row r="150" spans="1:61" x14ac:dyDescent="0.2">
      <c r="A150" s="255"/>
      <c r="B150" s="255"/>
      <c r="C150" s="255"/>
      <c r="D150" s="255"/>
      <c r="E150" s="255"/>
      <c r="F150" s="255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  <c r="Y150" s="255"/>
      <c r="Z150" s="255"/>
      <c r="AA150" s="255"/>
      <c r="AB150" s="255"/>
      <c r="AC150" s="255"/>
      <c r="AD150" s="255"/>
      <c r="AE150" s="255"/>
      <c r="AF150" s="255"/>
      <c r="AG150" s="255"/>
      <c r="AH150" s="255"/>
      <c r="AI150" s="255"/>
      <c r="AJ150" s="255"/>
      <c r="AK150" s="255"/>
      <c r="AL150" s="255"/>
      <c r="AM150" s="255"/>
      <c r="AN150" s="255"/>
      <c r="AO150" s="255"/>
      <c r="AP150" s="255"/>
      <c r="AQ150" s="255"/>
      <c r="AR150" s="255"/>
      <c r="AS150" s="255"/>
      <c r="AT150" s="255"/>
      <c r="AU150" s="255"/>
      <c r="AV150" s="255"/>
      <c r="AW150" s="255"/>
      <c r="AX150" s="255"/>
      <c r="AY150" s="255"/>
      <c r="AZ150" s="255"/>
      <c r="BA150" s="255"/>
      <c r="BB150" s="255"/>
      <c r="BC150" s="255"/>
      <c r="BD150" s="255"/>
      <c r="BE150" s="255"/>
      <c r="BF150" s="255"/>
      <c r="BG150" s="255"/>
      <c r="BH150" s="255"/>
      <c r="BI150" s="255"/>
    </row>
    <row r="151" spans="1:61" x14ac:dyDescent="0.2">
      <c r="A151" s="255"/>
      <c r="B151" s="255"/>
      <c r="C151" s="255"/>
      <c r="D151" s="255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5"/>
      <c r="AD151" s="255"/>
      <c r="AE151" s="255"/>
      <c r="AF151" s="255"/>
      <c r="AG151" s="255"/>
      <c r="AH151" s="255"/>
      <c r="AI151" s="255"/>
      <c r="AJ151" s="255"/>
      <c r="AK151" s="255"/>
      <c r="AL151" s="255"/>
      <c r="AM151" s="255"/>
      <c r="AN151" s="255"/>
      <c r="AO151" s="255"/>
      <c r="AP151" s="255"/>
      <c r="AQ151" s="255"/>
      <c r="AR151" s="255"/>
      <c r="AS151" s="255"/>
      <c r="AT151" s="255"/>
      <c r="AU151" s="255"/>
      <c r="AV151" s="255"/>
      <c r="AW151" s="255"/>
      <c r="AX151" s="255"/>
      <c r="AY151" s="255"/>
      <c r="AZ151" s="255"/>
      <c r="BA151" s="255"/>
      <c r="BB151" s="255"/>
      <c r="BC151" s="255"/>
      <c r="BD151" s="255"/>
      <c r="BE151" s="255"/>
      <c r="BF151" s="255"/>
      <c r="BG151" s="255"/>
      <c r="BH151" s="255"/>
      <c r="BI151" s="255"/>
    </row>
    <row r="152" spans="1:61" x14ac:dyDescent="0.2">
      <c r="A152" s="255"/>
      <c r="B152" s="255"/>
      <c r="C152" s="255"/>
      <c r="D152" s="255"/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/>
      <c r="Y152" s="255"/>
      <c r="Z152" s="255"/>
      <c r="AA152" s="255"/>
      <c r="AB152" s="255"/>
      <c r="AC152" s="255"/>
      <c r="AD152" s="255"/>
      <c r="AE152" s="255"/>
      <c r="AF152" s="255"/>
      <c r="AG152" s="255"/>
      <c r="AH152" s="255"/>
      <c r="AI152" s="255"/>
      <c r="AJ152" s="255"/>
      <c r="AK152" s="255"/>
      <c r="AL152" s="255"/>
      <c r="AM152" s="255"/>
      <c r="AN152" s="255"/>
      <c r="AO152" s="255"/>
      <c r="AP152" s="255"/>
      <c r="AQ152" s="255"/>
      <c r="AR152" s="255"/>
      <c r="AS152" s="255"/>
      <c r="AT152" s="255"/>
      <c r="AU152" s="255"/>
      <c r="AV152" s="255"/>
      <c r="AW152" s="255"/>
      <c r="AX152" s="255"/>
      <c r="AY152" s="255"/>
      <c r="AZ152" s="255"/>
      <c r="BA152" s="255"/>
      <c r="BB152" s="255"/>
      <c r="BC152" s="255"/>
      <c r="BD152" s="255"/>
      <c r="BE152" s="255"/>
      <c r="BF152" s="255"/>
      <c r="BG152" s="255"/>
      <c r="BH152" s="255"/>
      <c r="BI152" s="255"/>
    </row>
    <row r="153" spans="1:61" x14ac:dyDescent="0.2">
      <c r="A153" s="255"/>
      <c r="B153" s="255"/>
      <c r="C153" s="255"/>
      <c r="D153" s="255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  <c r="Y153" s="255"/>
      <c r="Z153" s="255"/>
      <c r="AA153" s="255"/>
      <c r="AB153" s="255"/>
      <c r="AC153" s="255"/>
      <c r="AD153" s="255"/>
      <c r="AE153" s="255"/>
      <c r="AF153" s="255"/>
      <c r="AG153" s="255"/>
      <c r="AH153" s="255"/>
      <c r="AI153" s="255"/>
      <c r="AJ153" s="255"/>
      <c r="AK153" s="255"/>
      <c r="AL153" s="255"/>
      <c r="AM153" s="255"/>
      <c r="AN153" s="255"/>
      <c r="AO153" s="255"/>
      <c r="AP153" s="255"/>
      <c r="AQ153" s="255"/>
      <c r="AR153" s="255"/>
      <c r="AS153" s="255"/>
      <c r="AT153" s="255"/>
      <c r="AU153" s="255"/>
      <c r="AV153" s="255"/>
      <c r="AW153" s="255"/>
      <c r="AX153" s="255"/>
      <c r="AY153" s="255"/>
      <c r="AZ153" s="255"/>
      <c r="BA153" s="255"/>
      <c r="BB153" s="255"/>
      <c r="BC153" s="255"/>
      <c r="BD153" s="255"/>
      <c r="BE153" s="255"/>
      <c r="BF153" s="255"/>
      <c r="BG153" s="255"/>
      <c r="BH153" s="255"/>
      <c r="BI153" s="255"/>
    </row>
    <row r="154" spans="1:61" x14ac:dyDescent="0.2">
      <c r="A154" s="255"/>
      <c r="B154" s="255"/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55"/>
      <c r="AA154" s="255"/>
      <c r="AB154" s="255"/>
      <c r="AC154" s="255"/>
      <c r="AD154" s="255"/>
      <c r="AE154" s="255"/>
      <c r="AF154" s="255"/>
      <c r="AG154" s="255"/>
      <c r="AH154" s="255"/>
      <c r="AI154" s="255"/>
      <c r="AJ154" s="255"/>
      <c r="AK154" s="255"/>
      <c r="AL154" s="255"/>
      <c r="AM154" s="255"/>
      <c r="AN154" s="255"/>
      <c r="AO154" s="255"/>
      <c r="AP154" s="255"/>
      <c r="AQ154" s="255"/>
      <c r="AR154" s="255"/>
      <c r="AS154" s="255"/>
      <c r="AT154" s="255"/>
      <c r="AU154" s="255"/>
      <c r="AV154" s="255"/>
      <c r="AW154" s="255"/>
      <c r="AX154" s="255"/>
      <c r="AY154" s="255"/>
      <c r="AZ154" s="255"/>
      <c r="BA154" s="255"/>
      <c r="BB154" s="255"/>
      <c r="BC154" s="255"/>
      <c r="BD154" s="255"/>
      <c r="BE154" s="255"/>
      <c r="BF154" s="255"/>
      <c r="BG154" s="255"/>
      <c r="BH154" s="255"/>
      <c r="BI154" s="255"/>
    </row>
    <row r="155" spans="1:61" x14ac:dyDescent="0.2">
      <c r="A155" s="255"/>
      <c r="B155" s="255"/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255"/>
      <c r="AI155" s="255"/>
      <c r="AJ155" s="255"/>
      <c r="AK155" s="255"/>
      <c r="AL155" s="255"/>
      <c r="AM155" s="255"/>
      <c r="AN155" s="255"/>
      <c r="AO155" s="255"/>
      <c r="AP155" s="255"/>
      <c r="AQ155" s="255"/>
      <c r="AR155" s="255"/>
      <c r="AS155" s="255"/>
      <c r="AT155" s="255"/>
      <c r="AU155" s="255"/>
      <c r="AV155" s="255"/>
      <c r="AW155" s="255"/>
      <c r="AX155" s="255"/>
      <c r="AY155" s="255"/>
      <c r="AZ155" s="255"/>
      <c r="BA155" s="255"/>
      <c r="BB155" s="255"/>
      <c r="BC155" s="255"/>
      <c r="BD155" s="255"/>
      <c r="BE155" s="255"/>
      <c r="BF155" s="255"/>
      <c r="BG155" s="255"/>
      <c r="BH155" s="255"/>
      <c r="BI155" s="255"/>
    </row>
    <row r="156" spans="1:61" x14ac:dyDescent="0.2">
      <c r="A156" s="255"/>
      <c r="B156" s="255"/>
      <c r="C156" s="255"/>
      <c r="D156" s="255"/>
      <c r="E156" s="255"/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  <c r="Y156" s="255"/>
      <c r="Z156" s="255"/>
      <c r="AA156" s="255"/>
      <c r="AB156" s="255"/>
      <c r="AC156" s="255"/>
      <c r="AD156" s="255"/>
      <c r="AE156" s="255"/>
      <c r="AF156" s="255"/>
      <c r="AG156" s="255"/>
      <c r="AH156" s="255"/>
      <c r="AI156" s="255"/>
      <c r="AJ156" s="255"/>
      <c r="AK156" s="255"/>
      <c r="AL156" s="255"/>
      <c r="AM156" s="255"/>
      <c r="AN156" s="255"/>
      <c r="AO156" s="255"/>
      <c r="AP156" s="255"/>
      <c r="AQ156" s="255"/>
      <c r="AR156" s="255"/>
      <c r="AS156" s="255"/>
      <c r="AT156" s="255"/>
      <c r="AU156" s="255"/>
      <c r="AV156" s="255"/>
      <c r="AW156" s="255"/>
      <c r="AX156" s="255"/>
      <c r="AY156" s="255"/>
      <c r="AZ156" s="255"/>
      <c r="BA156" s="255"/>
      <c r="BB156" s="255"/>
      <c r="BC156" s="255"/>
      <c r="BD156" s="255"/>
      <c r="BE156" s="255"/>
      <c r="BF156" s="255"/>
      <c r="BG156" s="255"/>
      <c r="BH156" s="255"/>
      <c r="BI156" s="255"/>
    </row>
    <row r="157" spans="1:61" x14ac:dyDescent="0.2">
      <c r="A157" s="255"/>
      <c r="B157" s="255"/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  <c r="Y157" s="255"/>
      <c r="Z157" s="255"/>
      <c r="AA157" s="255"/>
      <c r="AB157" s="255"/>
      <c r="AC157" s="255"/>
      <c r="AD157" s="255"/>
      <c r="AE157" s="255"/>
      <c r="AF157" s="255"/>
      <c r="AG157" s="255"/>
      <c r="AH157" s="255"/>
      <c r="AI157" s="255"/>
      <c r="AJ157" s="255"/>
      <c r="AK157" s="255"/>
      <c r="AL157" s="255"/>
      <c r="AM157" s="255"/>
      <c r="AN157" s="255"/>
      <c r="AO157" s="255"/>
      <c r="AP157" s="255"/>
      <c r="AQ157" s="255"/>
      <c r="AR157" s="255"/>
      <c r="AS157" s="255"/>
      <c r="AT157" s="255"/>
      <c r="AU157" s="255"/>
      <c r="AV157" s="255"/>
      <c r="AW157" s="255"/>
      <c r="AX157" s="255"/>
      <c r="AY157" s="255"/>
      <c r="AZ157" s="255"/>
      <c r="BA157" s="255"/>
      <c r="BB157" s="255"/>
      <c r="BC157" s="255"/>
      <c r="BD157" s="255"/>
      <c r="BE157" s="255"/>
      <c r="BF157" s="255"/>
      <c r="BG157" s="255"/>
      <c r="BH157" s="255"/>
      <c r="BI157" s="255"/>
    </row>
    <row r="158" spans="1:61" x14ac:dyDescent="0.2">
      <c r="A158" s="255"/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  <c r="L158" s="255"/>
      <c r="M158" s="255"/>
      <c r="N158" s="255"/>
      <c r="O158" s="255"/>
      <c r="P158" s="255"/>
      <c r="Q158" s="255"/>
      <c r="R158" s="255"/>
      <c r="S158" s="255"/>
      <c r="T158" s="255"/>
      <c r="U158" s="255"/>
      <c r="V158" s="255"/>
      <c r="W158" s="255"/>
      <c r="X158" s="255"/>
      <c r="Y158" s="255"/>
      <c r="Z158" s="255"/>
      <c r="AA158" s="255"/>
      <c r="AB158" s="255"/>
      <c r="AC158" s="255"/>
      <c r="AD158" s="255"/>
      <c r="AE158" s="255"/>
      <c r="AF158" s="255"/>
      <c r="AG158" s="255"/>
      <c r="AH158" s="255"/>
      <c r="AI158" s="255"/>
      <c r="AJ158" s="255"/>
      <c r="AK158" s="255"/>
      <c r="AL158" s="255"/>
      <c r="AM158" s="255"/>
      <c r="AN158" s="255"/>
      <c r="AO158" s="255"/>
      <c r="AP158" s="255"/>
      <c r="AQ158" s="255"/>
      <c r="AR158" s="255"/>
      <c r="AS158" s="255"/>
      <c r="AT158" s="255"/>
      <c r="AU158" s="255"/>
      <c r="AV158" s="255"/>
      <c r="AW158" s="255"/>
      <c r="AX158" s="255"/>
      <c r="AY158" s="255"/>
      <c r="AZ158" s="255"/>
      <c r="BA158" s="255"/>
      <c r="BB158" s="255"/>
      <c r="BC158" s="255"/>
      <c r="BD158" s="255"/>
      <c r="BE158" s="255"/>
      <c r="BF158" s="255"/>
      <c r="BG158" s="255"/>
      <c r="BH158" s="255"/>
      <c r="BI158" s="255"/>
    </row>
    <row r="159" spans="1:61" x14ac:dyDescent="0.2">
      <c r="A159" s="255"/>
      <c r="B159" s="255"/>
      <c r="C159" s="255"/>
      <c r="D159" s="255"/>
      <c r="E159" s="255"/>
      <c r="F159" s="255"/>
      <c r="G159" s="255"/>
      <c r="H159" s="255"/>
      <c r="I159" s="255"/>
      <c r="J159" s="255"/>
      <c r="K159" s="255"/>
      <c r="L159" s="255"/>
      <c r="M159" s="255"/>
      <c r="N159" s="255"/>
      <c r="O159" s="255"/>
      <c r="P159" s="255"/>
      <c r="Q159" s="255"/>
      <c r="R159" s="255"/>
      <c r="S159" s="255"/>
      <c r="T159" s="255"/>
      <c r="U159" s="255"/>
      <c r="V159" s="255"/>
      <c r="W159" s="255"/>
      <c r="X159" s="255"/>
      <c r="Y159" s="255"/>
      <c r="Z159" s="255"/>
      <c r="AA159" s="255"/>
      <c r="AB159" s="255"/>
      <c r="AC159" s="255"/>
      <c r="AD159" s="255"/>
      <c r="AE159" s="255"/>
      <c r="AF159" s="255"/>
      <c r="AG159" s="255"/>
      <c r="AH159" s="255"/>
      <c r="AI159" s="255"/>
      <c r="AJ159" s="255"/>
      <c r="AK159" s="255"/>
      <c r="AL159" s="255"/>
      <c r="AM159" s="255"/>
      <c r="AN159" s="255"/>
      <c r="AO159" s="255"/>
      <c r="AP159" s="255"/>
      <c r="AQ159" s="255"/>
      <c r="AR159" s="255"/>
      <c r="AS159" s="255"/>
      <c r="AT159" s="255"/>
      <c r="AU159" s="255"/>
      <c r="AV159" s="255"/>
      <c r="AW159" s="255"/>
      <c r="AX159" s="255"/>
      <c r="AY159" s="255"/>
      <c r="AZ159" s="255"/>
      <c r="BA159" s="255"/>
      <c r="BB159" s="255"/>
      <c r="BC159" s="255"/>
      <c r="BD159" s="255"/>
      <c r="BE159" s="255"/>
      <c r="BF159" s="255"/>
      <c r="BG159" s="255"/>
      <c r="BH159" s="255"/>
      <c r="BI159" s="255"/>
    </row>
    <row r="160" spans="1:61" x14ac:dyDescent="0.2">
      <c r="A160" s="255"/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/>
      <c r="Y160" s="255"/>
      <c r="Z160" s="255"/>
      <c r="AA160" s="255"/>
      <c r="AB160" s="255"/>
      <c r="AC160" s="255"/>
      <c r="AD160" s="255"/>
      <c r="AE160" s="255"/>
      <c r="AF160" s="255"/>
      <c r="AG160" s="255"/>
      <c r="AH160" s="255"/>
      <c r="AI160" s="255"/>
      <c r="AJ160" s="255"/>
      <c r="AK160" s="255"/>
      <c r="AL160" s="255"/>
      <c r="AM160" s="255"/>
      <c r="AN160" s="255"/>
      <c r="AO160" s="255"/>
      <c r="AP160" s="255"/>
      <c r="AQ160" s="255"/>
      <c r="AR160" s="255"/>
      <c r="AS160" s="255"/>
      <c r="AT160" s="255"/>
      <c r="AU160" s="255"/>
      <c r="AV160" s="255"/>
      <c r="AW160" s="255"/>
      <c r="AX160" s="255"/>
      <c r="AY160" s="255"/>
      <c r="AZ160" s="255"/>
      <c r="BA160" s="255"/>
      <c r="BB160" s="255"/>
      <c r="BC160" s="255"/>
      <c r="BD160" s="255"/>
      <c r="BE160" s="255"/>
      <c r="BF160" s="255"/>
      <c r="BG160" s="255"/>
      <c r="BH160" s="255"/>
      <c r="BI160" s="255"/>
    </row>
    <row r="161" spans="1:61" x14ac:dyDescent="0.2">
      <c r="A161" s="255"/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  <c r="Y161" s="255"/>
      <c r="Z161" s="255"/>
      <c r="AA161" s="255"/>
      <c r="AB161" s="255"/>
      <c r="AC161" s="255"/>
      <c r="AD161" s="255"/>
      <c r="AE161" s="255"/>
      <c r="AF161" s="255"/>
      <c r="AG161" s="255"/>
      <c r="AH161" s="255"/>
      <c r="AI161" s="255"/>
      <c r="AJ161" s="255"/>
      <c r="AK161" s="255"/>
      <c r="AL161" s="255"/>
      <c r="AM161" s="255"/>
      <c r="AN161" s="255"/>
      <c r="AO161" s="255"/>
      <c r="AP161" s="255"/>
      <c r="AQ161" s="255"/>
      <c r="AR161" s="255"/>
      <c r="AS161" s="255"/>
      <c r="AT161" s="255"/>
      <c r="AU161" s="255"/>
      <c r="AV161" s="255"/>
      <c r="AW161" s="255"/>
      <c r="AX161" s="255"/>
      <c r="AY161" s="255"/>
      <c r="AZ161" s="255"/>
      <c r="BA161" s="255"/>
      <c r="BB161" s="255"/>
      <c r="BC161" s="255"/>
      <c r="BD161" s="255"/>
      <c r="BE161" s="255"/>
      <c r="BF161" s="255"/>
      <c r="BG161" s="255"/>
      <c r="BH161" s="255"/>
      <c r="BI161" s="255"/>
    </row>
    <row r="162" spans="1:61" x14ac:dyDescent="0.2">
      <c r="A162" s="255"/>
      <c r="B162" s="255"/>
      <c r="C162" s="255"/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255"/>
      <c r="V162" s="255"/>
      <c r="W162" s="255"/>
      <c r="X162" s="255"/>
      <c r="Y162" s="255"/>
      <c r="Z162" s="255"/>
      <c r="AA162" s="255"/>
      <c r="AB162" s="255"/>
      <c r="AC162" s="255"/>
      <c r="AD162" s="255"/>
      <c r="AE162" s="255"/>
      <c r="AF162" s="255"/>
      <c r="AG162" s="255"/>
      <c r="AH162" s="255"/>
      <c r="AI162" s="255"/>
      <c r="AJ162" s="255"/>
      <c r="AK162" s="255"/>
      <c r="AL162" s="255"/>
      <c r="AM162" s="255"/>
      <c r="AN162" s="255"/>
      <c r="AO162" s="255"/>
      <c r="AP162" s="255"/>
      <c r="AQ162" s="255"/>
      <c r="AR162" s="255"/>
      <c r="AS162" s="255"/>
      <c r="AT162" s="255"/>
      <c r="AU162" s="255"/>
      <c r="AV162" s="255"/>
      <c r="AW162" s="255"/>
      <c r="AX162" s="255"/>
      <c r="AY162" s="255"/>
      <c r="AZ162" s="255"/>
      <c r="BA162" s="255"/>
      <c r="BB162" s="255"/>
      <c r="BC162" s="255"/>
      <c r="BD162" s="255"/>
      <c r="BE162" s="255"/>
      <c r="BF162" s="255"/>
      <c r="BG162" s="255"/>
      <c r="BH162" s="255"/>
      <c r="BI162" s="255"/>
    </row>
    <row r="163" spans="1:61" x14ac:dyDescent="0.2">
      <c r="A163" s="255"/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  <c r="Y163" s="255"/>
      <c r="Z163" s="255"/>
      <c r="AA163" s="255"/>
      <c r="AB163" s="255"/>
      <c r="AC163" s="255"/>
      <c r="AD163" s="255"/>
      <c r="AE163" s="255"/>
      <c r="AF163" s="255"/>
      <c r="AG163" s="255"/>
      <c r="AH163" s="255"/>
      <c r="AI163" s="255"/>
      <c r="AJ163" s="255"/>
      <c r="AK163" s="255"/>
      <c r="AL163" s="255"/>
      <c r="AM163" s="255"/>
      <c r="AN163" s="255"/>
      <c r="AO163" s="255"/>
      <c r="AP163" s="255"/>
      <c r="AQ163" s="255"/>
      <c r="AR163" s="255"/>
      <c r="AS163" s="255"/>
      <c r="AT163" s="255"/>
      <c r="AU163" s="255"/>
      <c r="AV163" s="255"/>
      <c r="AW163" s="255"/>
      <c r="AX163" s="255"/>
      <c r="AY163" s="255"/>
      <c r="AZ163" s="255"/>
      <c r="BA163" s="255"/>
      <c r="BB163" s="255"/>
      <c r="BC163" s="255"/>
      <c r="BD163" s="255"/>
      <c r="BE163" s="255"/>
      <c r="BF163" s="255"/>
      <c r="BG163" s="255"/>
      <c r="BH163" s="255"/>
      <c r="BI163" s="255"/>
    </row>
    <row r="164" spans="1:61" x14ac:dyDescent="0.2">
      <c r="A164" s="255"/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55"/>
      <c r="AG164" s="255"/>
      <c r="AH164" s="255"/>
      <c r="AI164" s="255"/>
      <c r="AJ164" s="255"/>
      <c r="AK164" s="255"/>
      <c r="AL164" s="255"/>
      <c r="AM164" s="255"/>
      <c r="AN164" s="255"/>
      <c r="AO164" s="255"/>
      <c r="AP164" s="255"/>
      <c r="AQ164" s="255"/>
      <c r="AR164" s="255"/>
      <c r="AS164" s="255"/>
      <c r="AT164" s="255"/>
      <c r="AU164" s="255"/>
      <c r="AV164" s="255"/>
      <c r="AW164" s="255"/>
      <c r="AX164" s="255"/>
      <c r="AY164" s="255"/>
      <c r="AZ164" s="255"/>
      <c r="BA164" s="255"/>
      <c r="BB164" s="255"/>
      <c r="BC164" s="255"/>
      <c r="BD164" s="255"/>
      <c r="BE164" s="255"/>
      <c r="BF164" s="255"/>
      <c r="BG164" s="255"/>
      <c r="BH164" s="255"/>
      <c r="BI164" s="255"/>
    </row>
    <row r="165" spans="1:61" x14ac:dyDescent="0.2">
      <c r="A165" s="255"/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55"/>
      <c r="X165" s="255"/>
      <c r="Y165" s="255"/>
      <c r="Z165" s="255"/>
      <c r="AA165" s="255"/>
      <c r="AB165" s="255"/>
      <c r="AC165" s="255"/>
      <c r="AD165" s="255"/>
      <c r="AE165" s="255"/>
      <c r="AF165" s="255"/>
      <c r="AG165" s="255"/>
      <c r="AH165" s="255"/>
      <c r="AI165" s="255"/>
      <c r="AJ165" s="255"/>
      <c r="AK165" s="255"/>
      <c r="AL165" s="255"/>
      <c r="AM165" s="255"/>
      <c r="AN165" s="255"/>
      <c r="AO165" s="255"/>
      <c r="AP165" s="255"/>
      <c r="AQ165" s="255"/>
      <c r="AR165" s="255"/>
      <c r="AS165" s="255"/>
      <c r="AT165" s="255"/>
      <c r="AU165" s="255"/>
      <c r="AV165" s="255"/>
      <c r="AW165" s="255"/>
      <c r="AX165" s="255"/>
      <c r="AY165" s="255"/>
      <c r="AZ165" s="255"/>
      <c r="BA165" s="255"/>
      <c r="BB165" s="255"/>
      <c r="BC165" s="255"/>
      <c r="BD165" s="255"/>
      <c r="BE165" s="255"/>
      <c r="BF165" s="255"/>
      <c r="BG165" s="255"/>
      <c r="BH165" s="255"/>
      <c r="BI165" s="255"/>
    </row>
    <row r="166" spans="1:61" x14ac:dyDescent="0.2">
      <c r="A166" s="255"/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  <c r="Y166" s="255"/>
      <c r="Z166" s="255"/>
      <c r="AA166" s="255"/>
      <c r="AB166" s="255"/>
      <c r="AC166" s="255"/>
      <c r="AD166" s="255"/>
      <c r="AE166" s="255"/>
      <c r="AF166" s="255"/>
      <c r="AG166" s="255"/>
      <c r="AH166" s="255"/>
      <c r="AI166" s="255"/>
      <c r="AJ166" s="255"/>
      <c r="AK166" s="255"/>
      <c r="AL166" s="255"/>
      <c r="AM166" s="255"/>
      <c r="AN166" s="255"/>
      <c r="AO166" s="255"/>
      <c r="AP166" s="255"/>
      <c r="AQ166" s="255"/>
      <c r="AR166" s="255"/>
      <c r="AS166" s="255"/>
      <c r="AT166" s="255"/>
      <c r="AU166" s="255"/>
      <c r="AV166" s="255"/>
      <c r="AW166" s="255"/>
      <c r="AX166" s="255"/>
      <c r="AY166" s="255"/>
      <c r="AZ166" s="255"/>
      <c r="BA166" s="255"/>
      <c r="BB166" s="255"/>
      <c r="BC166" s="255"/>
      <c r="BD166" s="255"/>
      <c r="BE166" s="255"/>
      <c r="BF166" s="255"/>
      <c r="BG166" s="255"/>
      <c r="BH166" s="255"/>
      <c r="BI166" s="255"/>
    </row>
    <row r="167" spans="1:61" x14ac:dyDescent="0.2">
      <c r="A167" s="255"/>
      <c r="B167" s="255"/>
      <c r="C167" s="255"/>
      <c r="D167" s="255"/>
      <c r="E167" s="255"/>
      <c r="F167" s="255"/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  <c r="W167" s="255"/>
      <c r="X167" s="255"/>
      <c r="Y167" s="255"/>
      <c r="Z167" s="255"/>
      <c r="AA167" s="255"/>
      <c r="AB167" s="255"/>
      <c r="AC167" s="255"/>
      <c r="AD167" s="255"/>
      <c r="AE167" s="255"/>
      <c r="AF167" s="255"/>
      <c r="AG167" s="255"/>
      <c r="AH167" s="255"/>
      <c r="AI167" s="255"/>
      <c r="AJ167" s="255"/>
      <c r="AK167" s="255"/>
      <c r="AL167" s="255"/>
      <c r="AM167" s="255"/>
      <c r="AN167" s="255"/>
      <c r="AO167" s="255"/>
      <c r="AP167" s="255"/>
      <c r="AQ167" s="255"/>
      <c r="AR167" s="255"/>
      <c r="AS167" s="255"/>
      <c r="AT167" s="255"/>
      <c r="AU167" s="255"/>
      <c r="AV167" s="255"/>
      <c r="AW167" s="255"/>
      <c r="AX167" s="255"/>
      <c r="AY167" s="255"/>
      <c r="AZ167" s="255"/>
      <c r="BA167" s="255"/>
      <c r="BB167" s="255"/>
      <c r="BC167" s="255"/>
      <c r="BD167" s="255"/>
      <c r="BE167" s="255"/>
      <c r="BF167" s="255"/>
      <c r="BG167" s="255"/>
      <c r="BH167" s="255"/>
      <c r="BI167" s="255"/>
    </row>
    <row r="168" spans="1:61" x14ac:dyDescent="0.2">
      <c r="A168" s="255"/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5"/>
      <c r="X168" s="255"/>
      <c r="Y168" s="255"/>
      <c r="Z168" s="255"/>
      <c r="AA168" s="255"/>
      <c r="AB168" s="255"/>
      <c r="AC168" s="255"/>
      <c r="AD168" s="255"/>
      <c r="AE168" s="255"/>
      <c r="AF168" s="255"/>
      <c r="AG168" s="255"/>
      <c r="AH168" s="255"/>
      <c r="AI168" s="255"/>
      <c r="AJ168" s="255"/>
      <c r="AK168" s="255"/>
      <c r="AL168" s="255"/>
      <c r="AM168" s="255"/>
      <c r="AN168" s="255"/>
      <c r="AO168" s="255"/>
      <c r="AP168" s="255"/>
      <c r="AQ168" s="255"/>
      <c r="AR168" s="255"/>
      <c r="AS168" s="255"/>
      <c r="AT168" s="255"/>
      <c r="AU168" s="255"/>
      <c r="AV168" s="255"/>
      <c r="AW168" s="255"/>
      <c r="AX168" s="255"/>
      <c r="AY168" s="255"/>
      <c r="AZ168" s="255"/>
      <c r="BA168" s="255"/>
      <c r="BB168" s="255"/>
      <c r="BC168" s="255"/>
      <c r="BD168" s="255"/>
      <c r="BE168" s="255"/>
      <c r="BF168" s="255"/>
      <c r="BG168" s="255"/>
      <c r="BH168" s="255"/>
      <c r="BI168" s="255"/>
    </row>
    <row r="169" spans="1:61" x14ac:dyDescent="0.2">
      <c r="A169" s="255"/>
      <c r="B169" s="255"/>
      <c r="C169" s="255"/>
      <c r="D169" s="255"/>
      <c r="E169" s="255"/>
      <c r="F169" s="255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/>
      <c r="U169" s="255"/>
      <c r="V169" s="255"/>
      <c r="W169" s="255"/>
      <c r="X169" s="255"/>
      <c r="Y169" s="255"/>
      <c r="Z169" s="255"/>
      <c r="AA169" s="255"/>
      <c r="AB169" s="255"/>
      <c r="AC169" s="255"/>
      <c r="AD169" s="255"/>
      <c r="AE169" s="255"/>
      <c r="AF169" s="255"/>
      <c r="AG169" s="255"/>
      <c r="AH169" s="255"/>
      <c r="AI169" s="255"/>
      <c r="AJ169" s="255"/>
      <c r="AK169" s="255"/>
      <c r="AL169" s="255"/>
      <c r="AM169" s="255"/>
      <c r="AN169" s="255"/>
      <c r="AO169" s="255"/>
      <c r="AP169" s="255"/>
      <c r="AQ169" s="255"/>
      <c r="AR169" s="255"/>
      <c r="AS169" s="255"/>
      <c r="AT169" s="255"/>
      <c r="AU169" s="255"/>
      <c r="AV169" s="255"/>
      <c r="AW169" s="255"/>
      <c r="AX169" s="255"/>
      <c r="AY169" s="255"/>
      <c r="AZ169" s="255"/>
      <c r="BA169" s="255"/>
      <c r="BB169" s="255"/>
      <c r="BC169" s="255"/>
      <c r="BD169" s="255"/>
      <c r="BE169" s="255"/>
      <c r="BF169" s="255"/>
      <c r="BG169" s="255"/>
      <c r="BH169" s="255"/>
      <c r="BI169" s="255"/>
    </row>
    <row r="170" spans="1:61" x14ac:dyDescent="0.2">
      <c r="A170" s="255"/>
      <c r="B170" s="255"/>
      <c r="C170" s="255"/>
      <c r="D170" s="255"/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  <c r="Y170" s="255"/>
      <c r="Z170" s="255"/>
      <c r="AA170" s="255"/>
      <c r="AB170" s="255"/>
      <c r="AC170" s="255"/>
      <c r="AD170" s="255"/>
      <c r="AE170" s="255"/>
      <c r="AF170" s="255"/>
      <c r="AG170" s="255"/>
      <c r="AH170" s="255"/>
      <c r="AI170" s="255"/>
      <c r="AJ170" s="255"/>
      <c r="AK170" s="255"/>
      <c r="AL170" s="255"/>
      <c r="AM170" s="255"/>
      <c r="AN170" s="255"/>
      <c r="AO170" s="255"/>
      <c r="AP170" s="255"/>
      <c r="AQ170" s="255"/>
      <c r="AR170" s="255"/>
      <c r="AS170" s="255"/>
      <c r="AT170" s="255"/>
      <c r="AU170" s="255"/>
      <c r="AV170" s="255"/>
      <c r="AW170" s="255"/>
      <c r="AX170" s="255"/>
      <c r="AY170" s="255"/>
      <c r="AZ170" s="255"/>
      <c r="BA170" s="255"/>
      <c r="BB170" s="255"/>
      <c r="BC170" s="255"/>
      <c r="BD170" s="255"/>
      <c r="BE170" s="255"/>
      <c r="BF170" s="255"/>
      <c r="BG170" s="255"/>
      <c r="BH170" s="255"/>
      <c r="BI170" s="255"/>
    </row>
    <row r="171" spans="1:61" x14ac:dyDescent="0.2">
      <c r="A171" s="255"/>
      <c r="B171" s="255"/>
      <c r="C171" s="255"/>
      <c r="D171" s="255"/>
      <c r="E171" s="255"/>
      <c r="F171" s="255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  <c r="Y171" s="255"/>
      <c r="Z171" s="255"/>
      <c r="AA171" s="255"/>
      <c r="AB171" s="255"/>
      <c r="AC171" s="255"/>
      <c r="AD171" s="255"/>
      <c r="AE171" s="255"/>
      <c r="AF171" s="255"/>
      <c r="AG171" s="255"/>
      <c r="AH171" s="255"/>
      <c r="AI171" s="255"/>
      <c r="AJ171" s="255"/>
      <c r="AK171" s="255"/>
      <c r="AL171" s="255"/>
      <c r="AM171" s="255"/>
      <c r="AN171" s="255"/>
      <c r="AO171" s="255"/>
      <c r="AP171" s="255"/>
      <c r="AQ171" s="255"/>
      <c r="AR171" s="255"/>
      <c r="AS171" s="255"/>
      <c r="AT171" s="255"/>
      <c r="AU171" s="255"/>
      <c r="AV171" s="255"/>
      <c r="AW171" s="255"/>
      <c r="AX171" s="255"/>
      <c r="AY171" s="255"/>
      <c r="AZ171" s="255"/>
      <c r="BA171" s="255"/>
      <c r="BB171" s="255"/>
      <c r="BC171" s="255"/>
      <c r="BD171" s="255"/>
      <c r="BE171" s="255"/>
      <c r="BF171" s="255"/>
      <c r="BG171" s="255"/>
      <c r="BH171" s="255"/>
      <c r="BI171" s="255"/>
    </row>
    <row r="172" spans="1:61" x14ac:dyDescent="0.2">
      <c r="A172" s="255"/>
      <c r="B172" s="255"/>
      <c r="C172" s="255"/>
      <c r="D172" s="255"/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  <c r="Y172" s="255"/>
      <c r="Z172" s="255"/>
      <c r="AA172" s="255"/>
      <c r="AB172" s="255"/>
      <c r="AC172" s="255"/>
      <c r="AD172" s="255"/>
      <c r="AE172" s="255"/>
      <c r="AF172" s="255"/>
      <c r="AG172" s="255"/>
      <c r="AH172" s="255"/>
      <c r="AI172" s="255"/>
      <c r="AJ172" s="255"/>
      <c r="AK172" s="255"/>
      <c r="AL172" s="255"/>
      <c r="AM172" s="255"/>
      <c r="AN172" s="255"/>
      <c r="AO172" s="255"/>
      <c r="AP172" s="255"/>
      <c r="AQ172" s="255"/>
      <c r="AR172" s="255"/>
      <c r="AS172" s="255"/>
      <c r="AT172" s="255"/>
      <c r="AU172" s="255"/>
      <c r="AV172" s="255"/>
      <c r="AW172" s="255"/>
      <c r="AX172" s="255"/>
      <c r="AY172" s="255"/>
      <c r="AZ172" s="255"/>
      <c r="BA172" s="255"/>
      <c r="BB172" s="255"/>
      <c r="BC172" s="255"/>
      <c r="BD172" s="255"/>
      <c r="BE172" s="255"/>
      <c r="BF172" s="255"/>
      <c r="BG172" s="255"/>
      <c r="BH172" s="255"/>
      <c r="BI172" s="255"/>
    </row>
    <row r="173" spans="1:61" x14ac:dyDescent="0.2">
      <c r="A173" s="255"/>
      <c r="B173" s="255"/>
      <c r="C173" s="255"/>
      <c r="D173" s="255"/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5"/>
      <c r="AJ173" s="255"/>
      <c r="AK173" s="255"/>
      <c r="AL173" s="255"/>
      <c r="AM173" s="255"/>
      <c r="AN173" s="255"/>
      <c r="AO173" s="255"/>
      <c r="AP173" s="255"/>
      <c r="AQ173" s="255"/>
      <c r="AR173" s="255"/>
      <c r="AS173" s="255"/>
      <c r="AT173" s="255"/>
      <c r="AU173" s="255"/>
      <c r="AV173" s="255"/>
      <c r="AW173" s="255"/>
      <c r="AX173" s="255"/>
      <c r="AY173" s="255"/>
      <c r="AZ173" s="255"/>
      <c r="BA173" s="255"/>
      <c r="BB173" s="255"/>
      <c r="BC173" s="255"/>
      <c r="BD173" s="255"/>
      <c r="BE173" s="255"/>
      <c r="BF173" s="255"/>
      <c r="BG173" s="255"/>
      <c r="BH173" s="255"/>
      <c r="BI173" s="255"/>
    </row>
    <row r="174" spans="1:61" x14ac:dyDescent="0.2">
      <c r="A174" s="255"/>
      <c r="B174" s="255"/>
      <c r="C174" s="255"/>
      <c r="D174" s="255"/>
      <c r="E174" s="255"/>
      <c r="F174" s="255"/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  <c r="Y174" s="255"/>
      <c r="Z174" s="255"/>
      <c r="AA174" s="255"/>
      <c r="AB174" s="255"/>
      <c r="AC174" s="255"/>
      <c r="AD174" s="255"/>
      <c r="AE174" s="255"/>
      <c r="AF174" s="255"/>
      <c r="AG174" s="255"/>
      <c r="AH174" s="255"/>
      <c r="AI174" s="255"/>
      <c r="AJ174" s="255"/>
      <c r="AK174" s="255"/>
      <c r="AL174" s="255"/>
      <c r="AM174" s="255"/>
      <c r="AN174" s="255"/>
      <c r="AO174" s="255"/>
      <c r="AP174" s="255"/>
      <c r="AQ174" s="255"/>
      <c r="AR174" s="255"/>
      <c r="AS174" s="255"/>
      <c r="AT174" s="255"/>
      <c r="AU174" s="255"/>
      <c r="AV174" s="255"/>
      <c r="AW174" s="255"/>
      <c r="AX174" s="255"/>
      <c r="AY174" s="255"/>
      <c r="AZ174" s="255"/>
      <c r="BA174" s="255"/>
      <c r="BB174" s="255"/>
      <c r="BC174" s="255"/>
      <c r="BD174" s="255"/>
      <c r="BE174" s="255"/>
      <c r="BF174" s="255"/>
      <c r="BG174" s="255"/>
      <c r="BH174" s="255"/>
      <c r="BI174" s="255"/>
    </row>
    <row r="175" spans="1:61" x14ac:dyDescent="0.2">
      <c r="A175" s="255"/>
      <c r="B175" s="255"/>
      <c r="C175" s="255"/>
      <c r="D175" s="255"/>
      <c r="E175" s="255"/>
      <c r="F175" s="255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  <c r="Y175" s="255"/>
      <c r="Z175" s="255"/>
      <c r="AA175" s="255"/>
      <c r="AB175" s="255"/>
      <c r="AC175" s="255"/>
      <c r="AD175" s="255"/>
      <c r="AE175" s="255"/>
      <c r="AF175" s="255"/>
      <c r="AG175" s="255"/>
      <c r="AH175" s="255"/>
      <c r="AI175" s="255"/>
      <c r="AJ175" s="255"/>
      <c r="AK175" s="255"/>
      <c r="AL175" s="255"/>
      <c r="AM175" s="255"/>
      <c r="AN175" s="255"/>
      <c r="AO175" s="255"/>
      <c r="AP175" s="255"/>
      <c r="AQ175" s="255"/>
      <c r="AR175" s="255"/>
      <c r="AS175" s="255"/>
      <c r="AT175" s="255"/>
      <c r="AU175" s="255"/>
      <c r="AV175" s="255"/>
      <c r="AW175" s="255"/>
      <c r="AX175" s="255"/>
      <c r="AY175" s="255"/>
      <c r="AZ175" s="255"/>
      <c r="BA175" s="255"/>
      <c r="BB175" s="255"/>
      <c r="BC175" s="255"/>
      <c r="BD175" s="255"/>
      <c r="BE175" s="255"/>
      <c r="BF175" s="255"/>
      <c r="BG175" s="255"/>
      <c r="BH175" s="255"/>
      <c r="BI175" s="255"/>
    </row>
    <row r="176" spans="1:61" x14ac:dyDescent="0.2">
      <c r="A176" s="255"/>
      <c r="B176" s="255"/>
      <c r="C176" s="255"/>
      <c r="D176" s="255"/>
      <c r="E176" s="255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255"/>
      <c r="AK176" s="255"/>
      <c r="AL176" s="255"/>
      <c r="AM176" s="255"/>
      <c r="AN176" s="255"/>
      <c r="AO176" s="255"/>
      <c r="AP176" s="255"/>
      <c r="AQ176" s="255"/>
      <c r="AR176" s="255"/>
      <c r="AS176" s="255"/>
      <c r="AT176" s="255"/>
      <c r="AU176" s="255"/>
      <c r="AV176" s="255"/>
      <c r="AW176" s="255"/>
      <c r="AX176" s="255"/>
      <c r="AY176" s="255"/>
      <c r="AZ176" s="255"/>
      <c r="BA176" s="255"/>
      <c r="BB176" s="255"/>
      <c r="BC176" s="255"/>
      <c r="BD176" s="255"/>
      <c r="BE176" s="255"/>
      <c r="BF176" s="255"/>
      <c r="BG176" s="255"/>
      <c r="BH176" s="255"/>
      <c r="BI176" s="255"/>
    </row>
    <row r="177" spans="1:61" x14ac:dyDescent="0.2">
      <c r="A177" s="255"/>
      <c r="B177" s="255"/>
      <c r="C177" s="255"/>
      <c r="D177" s="255"/>
      <c r="E177" s="255"/>
      <c r="F177" s="255"/>
      <c r="G177" s="255"/>
      <c r="H177" s="255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5"/>
      <c r="Y177" s="255"/>
      <c r="Z177" s="255"/>
      <c r="AA177" s="255"/>
      <c r="AB177" s="255"/>
      <c r="AC177" s="255"/>
      <c r="AD177" s="255"/>
      <c r="AE177" s="255"/>
      <c r="AF177" s="255"/>
      <c r="AG177" s="255"/>
      <c r="AH177" s="255"/>
      <c r="AI177" s="255"/>
      <c r="AJ177" s="255"/>
      <c r="AK177" s="255"/>
      <c r="AL177" s="255"/>
      <c r="AM177" s="255"/>
      <c r="AN177" s="255"/>
      <c r="AO177" s="255"/>
      <c r="AP177" s="255"/>
      <c r="AQ177" s="255"/>
      <c r="AR177" s="255"/>
      <c r="AS177" s="255"/>
      <c r="AT177" s="255"/>
      <c r="AU177" s="255"/>
      <c r="AV177" s="255"/>
      <c r="AW177" s="255"/>
      <c r="AX177" s="255"/>
      <c r="AY177" s="255"/>
      <c r="AZ177" s="255"/>
      <c r="BA177" s="255"/>
      <c r="BB177" s="255"/>
      <c r="BC177" s="255"/>
      <c r="BD177" s="255"/>
      <c r="BE177" s="255"/>
      <c r="BF177" s="255"/>
      <c r="BG177" s="255"/>
      <c r="BH177" s="255"/>
      <c r="BI177" s="255"/>
    </row>
    <row r="178" spans="1:61" x14ac:dyDescent="0.2">
      <c r="A178" s="255"/>
      <c r="B178" s="255"/>
      <c r="C178" s="255"/>
      <c r="D178" s="255"/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  <c r="AA178" s="255"/>
      <c r="AB178" s="255"/>
      <c r="AC178" s="255"/>
      <c r="AD178" s="255"/>
      <c r="AE178" s="255"/>
      <c r="AF178" s="255"/>
      <c r="AG178" s="255"/>
      <c r="AH178" s="255"/>
      <c r="AI178" s="255"/>
      <c r="AJ178" s="255"/>
      <c r="AK178" s="255"/>
      <c r="AL178" s="255"/>
      <c r="AM178" s="255"/>
      <c r="AN178" s="255"/>
      <c r="AO178" s="255"/>
      <c r="AP178" s="255"/>
      <c r="AQ178" s="255"/>
      <c r="AR178" s="255"/>
      <c r="AS178" s="255"/>
      <c r="AT178" s="255"/>
      <c r="AU178" s="255"/>
      <c r="AV178" s="255"/>
      <c r="AW178" s="255"/>
      <c r="AX178" s="255"/>
      <c r="AY178" s="255"/>
      <c r="AZ178" s="255"/>
      <c r="BA178" s="255"/>
      <c r="BB178" s="255"/>
      <c r="BC178" s="255"/>
      <c r="BD178" s="255"/>
      <c r="BE178" s="255"/>
      <c r="BF178" s="255"/>
      <c r="BG178" s="255"/>
      <c r="BH178" s="255"/>
      <c r="BI178" s="255"/>
    </row>
    <row r="179" spans="1:61" x14ac:dyDescent="0.2">
      <c r="A179" s="255"/>
      <c r="B179" s="255"/>
      <c r="C179" s="255"/>
      <c r="D179" s="255"/>
      <c r="E179" s="255"/>
      <c r="F179" s="255"/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  <c r="Y179" s="255"/>
      <c r="Z179" s="255"/>
      <c r="AA179" s="255"/>
      <c r="AB179" s="255"/>
      <c r="AC179" s="255"/>
      <c r="AD179" s="255"/>
      <c r="AE179" s="255"/>
      <c r="AF179" s="255"/>
      <c r="AG179" s="255"/>
      <c r="AH179" s="255"/>
      <c r="AI179" s="255"/>
      <c r="AJ179" s="255"/>
      <c r="AK179" s="255"/>
      <c r="AL179" s="255"/>
      <c r="AM179" s="255"/>
      <c r="AN179" s="255"/>
      <c r="AO179" s="255"/>
      <c r="AP179" s="255"/>
      <c r="AQ179" s="255"/>
      <c r="AR179" s="255"/>
      <c r="AS179" s="255"/>
      <c r="AT179" s="255"/>
      <c r="AU179" s="255"/>
      <c r="AV179" s="255"/>
      <c r="AW179" s="255"/>
      <c r="AX179" s="255"/>
      <c r="AY179" s="255"/>
      <c r="AZ179" s="255"/>
      <c r="BA179" s="255"/>
      <c r="BB179" s="255"/>
      <c r="BC179" s="255"/>
      <c r="BD179" s="255"/>
      <c r="BE179" s="255"/>
      <c r="BF179" s="255"/>
      <c r="BG179" s="255"/>
      <c r="BH179" s="255"/>
      <c r="BI179" s="255"/>
    </row>
    <row r="180" spans="1:61" x14ac:dyDescent="0.2">
      <c r="A180" s="255"/>
      <c r="B180" s="255"/>
      <c r="C180" s="255"/>
      <c r="D180" s="255"/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  <c r="Y180" s="255"/>
      <c r="Z180" s="255"/>
      <c r="AA180" s="255"/>
      <c r="AB180" s="255"/>
      <c r="AC180" s="255"/>
      <c r="AD180" s="255"/>
      <c r="AE180" s="255"/>
      <c r="AF180" s="255"/>
      <c r="AG180" s="255"/>
      <c r="AH180" s="255"/>
      <c r="AI180" s="255"/>
      <c r="AJ180" s="255"/>
      <c r="AK180" s="255"/>
      <c r="AL180" s="255"/>
      <c r="AM180" s="255"/>
      <c r="AN180" s="255"/>
      <c r="AO180" s="255"/>
      <c r="AP180" s="255"/>
      <c r="AQ180" s="255"/>
      <c r="AR180" s="255"/>
      <c r="AS180" s="255"/>
      <c r="AT180" s="255"/>
      <c r="AU180" s="255"/>
      <c r="AV180" s="255"/>
      <c r="AW180" s="255"/>
      <c r="AX180" s="255"/>
      <c r="AY180" s="255"/>
      <c r="AZ180" s="255"/>
      <c r="BA180" s="255"/>
      <c r="BB180" s="255"/>
      <c r="BC180" s="255"/>
      <c r="BD180" s="255"/>
      <c r="BE180" s="255"/>
      <c r="BF180" s="255"/>
      <c r="BG180" s="255"/>
      <c r="BH180" s="255"/>
      <c r="BI180" s="255"/>
    </row>
    <row r="181" spans="1:61" x14ac:dyDescent="0.2">
      <c r="A181" s="255"/>
      <c r="B181" s="255"/>
      <c r="C181" s="255"/>
      <c r="D181" s="255"/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  <c r="Y181" s="255"/>
      <c r="Z181" s="255"/>
      <c r="AA181" s="255"/>
      <c r="AB181" s="255"/>
      <c r="AC181" s="255"/>
      <c r="AD181" s="255"/>
      <c r="AE181" s="255"/>
      <c r="AF181" s="255"/>
      <c r="AG181" s="255"/>
      <c r="AH181" s="255"/>
      <c r="AI181" s="255"/>
      <c r="AJ181" s="255"/>
      <c r="AK181" s="255"/>
      <c r="AL181" s="255"/>
      <c r="AM181" s="255"/>
      <c r="AN181" s="255"/>
      <c r="AO181" s="255"/>
      <c r="AP181" s="255"/>
      <c r="AQ181" s="255"/>
      <c r="AR181" s="255"/>
      <c r="AS181" s="255"/>
      <c r="AT181" s="255"/>
      <c r="AU181" s="255"/>
      <c r="AV181" s="255"/>
      <c r="AW181" s="255"/>
      <c r="AX181" s="255"/>
      <c r="AY181" s="255"/>
      <c r="AZ181" s="255"/>
      <c r="BA181" s="255"/>
      <c r="BB181" s="255"/>
      <c r="BC181" s="255"/>
      <c r="BD181" s="255"/>
      <c r="BE181" s="255"/>
      <c r="BF181" s="255"/>
      <c r="BG181" s="255"/>
      <c r="BH181" s="255"/>
      <c r="BI181" s="255"/>
    </row>
    <row r="182" spans="1:61" x14ac:dyDescent="0.2">
      <c r="A182" s="255"/>
      <c r="B182" s="255"/>
      <c r="C182" s="255"/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/>
      <c r="Y182" s="255"/>
      <c r="Z182" s="255"/>
      <c r="AA182" s="255"/>
      <c r="AB182" s="255"/>
      <c r="AC182" s="255"/>
      <c r="AD182" s="255"/>
      <c r="AE182" s="255"/>
      <c r="AF182" s="255"/>
      <c r="AG182" s="255"/>
      <c r="AH182" s="255"/>
      <c r="AI182" s="255"/>
      <c r="AJ182" s="255"/>
      <c r="AK182" s="255"/>
      <c r="AL182" s="255"/>
      <c r="AM182" s="255"/>
      <c r="AN182" s="255"/>
      <c r="AO182" s="255"/>
      <c r="AP182" s="255"/>
      <c r="AQ182" s="255"/>
      <c r="AR182" s="255"/>
      <c r="AS182" s="255"/>
      <c r="AT182" s="255"/>
      <c r="AU182" s="255"/>
      <c r="AV182" s="255"/>
      <c r="AW182" s="255"/>
      <c r="AX182" s="255"/>
      <c r="AY182" s="255"/>
      <c r="AZ182" s="255"/>
      <c r="BA182" s="255"/>
      <c r="BB182" s="255"/>
      <c r="BC182" s="255"/>
      <c r="BD182" s="255"/>
      <c r="BE182" s="255"/>
      <c r="BF182" s="255"/>
      <c r="BG182" s="255"/>
      <c r="BH182" s="255"/>
      <c r="BI182" s="255"/>
    </row>
    <row r="183" spans="1:61" x14ac:dyDescent="0.2">
      <c r="A183" s="255"/>
      <c r="B183" s="255"/>
      <c r="C183" s="255"/>
      <c r="D183" s="255"/>
      <c r="E183" s="255"/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  <c r="Y183" s="255"/>
      <c r="Z183" s="255"/>
      <c r="AA183" s="255"/>
      <c r="AB183" s="255"/>
      <c r="AC183" s="255"/>
      <c r="AD183" s="255"/>
      <c r="AE183" s="255"/>
      <c r="AF183" s="255"/>
      <c r="AG183" s="255"/>
      <c r="AH183" s="255"/>
      <c r="AI183" s="255"/>
      <c r="AJ183" s="255"/>
      <c r="AK183" s="255"/>
      <c r="AL183" s="255"/>
      <c r="AM183" s="255"/>
      <c r="AN183" s="255"/>
      <c r="AO183" s="255"/>
      <c r="AP183" s="255"/>
      <c r="AQ183" s="255"/>
      <c r="AR183" s="255"/>
      <c r="AS183" s="255"/>
      <c r="AT183" s="255"/>
      <c r="AU183" s="255"/>
      <c r="AV183" s="255"/>
      <c r="AW183" s="255"/>
      <c r="AX183" s="255"/>
      <c r="AY183" s="255"/>
      <c r="AZ183" s="255"/>
      <c r="BA183" s="255"/>
      <c r="BB183" s="255"/>
      <c r="BC183" s="255"/>
      <c r="BD183" s="255"/>
      <c r="BE183" s="255"/>
      <c r="BF183" s="255"/>
      <c r="BG183" s="255"/>
      <c r="BH183" s="255"/>
      <c r="BI183" s="255"/>
    </row>
    <row r="184" spans="1:61" x14ac:dyDescent="0.2">
      <c r="A184" s="255"/>
      <c r="B184" s="255"/>
      <c r="C184" s="255"/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255"/>
      <c r="T184" s="255"/>
      <c r="U184" s="255"/>
      <c r="V184" s="255"/>
      <c r="W184" s="255"/>
      <c r="X184" s="255"/>
      <c r="Y184" s="255"/>
      <c r="Z184" s="255"/>
      <c r="AA184" s="255"/>
      <c r="AB184" s="255"/>
      <c r="AC184" s="255"/>
      <c r="AD184" s="255"/>
      <c r="AE184" s="255"/>
      <c r="AF184" s="255"/>
      <c r="AG184" s="255"/>
      <c r="AH184" s="255"/>
      <c r="AI184" s="255"/>
      <c r="AJ184" s="255"/>
      <c r="AK184" s="255"/>
      <c r="AL184" s="255"/>
      <c r="AM184" s="255"/>
      <c r="AN184" s="255"/>
      <c r="AO184" s="255"/>
      <c r="AP184" s="255"/>
      <c r="AQ184" s="255"/>
      <c r="AR184" s="255"/>
      <c r="AS184" s="255"/>
      <c r="AT184" s="255"/>
      <c r="AU184" s="255"/>
      <c r="AV184" s="255"/>
      <c r="AW184" s="255"/>
      <c r="AX184" s="255"/>
      <c r="AY184" s="255"/>
      <c r="AZ184" s="255"/>
      <c r="BA184" s="255"/>
      <c r="BB184" s="255"/>
      <c r="BC184" s="255"/>
      <c r="BD184" s="255"/>
      <c r="BE184" s="255"/>
      <c r="BF184" s="255"/>
      <c r="BG184" s="255"/>
      <c r="BH184" s="255"/>
      <c r="BI184" s="255"/>
    </row>
    <row r="185" spans="1:61" x14ac:dyDescent="0.2">
      <c r="A185" s="255"/>
      <c r="B185" s="255"/>
      <c r="C185" s="255"/>
      <c r="D185" s="255"/>
      <c r="E185" s="255"/>
      <c r="F185" s="255"/>
      <c r="G185" s="255"/>
      <c r="H185" s="255"/>
      <c r="I185" s="255"/>
      <c r="J185" s="255"/>
      <c r="K185" s="255"/>
      <c r="L185" s="255"/>
      <c r="M185" s="255"/>
      <c r="N185" s="255"/>
      <c r="O185" s="255"/>
      <c r="P185" s="255"/>
      <c r="Q185" s="255"/>
      <c r="R185" s="255"/>
      <c r="S185" s="255"/>
      <c r="T185" s="255"/>
      <c r="U185" s="255"/>
      <c r="V185" s="255"/>
      <c r="W185" s="255"/>
      <c r="X185" s="255"/>
      <c r="Y185" s="255"/>
      <c r="Z185" s="255"/>
      <c r="AA185" s="255"/>
      <c r="AB185" s="255"/>
      <c r="AC185" s="255"/>
      <c r="AD185" s="255"/>
      <c r="AE185" s="255"/>
      <c r="AF185" s="255"/>
      <c r="AG185" s="255"/>
      <c r="AH185" s="255"/>
      <c r="AI185" s="255"/>
      <c r="AJ185" s="255"/>
      <c r="AK185" s="255"/>
      <c r="AL185" s="255"/>
      <c r="AM185" s="255"/>
      <c r="AN185" s="255"/>
      <c r="AO185" s="255"/>
      <c r="AP185" s="255"/>
      <c r="AQ185" s="255"/>
      <c r="AR185" s="255"/>
      <c r="AS185" s="255"/>
      <c r="AT185" s="255"/>
      <c r="AU185" s="255"/>
      <c r="AV185" s="255"/>
      <c r="AW185" s="255"/>
      <c r="AX185" s="255"/>
      <c r="AY185" s="255"/>
      <c r="AZ185" s="255"/>
      <c r="BA185" s="255"/>
      <c r="BB185" s="255"/>
      <c r="BC185" s="255"/>
      <c r="BD185" s="255"/>
      <c r="BE185" s="255"/>
      <c r="BF185" s="255"/>
      <c r="BG185" s="255"/>
      <c r="BH185" s="255"/>
      <c r="BI185" s="255"/>
    </row>
    <row r="186" spans="1:61" x14ac:dyDescent="0.2">
      <c r="A186" s="255"/>
      <c r="B186" s="255"/>
      <c r="C186" s="255"/>
      <c r="D186" s="255"/>
      <c r="E186" s="255"/>
      <c r="F186" s="255"/>
      <c r="G186" s="255"/>
      <c r="H186" s="255"/>
      <c r="I186" s="255"/>
      <c r="J186" s="255"/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55"/>
      <c r="X186" s="255"/>
      <c r="Y186" s="255"/>
      <c r="Z186" s="255"/>
      <c r="AA186" s="255"/>
      <c r="AB186" s="255"/>
      <c r="AC186" s="255"/>
      <c r="AD186" s="255"/>
      <c r="AE186" s="255"/>
      <c r="AF186" s="255"/>
      <c r="AG186" s="255"/>
      <c r="AH186" s="255"/>
      <c r="AI186" s="255"/>
      <c r="AJ186" s="255"/>
      <c r="AK186" s="255"/>
      <c r="AL186" s="255"/>
      <c r="AM186" s="255"/>
      <c r="AN186" s="255"/>
      <c r="AO186" s="255"/>
      <c r="AP186" s="255"/>
      <c r="AQ186" s="255"/>
      <c r="AR186" s="255"/>
      <c r="AS186" s="255"/>
      <c r="AT186" s="255"/>
      <c r="AU186" s="255"/>
      <c r="AV186" s="255"/>
      <c r="AW186" s="255"/>
      <c r="AX186" s="255"/>
      <c r="AY186" s="255"/>
      <c r="AZ186" s="255"/>
      <c r="BA186" s="255"/>
      <c r="BB186" s="255"/>
      <c r="BC186" s="255"/>
      <c r="BD186" s="255"/>
      <c r="BE186" s="255"/>
      <c r="BF186" s="255"/>
      <c r="BG186" s="255"/>
      <c r="BH186" s="255"/>
      <c r="BI186" s="255"/>
    </row>
    <row r="187" spans="1:61" x14ac:dyDescent="0.2">
      <c r="A187" s="255"/>
      <c r="B187" s="255"/>
      <c r="C187" s="255"/>
      <c r="D187" s="255"/>
      <c r="E187" s="255"/>
      <c r="F187" s="255"/>
      <c r="G187" s="255"/>
      <c r="H187" s="255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  <c r="Y187" s="255"/>
      <c r="Z187" s="255"/>
      <c r="AA187" s="255"/>
      <c r="AB187" s="255"/>
      <c r="AC187" s="255"/>
      <c r="AD187" s="255"/>
      <c r="AE187" s="255"/>
      <c r="AF187" s="255"/>
      <c r="AG187" s="255"/>
      <c r="AH187" s="255"/>
      <c r="AI187" s="255"/>
      <c r="AJ187" s="255"/>
      <c r="AK187" s="255"/>
      <c r="AL187" s="255"/>
      <c r="AM187" s="255"/>
      <c r="AN187" s="255"/>
      <c r="AO187" s="255"/>
      <c r="AP187" s="255"/>
      <c r="AQ187" s="255"/>
      <c r="AR187" s="255"/>
      <c r="AS187" s="255"/>
      <c r="AT187" s="255"/>
      <c r="AU187" s="255"/>
      <c r="AV187" s="255"/>
      <c r="AW187" s="255"/>
      <c r="AX187" s="255"/>
      <c r="AY187" s="255"/>
      <c r="AZ187" s="255"/>
      <c r="BA187" s="255"/>
      <c r="BB187" s="255"/>
      <c r="BC187" s="255"/>
      <c r="BD187" s="255"/>
      <c r="BE187" s="255"/>
      <c r="BF187" s="255"/>
      <c r="BG187" s="255"/>
      <c r="BH187" s="255"/>
      <c r="BI187" s="255"/>
    </row>
    <row r="188" spans="1:61" x14ac:dyDescent="0.2">
      <c r="A188" s="255"/>
      <c r="B188" s="255"/>
      <c r="C188" s="255"/>
      <c r="D188" s="255"/>
      <c r="E188" s="255"/>
      <c r="F188" s="255"/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/>
      <c r="Y188" s="255"/>
      <c r="Z188" s="255"/>
      <c r="AA188" s="255"/>
      <c r="AB188" s="255"/>
      <c r="AC188" s="255"/>
      <c r="AD188" s="255"/>
      <c r="AE188" s="255"/>
      <c r="AF188" s="255"/>
      <c r="AG188" s="255"/>
      <c r="AH188" s="255"/>
      <c r="AI188" s="255"/>
      <c r="AJ188" s="255"/>
      <c r="AK188" s="255"/>
      <c r="AL188" s="255"/>
      <c r="AM188" s="255"/>
      <c r="AN188" s="255"/>
      <c r="AO188" s="255"/>
      <c r="AP188" s="255"/>
      <c r="AQ188" s="255"/>
      <c r="AR188" s="255"/>
      <c r="AS188" s="255"/>
      <c r="AT188" s="255"/>
      <c r="AU188" s="255"/>
      <c r="AV188" s="255"/>
      <c r="AW188" s="255"/>
      <c r="AX188" s="255"/>
      <c r="AY188" s="255"/>
      <c r="AZ188" s="255"/>
      <c r="BA188" s="255"/>
      <c r="BB188" s="255"/>
      <c r="BC188" s="255"/>
      <c r="BD188" s="255"/>
      <c r="BE188" s="255"/>
      <c r="BF188" s="255"/>
      <c r="BG188" s="255"/>
      <c r="BH188" s="255"/>
      <c r="BI188" s="255"/>
    </row>
    <row r="189" spans="1:61" x14ac:dyDescent="0.2">
      <c r="A189" s="255"/>
      <c r="B189" s="255"/>
      <c r="C189" s="255"/>
      <c r="D189" s="255"/>
      <c r="E189" s="255"/>
      <c r="F189" s="255"/>
      <c r="G189" s="255"/>
      <c r="H189" s="255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55"/>
      <c r="X189" s="255"/>
      <c r="Y189" s="255"/>
      <c r="Z189" s="255"/>
      <c r="AA189" s="255"/>
      <c r="AB189" s="255"/>
      <c r="AC189" s="255"/>
      <c r="AD189" s="255"/>
      <c r="AE189" s="255"/>
      <c r="AF189" s="255"/>
      <c r="AG189" s="255"/>
      <c r="AH189" s="255"/>
      <c r="AI189" s="255"/>
      <c r="AJ189" s="255"/>
      <c r="AK189" s="255"/>
      <c r="AL189" s="255"/>
      <c r="AM189" s="255"/>
      <c r="AN189" s="255"/>
      <c r="AO189" s="255"/>
      <c r="AP189" s="255"/>
      <c r="AQ189" s="255"/>
      <c r="AR189" s="255"/>
      <c r="AS189" s="255"/>
      <c r="AT189" s="255"/>
      <c r="AU189" s="255"/>
      <c r="AV189" s="255"/>
      <c r="AW189" s="255"/>
      <c r="AX189" s="255"/>
      <c r="AY189" s="255"/>
      <c r="AZ189" s="255"/>
      <c r="BA189" s="255"/>
      <c r="BB189" s="255"/>
      <c r="BC189" s="255"/>
      <c r="BD189" s="255"/>
      <c r="BE189" s="255"/>
      <c r="BF189" s="255"/>
      <c r="BG189" s="255"/>
      <c r="BH189" s="255"/>
      <c r="BI189" s="255"/>
    </row>
    <row r="190" spans="1:61" x14ac:dyDescent="0.2">
      <c r="A190" s="255"/>
      <c r="B190" s="255"/>
      <c r="C190" s="255"/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5"/>
      <c r="AD190" s="255"/>
      <c r="AE190" s="255"/>
      <c r="AF190" s="255"/>
      <c r="AG190" s="255"/>
      <c r="AH190" s="255"/>
      <c r="AI190" s="255"/>
      <c r="AJ190" s="255"/>
      <c r="AK190" s="255"/>
      <c r="AL190" s="255"/>
      <c r="AM190" s="255"/>
      <c r="AN190" s="255"/>
      <c r="AO190" s="255"/>
      <c r="AP190" s="255"/>
      <c r="AQ190" s="255"/>
      <c r="AR190" s="255"/>
      <c r="AS190" s="255"/>
      <c r="AT190" s="255"/>
      <c r="AU190" s="255"/>
      <c r="AV190" s="255"/>
      <c r="AW190" s="255"/>
      <c r="AX190" s="255"/>
      <c r="AY190" s="255"/>
      <c r="AZ190" s="255"/>
      <c r="BA190" s="255"/>
      <c r="BB190" s="255"/>
      <c r="BC190" s="255"/>
      <c r="BD190" s="255"/>
      <c r="BE190" s="255"/>
      <c r="BF190" s="255"/>
      <c r="BG190" s="255"/>
      <c r="BH190" s="255"/>
      <c r="BI190" s="255"/>
    </row>
    <row r="191" spans="1:61" x14ac:dyDescent="0.2">
      <c r="A191" s="255"/>
      <c r="B191" s="255"/>
      <c r="C191" s="255"/>
      <c r="D191" s="255"/>
      <c r="E191" s="255"/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55"/>
      <c r="W191" s="255"/>
      <c r="X191" s="255"/>
      <c r="Y191" s="255"/>
      <c r="Z191" s="255"/>
      <c r="AA191" s="255"/>
      <c r="AB191" s="255"/>
      <c r="AC191" s="255"/>
      <c r="AD191" s="255"/>
      <c r="AE191" s="255"/>
      <c r="AF191" s="255"/>
      <c r="AG191" s="255"/>
      <c r="AH191" s="255"/>
      <c r="AI191" s="255"/>
      <c r="AJ191" s="255"/>
      <c r="AK191" s="255"/>
      <c r="AL191" s="255"/>
      <c r="AM191" s="255"/>
      <c r="AN191" s="255"/>
      <c r="AO191" s="255"/>
      <c r="AP191" s="255"/>
      <c r="AQ191" s="255"/>
      <c r="AR191" s="255"/>
      <c r="AS191" s="255"/>
      <c r="AT191" s="255"/>
      <c r="AU191" s="255"/>
      <c r="AV191" s="255"/>
      <c r="AW191" s="255"/>
      <c r="AX191" s="255"/>
      <c r="AY191" s="255"/>
      <c r="AZ191" s="255"/>
      <c r="BA191" s="255"/>
      <c r="BB191" s="255"/>
      <c r="BC191" s="255"/>
      <c r="BD191" s="255"/>
      <c r="BE191" s="255"/>
      <c r="BF191" s="255"/>
      <c r="BG191" s="255"/>
      <c r="BH191" s="255"/>
      <c r="BI191" s="255"/>
    </row>
    <row r="192" spans="1:61" x14ac:dyDescent="0.2">
      <c r="A192" s="255"/>
      <c r="B192" s="255"/>
      <c r="C192" s="255"/>
      <c r="D192" s="255"/>
      <c r="E192" s="255"/>
      <c r="F192" s="255"/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  <c r="Y192" s="255"/>
      <c r="Z192" s="255"/>
      <c r="AA192" s="255"/>
      <c r="AB192" s="255"/>
      <c r="AC192" s="255"/>
      <c r="AD192" s="255"/>
      <c r="AE192" s="255"/>
      <c r="AF192" s="255"/>
      <c r="AG192" s="255"/>
      <c r="AH192" s="255"/>
      <c r="AI192" s="255"/>
      <c r="AJ192" s="255"/>
      <c r="AK192" s="255"/>
      <c r="AL192" s="255"/>
      <c r="AM192" s="255"/>
      <c r="AN192" s="255"/>
      <c r="AO192" s="255"/>
      <c r="AP192" s="255"/>
      <c r="AQ192" s="255"/>
      <c r="AR192" s="255"/>
      <c r="AS192" s="255"/>
      <c r="AT192" s="255"/>
      <c r="AU192" s="255"/>
      <c r="AV192" s="255"/>
      <c r="AW192" s="255"/>
      <c r="AX192" s="255"/>
      <c r="AY192" s="255"/>
      <c r="AZ192" s="255"/>
      <c r="BA192" s="255"/>
      <c r="BB192" s="255"/>
      <c r="BC192" s="255"/>
      <c r="BD192" s="255"/>
      <c r="BE192" s="255"/>
      <c r="BF192" s="255"/>
      <c r="BG192" s="255"/>
      <c r="BH192" s="255"/>
      <c r="BI192" s="255"/>
    </row>
    <row r="193" spans="1:61" x14ac:dyDescent="0.2">
      <c r="A193" s="255"/>
      <c r="B193" s="255"/>
      <c r="C193" s="255"/>
      <c r="D193" s="255"/>
      <c r="E193" s="255"/>
      <c r="F193" s="255"/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/>
      <c r="U193" s="255"/>
      <c r="V193" s="255"/>
      <c r="W193" s="255"/>
      <c r="X193" s="255"/>
      <c r="Y193" s="255"/>
      <c r="Z193" s="255"/>
      <c r="AA193" s="255"/>
      <c r="AB193" s="255"/>
      <c r="AC193" s="255"/>
      <c r="AD193" s="255"/>
      <c r="AE193" s="255"/>
      <c r="AF193" s="255"/>
      <c r="AG193" s="255"/>
      <c r="AH193" s="255"/>
      <c r="AI193" s="255"/>
      <c r="AJ193" s="255"/>
      <c r="AK193" s="255"/>
      <c r="AL193" s="255"/>
      <c r="AM193" s="255"/>
      <c r="AN193" s="255"/>
      <c r="AO193" s="255"/>
      <c r="AP193" s="255"/>
      <c r="AQ193" s="255"/>
      <c r="AR193" s="255"/>
      <c r="AS193" s="255"/>
      <c r="AT193" s="255"/>
      <c r="AU193" s="255"/>
      <c r="AV193" s="255"/>
      <c r="AW193" s="255"/>
      <c r="AX193" s="255"/>
      <c r="AY193" s="255"/>
      <c r="AZ193" s="255"/>
      <c r="BA193" s="255"/>
      <c r="BB193" s="255"/>
      <c r="BC193" s="255"/>
      <c r="BD193" s="255"/>
      <c r="BE193" s="255"/>
      <c r="BF193" s="255"/>
      <c r="BG193" s="255"/>
      <c r="BH193" s="255"/>
      <c r="BI193" s="255"/>
    </row>
    <row r="194" spans="1:61" x14ac:dyDescent="0.2">
      <c r="A194" s="255"/>
      <c r="B194" s="255"/>
      <c r="C194" s="255"/>
      <c r="D194" s="255"/>
      <c r="E194" s="255"/>
      <c r="F194" s="255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/>
      <c r="Y194" s="255"/>
      <c r="Z194" s="255"/>
      <c r="AA194" s="255"/>
      <c r="AB194" s="255"/>
      <c r="AC194" s="255"/>
      <c r="AD194" s="255"/>
      <c r="AE194" s="255"/>
      <c r="AF194" s="255"/>
      <c r="AG194" s="255"/>
      <c r="AH194" s="255"/>
      <c r="AI194" s="255"/>
      <c r="AJ194" s="255"/>
      <c r="AK194" s="255"/>
      <c r="AL194" s="255"/>
      <c r="AM194" s="255"/>
      <c r="AN194" s="255"/>
      <c r="AO194" s="255"/>
      <c r="AP194" s="255"/>
      <c r="AQ194" s="255"/>
      <c r="AR194" s="255"/>
      <c r="AS194" s="255"/>
      <c r="AT194" s="255"/>
      <c r="AU194" s="255"/>
      <c r="AV194" s="255"/>
      <c r="AW194" s="255"/>
      <c r="AX194" s="255"/>
      <c r="AY194" s="255"/>
      <c r="AZ194" s="255"/>
      <c r="BA194" s="255"/>
      <c r="BB194" s="255"/>
      <c r="BC194" s="255"/>
      <c r="BD194" s="255"/>
      <c r="BE194" s="255"/>
      <c r="BF194" s="255"/>
      <c r="BG194" s="255"/>
      <c r="BH194" s="255"/>
      <c r="BI194" s="255"/>
    </row>
    <row r="195" spans="1:61" x14ac:dyDescent="0.2">
      <c r="A195" s="255"/>
      <c r="B195" s="255"/>
      <c r="C195" s="255"/>
      <c r="D195" s="255"/>
      <c r="E195" s="255"/>
      <c r="F195" s="255"/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  <c r="Y195" s="255"/>
      <c r="Z195" s="255"/>
      <c r="AA195" s="255"/>
      <c r="AB195" s="255"/>
      <c r="AC195" s="255"/>
      <c r="AD195" s="255"/>
      <c r="AE195" s="255"/>
      <c r="AF195" s="255"/>
      <c r="AG195" s="255"/>
      <c r="AH195" s="255"/>
      <c r="AI195" s="255"/>
      <c r="AJ195" s="255"/>
      <c r="AK195" s="255"/>
      <c r="AL195" s="255"/>
      <c r="AM195" s="255"/>
      <c r="AN195" s="255"/>
      <c r="AO195" s="255"/>
      <c r="AP195" s="255"/>
      <c r="AQ195" s="255"/>
      <c r="AR195" s="255"/>
      <c r="AS195" s="255"/>
      <c r="AT195" s="255"/>
      <c r="AU195" s="255"/>
      <c r="AV195" s="255"/>
      <c r="AW195" s="255"/>
      <c r="AX195" s="255"/>
      <c r="AY195" s="255"/>
      <c r="AZ195" s="255"/>
      <c r="BA195" s="255"/>
      <c r="BB195" s="255"/>
      <c r="BC195" s="255"/>
      <c r="BD195" s="255"/>
      <c r="BE195" s="255"/>
      <c r="BF195" s="255"/>
      <c r="BG195" s="255"/>
      <c r="BH195" s="255"/>
      <c r="BI195" s="255"/>
    </row>
    <row r="196" spans="1:61" x14ac:dyDescent="0.2">
      <c r="A196" s="255"/>
      <c r="B196" s="255"/>
      <c r="C196" s="255"/>
      <c r="D196" s="255"/>
      <c r="E196" s="255"/>
      <c r="F196" s="255"/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/>
      <c r="Y196" s="255"/>
      <c r="Z196" s="255"/>
      <c r="AA196" s="255"/>
      <c r="AB196" s="255"/>
      <c r="AC196" s="255"/>
      <c r="AD196" s="255"/>
      <c r="AE196" s="255"/>
      <c r="AF196" s="255"/>
      <c r="AG196" s="255"/>
      <c r="AH196" s="255"/>
      <c r="AI196" s="255"/>
      <c r="AJ196" s="255"/>
      <c r="AK196" s="255"/>
      <c r="AL196" s="255"/>
      <c r="AM196" s="255"/>
      <c r="AN196" s="255"/>
      <c r="AO196" s="255"/>
      <c r="AP196" s="255"/>
      <c r="AQ196" s="255"/>
      <c r="AR196" s="255"/>
      <c r="AS196" s="255"/>
      <c r="AT196" s="255"/>
      <c r="AU196" s="255"/>
      <c r="AV196" s="255"/>
      <c r="AW196" s="255"/>
      <c r="AX196" s="255"/>
      <c r="AY196" s="255"/>
      <c r="AZ196" s="255"/>
      <c r="BA196" s="255"/>
      <c r="BB196" s="255"/>
      <c r="BC196" s="255"/>
      <c r="BD196" s="255"/>
      <c r="BE196" s="255"/>
      <c r="BF196" s="255"/>
      <c r="BG196" s="255"/>
      <c r="BH196" s="255"/>
      <c r="BI196" s="255"/>
    </row>
    <row r="197" spans="1:61" x14ac:dyDescent="0.2">
      <c r="A197" s="255"/>
      <c r="B197" s="255"/>
      <c r="C197" s="255"/>
      <c r="D197" s="255"/>
      <c r="E197" s="255"/>
      <c r="F197" s="255"/>
      <c r="G197" s="255"/>
      <c r="H197" s="255"/>
      <c r="I197" s="255"/>
      <c r="J197" s="255"/>
      <c r="K197" s="255"/>
      <c r="L197" s="255"/>
      <c r="M197" s="255"/>
      <c r="N197" s="255"/>
      <c r="O197" s="255"/>
      <c r="P197" s="255"/>
      <c r="Q197" s="255"/>
      <c r="R197" s="255"/>
      <c r="S197" s="255"/>
      <c r="T197" s="255"/>
      <c r="U197" s="255"/>
      <c r="V197" s="255"/>
      <c r="W197" s="255"/>
      <c r="X197" s="255"/>
      <c r="Y197" s="255"/>
      <c r="Z197" s="255"/>
      <c r="AA197" s="255"/>
      <c r="AB197" s="255"/>
      <c r="AC197" s="255"/>
      <c r="AD197" s="255"/>
      <c r="AE197" s="255"/>
      <c r="AF197" s="255"/>
      <c r="AG197" s="255"/>
      <c r="AH197" s="255"/>
      <c r="AI197" s="255"/>
      <c r="AJ197" s="255"/>
      <c r="AK197" s="255"/>
      <c r="AL197" s="255"/>
      <c r="AM197" s="255"/>
      <c r="AN197" s="255"/>
      <c r="AO197" s="255"/>
      <c r="AP197" s="255"/>
      <c r="AQ197" s="255"/>
      <c r="AR197" s="255"/>
      <c r="AS197" s="255"/>
      <c r="AT197" s="255"/>
      <c r="AU197" s="255"/>
      <c r="AV197" s="255"/>
      <c r="AW197" s="255"/>
      <c r="AX197" s="255"/>
      <c r="AY197" s="255"/>
      <c r="AZ197" s="255"/>
      <c r="BA197" s="255"/>
      <c r="BB197" s="255"/>
      <c r="BC197" s="255"/>
      <c r="BD197" s="255"/>
      <c r="BE197" s="255"/>
      <c r="BF197" s="255"/>
      <c r="BG197" s="255"/>
      <c r="BH197" s="255"/>
      <c r="BI197" s="255"/>
    </row>
    <row r="198" spans="1:61" x14ac:dyDescent="0.2">
      <c r="A198" s="255"/>
      <c r="B198" s="255"/>
      <c r="C198" s="255"/>
      <c r="D198" s="255"/>
      <c r="E198" s="255"/>
      <c r="F198" s="255"/>
      <c r="G198" s="255"/>
      <c r="H198" s="255"/>
      <c r="I198" s="255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  <c r="Y198" s="255"/>
      <c r="Z198" s="255"/>
      <c r="AA198" s="255"/>
      <c r="AB198" s="255"/>
      <c r="AC198" s="255"/>
      <c r="AD198" s="255"/>
      <c r="AE198" s="255"/>
      <c r="AF198" s="255"/>
      <c r="AG198" s="255"/>
      <c r="AH198" s="255"/>
      <c r="AI198" s="255"/>
      <c r="AJ198" s="255"/>
      <c r="AK198" s="255"/>
      <c r="AL198" s="255"/>
      <c r="AM198" s="255"/>
      <c r="AN198" s="255"/>
      <c r="AO198" s="255"/>
      <c r="AP198" s="255"/>
      <c r="AQ198" s="255"/>
      <c r="AR198" s="255"/>
      <c r="AS198" s="255"/>
      <c r="AT198" s="255"/>
      <c r="AU198" s="255"/>
      <c r="AV198" s="255"/>
      <c r="AW198" s="255"/>
      <c r="AX198" s="255"/>
      <c r="AY198" s="255"/>
      <c r="AZ198" s="255"/>
      <c r="BA198" s="255"/>
      <c r="BB198" s="255"/>
      <c r="BC198" s="255"/>
      <c r="BD198" s="255"/>
      <c r="BE198" s="255"/>
      <c r="BF198" s="255"/>
      <c r="BG198" s="255"/>
      <c r="BH198" s="255"/>
      <c r="BI198" s="255"/>
    </row>
    <row r="199" spans="1:61" x14ac:dyDescent="0.2">
      <c r="A199" s="255"/>
      <c r="B199" s="255"/>
      <c r="C199" s="255"/>
      <c r="D199" s="255"/>
      <c r="E199" s="255"/>
      <c r="F199" s="255"/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  <c r="Y199" s="255"/>
      <c r="Z199" s="255"/>
      <c r="AA199" s="255"/>
      <c r="AB199" s="255"/>
      <c r="AC199" s="255"/>
      <c r="AD199" s="255"/>
      <c r="AE199" s="255"/>
      <c r="AF199" s="255"/>
      <c r="AG199" s="255"/>
      <c r="AH199" s="255"/>
      <c r="AI199" s="255"/>
      <c r="AJ199" s="255"/>
      <c r="AK199" s="255"/>
      <c r="AL199" s="255"/>
      <c r="AM199" s="255"/>
      <c r="AN199" s="255"/>
      <c r="AO199" s="255"/>
      <c r="AP199" s="255"/>
      <c r="AQ199" s="255"/>
      <c r="AR199" s="255"/>
      <c r="AS199" s="255"/>
      <c r="AT199" s="255"/>
      <c r="AU199" s="255"/>
      <c r="AV199" s="255"/>
      <c r="AW199" s="255"/>
      <c r="AX199" s="255"/>
      <c r="AY199" s="255"/>
      <c r="AZ199" s="255"/>
      <c r="BA199" s="255"/>
      <c r="BB199" s="255"/>
      <c r="BC199" s="255"/>
      <c r="BD199" s="255"/>
      <c r="BE199" s="255"/>
      <c r="BF199" s="255"/>
      <c r="BG199" s="255"/>
      <c r="BH199" s="255"/>
      <c r="BI199" s="255"/>
    </row>
    <row r="200" spans="1:61" x14ac:dyDescent="0.2">
      <c r="A200" s="255"/>
      <c r="B200" s="255"/>
      <c r="C200" s="255"/>
      <c r="D200" s="255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  <c r="Y200" s="255"/>
      <c r="Z200" s="255"/>
      <c r="AA200" s="255"/>
      <c r="AB200" s="255"/>
      <c r="AC200" s="255"/>
      <c r="AD200" s="255"/>
      <c r="AE200" s="255"/>
      <c r="AF200" s="255"/>
      <c r="AG200" s="255"/>
      <c r="AH200" s="255"/>
      <c r="AI200" s="255"/>
      <c r="AJ200" s="255"/>
      <c r="AK200" s="255"/>
      <c r="AL200" s="255"/>
      <c r="AM200" s="255"/>
      <c r="AN200" s="255"/>
      <c r="AO200" s="255"/>
      <c r="AP200" s="255"/>
      <c r="AQ200" s="255"/>
      <c r="AR200" s="255"/>
      <c r="AS200" s="255"/>
      <c r="AT200" s="255"/>
      <c r="AU200" s="255"/>
      <c r="AV200" s="255"/>
      <c r="AW200" s="255"/>
      <c r="AX200" s="255"/>
      <c r="AY200" s="255"/>
      <c r="AZ200" s="255"/>
      <c r="BA200" s="255"/>
      <c r="BB200" s="255"/>
      <c r="BC200" s="255"/>
      <c r="BD200" s="255"/>
      <c r="BE200" s="255"/>
      <c r="BF200" s="255"/>
      <c r="BG200" s="255"/>
      <c r="BH200" s="255"/>
      <c r="BI200" s="255"/>
    </row>
    <row r="201" spans="1:61" x14ac:dyDescent="0.2">
      <c r="A201" s="255"/>
      <c r="B201" s="255"/>
      <c r="C201" s="255"/>
      <c r="D201" s="255"/>
      <c r="E201" s="255"/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  <c r="Y201" s="255"/>
      <c r="Z201" s="255"/>
      <c r="AA201" s="255"/>
      <c r="AB201" s="255"/>
      <c r="AC201" s="255"/>
      <c r="AD201" s="255"/>
      <c r="AE201" s="255"/>
      <c r="AF201" s="255"/>
      <c r="AG201" s="255"/>
      <c r="AH201" s="255"/>
      <c r="AI201" s="255"/>
      <c r="AJ201" s="255"/>
      <c r="AK201" s="255"/>
      <c r="AL201" s="255"/>
      <c r="AM201" s="255"/>
      <c r="AN201" s="255"/>
      <c r="AO201" s="255"/>
      <c r="AP201" s="255"/>
      <c r="AQ201" s="255"/>
      <c r="AR201" s="255"/>
      <c r="AS201" s="255"/>
      <c r="AT201" s="255"/>
      <c r="AU201" s="255"/>
      <c r="AV201" s="255"/>
      <c r="AW201" s="255"/>
      <c r="AX201" s="255"/>
      <c r="AY201" s="255"/>
      <c r="AZ201" s="255"/>
      <c r="BA201" s="255"/>
      <c r="BB201" s="255"/>
      <c r="BC201" s="255"/>
      <c r="BD201" s="255"/>
      <c r="BE201" s="255"/>
      <c r="BF201" s="255"/>
      <c r="BG201" s="255"/>
      <c r="BH201" s="255"/>
      <c r="BI201" s="255"/>
    </row>
    <row r="202" spans="1:61" x14ac:dyDescent="0.2">
      <c r="A202" s="255"/>
      <c r="B202" s="255"/>
      <c r="C202" s="255"/>
      <c r="D202" s="255"/>
      <c r="E202" s="255"/>
      <c r="F202" s="255"/>
      <c r="G202" s="255"/>
      <c r="H202" s="255"/>
      <c r="I202" s="255"/>
      <c r="J202" s="255"/>
      <c r="K202" s="255"/>
      <c r="L202" s="255"/>
      <c r="M202" s="255"/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  <c r="Y202" s="255"/>
      <c r="Z202" s="255"/>
      <c r="AA202" s="255"/>
      <c r="AB202" s="255"/>
      <c r="AC202" s="255"/>
      <c r="AD202" s="255"/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  <c r="AO202" s="255"/>
      <c r="AP202" s="255"/>
      <c r="AQ202" s="255"/>
      <c r="AR202" s="255"/>
      <c r="AS202" s="255"/>
      <c r="AT202" s="255"/>
      <c r="AU202" s="255"/>
      <c r="AV202" s="255"/>
      <c r="AW202" s="255"/>
      <c r="AX202" s="255"/>
      <c r="AY202" s="255"/>
      <c r="AZ202" s="255"/>
      <c r="BA202" s="255"/>
      <c r="BB202" s="255"/>
      <c r="BC202" s="255"/>
      <c r="BD202" s="255"/>
      <c r="BE202" s="255"/>
      <c r="BF202" s="255"/>
      <c r="BG202" s="255"/>
      <c r="BH202" s="255"/>
      <c r="BI202" s="255"/>
    </row>
    <row r="203" spans="1:61" x14ac:dyDescent="0.2">
      <c r="A203" s="255"/>
      <c r="B203" s="255"/>
      <c r="C203" s="255"/>
      <c r="D203" s="255"/>
      <c r="E203" s="255"/>
      <c r="F203" s="255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  <c r="Y203" s="255"/>
      <c r="Z203" s="255"/>
      <c r="AA203" s="255"/>
      <c r="AB203" s="255"/>
      <c r="AC203" s="255"/>
      <c r="AD203" s="255"/>
      <c r="AE203" s="255"/>
      <c r="AF203" s="255"/>
      <c r="AG203" s="255"/>
      <c r="AH203" s="255"/>
      <c r="AI203" s="255"/>
      <c r="AJ203" s="255"/>
      <c r="AK203" s="255"/>
      <c r="AL203" s="255"/>
      <c r="AM203" s="255"/>
      <c r="AN203" s="255"/>
      <c r="AO203" s="255"/>
      <c r="AP203" s="255"/>
      <c r="AQ203" s="255"/>
      <c r="AR203" s="255"/>
      <c r="AS203" s="255"/>
      <c r="AT203" s="255"/>
      <c r="AU203" s="255"/>
      <c r="AV203" s="255"/>
      <c r="AW203" s="255"/>
      <c r="AX203" s="255"/>
      <c r="AY203" s="255"/>
      <c r="AZ203" s="255"/>
      <c r="BA203" s="255"/>
      <c r="BB203" s="255"/>
      <c r="BC203" s="255"/>
      <c r="BD203" s="255"/>
      <c r="BE203" s="255"/>
      <c r="BF203" s="255"/>
      <c r="BG203" s="255"/>
      <c r="BH203" s="255"/>
      <c r="BI203" s="255"/>
    </row>
    <row r="204" spans="1:61" x14ac:dyDescent="0.2">
      <c r="A204" s="255"/>
      <c r="B204" s="255"/>
      <c r="C204" s="255"/>
      <c r="D204" s="255"/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  <c r="Y204" s="255"/>
      <c r="Z204" s="255"/>
      <c r="AA204" s="255"/>
      <c r="AB204" s="255"/>
      <c r="AC204" s="255"/>
      <c r="AD204" s="255"/>
      <c r="AE204" s="255"/>
      <c r="AF204" s="255"/>
      <c r="AG204" s="255"/>
      <c r="AH204" s="255"/>
      <c r="AI204" s="255"/>
      <c r="AJ204" s="255"/>
      <c r="AK204" s="255"/>
      <c r="AL204" s="255"/>
      <c r="AM204" s="255"/>
      <c r="AN204" s="255"/>
      <c r="AO204" s="255"/>
      <c r="AP204" s="255"/>
      <c r="AQ204" s="255"/>
      <c r="AR204" s="255"/>
      <c r="AS204" s="255"/>
      <c r="AT204" s="255"/>
      <c r="AU204" s="255"/>
      <c r="AV204" s="255"/>
      <c r="AW204" s="255"/>
      <c r="AX204" s="255"/>
      <c r="AY204" s="255"/>
      <c r="AZ204" s="255"/>
      <c r="BA204" s="255"/>
      <c r="BB204" s="255"/>
      <c r="BC204" s="255"/>
      <c r="BD204" s="255"/>
      <c r="BE204" s="255"/>
      <c r="BF204" s="255"/>
      <c r="BG204" s="255"/>
      <c r="BH204" s="255"/>
      <c r="BI204" s="255"/>
    </row>
    <row r="205" spans="1:61" x14ac:dyDescent="0.2">
      <c r="A205" s="255"/>
      <c r="B205" s="255"/>
      <c r="C205" s="255"/>
      <c r="D205" s="255"/>
      <c r="E205" s="255"/>
      <c r="F205" s="255"/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  <c r="Y205" s="255"/>
      <c r="Z205" s="255"/>
      <c r="AA205" s="255"/>
      <c r="AB205" s="255"/>
      <c r="AC205" s="255"/>
      <c r="AD205" s="255"/>
      <c r="AE205" s="255"/>
      <c r="AF205" s="255"/>
      <c r="AG205" s="255"/>
      <c r="AH205" s="255"/>
      <c r="AI205" s="255"/>
      <c r="AJ205" s="255"/>
      <c r="AK205" s="255"/>
      <c r="AL205" s="255"/>
      <c r="AM205" s="255"/>
      <c r="AN205" s="255"/>
      <c r="AO205" s="255"/>
      <c r="AP205" s="255"/>
      <c r="AQ205" s="255"/>
      <c r="AR205" s="255"/>
      <c r="AS205" s="255"/>
      <c r="AT205" s="255"/>
      <c r="AU205" s="255"/>
      <c r="AV205" s="255"/>
      <c r="AW205" s="255"/>
      <c r="AX205" s="255"/>
      <c r="AY205" s="255"/>
      <c r="AZ205" s="255"/>
      <c r="BA205" s="255"/>
      <c r="BB205" s="255"/>
      <c r="BC205" s="255"/>
      <c r="BD205" s="255"/>
      <c r="BE205" s="255"/>
      <c r="BF205" s="255"/>
      <c r="BG205" s="255"/>
      <c r="BH205" s="255"/>
      <c r="BI205" s="255"/>
    </row>
    <row r="206" spans="1:61" x14ac:dyDescent="0.2">
      <c r="A206" s="255"/>
      <c r="B206" s="255"/>
      <c r="C206" s="255"/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  <c r="Y206" s="255"/>
      <c r="Z206" s="255"/>
      <c r="AA206" s="255"/>
      <c r="AB206" s="255"/>
      <c r="AC206" s="255"/>
      <c r="AD206" s="255"/>
      <c r="AE206" s="255"/>
      <c r="AF206" s="255"/>
      <c r="AG206" s="255"/>
      <c r="AH206" s="255"/>
      <c r="AI206" s="255"/>
      <c r="AJ206" s="255"/>
      <c r="AK206" s="255"/>
      <c r="AL206" s="255"/>
      <c r="AM206" s="255"/>
      <c r="AN206" s="255"/>
      <c r="AO206" s="255"/>
      <c r="AP206" s="255"/>
      <c r="AQ206" s="255"/>
      <c r="AR206" s="255"/>
      <c r="AS206" s="255"/>
      <c r="AT206" s="255"/>
      <c r="AU206" s="255"/>
      <c r="AV206" s="255"/>
      <c r="AW206" s="255"/>
      <c r="AX206" s="255"/>
      <c r="AY206" s="255"/>
      <c r="AZ206" s="255"/>
      <c r="BA206" s="255"/>
      <c r="BB206" s="255"/>
      <c r="BC206" s="255"/>
      <c r="BD206" s="255"/>
      <c r="BE206" s="255"/>
      <c r="BF206" s="255"/>
      <c r="BG206" s="255"/>
      <c r="BH206" s="255"/>
      <c r="BI206" s="255"/>
    </row>
    <row r="207" spans="1:61" x14ac:dyDescent="0.2">
      <c r="A207" s="255"/>
      <c r="B207" s="255"/>
      <c r="C207" s="255"/>
      <c r="D207" s="255"/>
      <c r="E207" s="255"/>
      <c r="F207" s="255"/>
      <c r="G207" s="255"/>
      <c r="H207" s="255"/>
      <c r="I207" s="255"/>
      <c r="J207" s="255"/>
      <c r="K207" s="255"/>
      <c r="L207" s="255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  <c r="Y207" s="255"/>
      <c r="Z207" s="255"/>
      <c r="AA207" s="255"/>
      <c r="AB207" s="255"/>
      <c r="AC207" s="255"/>
      <c r="AD207" s="255"/>
      <c r="AE207" s="255"/>
      <c r="AF207" s="255"/>
      <c r="AG207" s="255"/>
      <c r="AH207" s="255"/>
      <c r="AI207" s="255"/>
      <c r="AJ207" s="255"/>
      <c r="AK207" s="255"/>
      <c r="AL207" s="255"/>
      <c r="AM207" s="255"/>
      <c r="AN207" s="255"/>
      <c r="AO207" s="255"/>
      <c r="AP207" s="255"/>
      <c r="AQ207" s="255"/>
      <c r="AR207" s="255"/>
      <c r="AS207" s="255"/>
      <c r="AT207" s="255"/>
      <c r="AU207" s="255"/>
      <c r="AV207" s="255"/>
      <c r="AW207" s="255"/>
      <c r="AX207" s="255"/>
      <c r="AY207" s="255"/>
      <c r="AZ207" s="255"/>
      <c r="BA207" s="255"/>
      <c r="BB207" s="255"/>
      <c r="BC207" s="255"/>
      <c r="BD207" s="255"/>
      <c r="BE207" s="255"/>
      <c r="BF207" s="255"/>
      <c r="BG207" s="255"/>
      <c r="BH207" s="255"/>
      <c r="BI207" s="255"/>
    </row>
    <row r="208" spans="1:61" x14ac:dyDescent="0.2">
      <c r="A208" s="255"/>
      <c r="B208" s="255"/>
      <c r="C208" s="255"/>
      <c r="D208" s="255"/>
      <c r="E208" s="255"/>
      <c r="F208" s="255"/>
      <c r="G208" s="255"/>
      <c r="H208" s="255"/>
      <c r="I208" s="255"/>
      <c r="J208" s="255"/>
      <c r="K208" s="255"/>
      <c r="L208" s="255"/>
      <c r="M208" s="255"/>
      <c r="N208" s="255"/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  <c r="Y208" s="255"/>
      <c r="Z208" s="255"/>
      <c r="AA208" s="255"/>
      <c r="AB208" s="255"/>
      <c r="AC208" s="255"/>
      <c r="AD208" s="255"/>
      <c r="AE208" s="255"/>
      <c r="AF208" s="255"/>
      <c r="AG208" s="255"/>
      <c r="AH208" s="255"/>
      <c r="AI208" s="255"/>
      <c r="AJ208" s="255"/>
      <c r="AK208" s="255"/>
      <c r="AL208" s="255"/>
      <c r="AM208" s="255"/>
      <c r="AN208" s="255"/>
      <c r="AO208" s="255"/>
      <c r="AP208" s="255"/>
      <c r="AQ208" s="255"/>
      <c r="AR208" s="255"/>
      <c r="AS208" s="255"/>
      <c r="AT208" s="255"/>
      <c r="AU208" s="255"/>
      <c r="AV208" s="255"/>
      <c r="AW208" s="255"/>
      <c r="AX208" s="255"/>
      <c r="AY208" s="255"/>
      <c r="AZ208" s="255"/>
      <c r="BA208" s="255"/>
      <c r="BB208" s="255"/>
      <c r="BC208" s="255"/>
      <c r="BD208" s="255"/>
      <c r="BE208" s="255"/>
      <c r="BF208" s="255"/>
      <c r="BG208" s="255"/>
      <c r="BH208" s="255"/>
      <c r="BI208" s="255"/>
    </row>
    <row r="209" spans="1:61" x14ac:dyDescent="0.2">
      <c r="A209" s="255"/>
      <c r="B209" s="255"/>
      <c r="C209" s="255"/>
      <c r="D209" s="255"/>
      <c r="E209" s="255"/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5"/>
      <c r="AJ209" s="255"/>
      <c r="AK209" s="255"/>
      <c r="AL209" s="255"/>
      <c r="AM209" s="255"/>
      <c r="AN209" s="255"/>
      <c r="AO209" s="255"/>
      <c r="AP209" s="255"/>
      <c r="AQ209" s="255"/>
      <c r="AR209" s="255"/>
      <c r="AS209" s="255"/>
      <c r="AT209" s="255"/>
      <c r="AU209" s="255"/>
      <c r="AV209" s="255"/>
      <c r="AW209" s="255"/>
      <c r="AX209" s="255"/>
      <c r="AY209" s="255"/>
      <c r="AZ209" s="255"/>
      <c r="BA209" s="255"/>
      <c r="BB209" s="255"/>
      <c r="BC209" s="255"/>
      <c r="BD209" s="255"/>
      <c r="BE209" s="255"/>
      <c r="BF209" s="255"/>
      <c r="BG209" s="255"/>
      <c r="BH209" s="255"/>
      <c r="BI209" s="255"/>
    </row>
    <row r="210" spans="1:61" x14ac:dyDescent="0.2">
      <c r="A210" s="255"/>
      <c r="B210" s="255"/>
      <c r="C210" s="255"/>
      <c r="D210" s="255"/>
      <c r="E210" s="255"/>
      <c r="F210" s="255"/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/>
      <c r="U210" s="255"/>
      <c r="V210" s="255"/>
      <c r="W210" s="255"/>
      <c r="X210" s="255"/>
      <c r="Y210" s="255"/>
      <c r="Z210" s="255"/>
      <c r="AA210" s="255"/>
      <c r="AB210" s="255"/>
      <c r="AC210" s="255"/>
      <c r="AD210" s="255"/>
      <c r="AE210" s="255"/>
      <c r="AF210" s="255"/>
      <c r="AG210" s="255"/>
      <c r="AH210" s="255"/>
      <c r="AI210" s="255"/>
      <c r="AJ210" s="255"/>
      <c r="AK210" s="255"/>
      <c r="AL210" s="255"/>
      <c r="AM210" s="255"/>
      <c r="AN210" s="255"/>
      <c r="AO210" s="255"/>
      <c r="AP210" s="255"/>
      <c r="AQ210" s="255"/>
      <c r="AR210" s="255"/>
      <c r="AS210" s="255"/>
      <c r="AT210" s="255"/>
      <c r="AU210" s="255"/>
      <c r="AV210" s="255"/>
      <c r="AW210" s="255"/>
      <c r="AX210" s="255"/>
      <c r="AY210" s="255"/>
      <c r="AZ210" s="255"/>
      <c r="BA210" s="255"/>
      <c r="BB210" s="255"/>
      <c r="BC210" s="255"/>
      <c r="BD210" s="255"/>
      <c r="BE210" s="255"/>
      <c r="BF210" s="255"/>
      <c r="BG210" s="255"/>
      <c r="BH210" s="255"/>
      <c r="BI210" s="255"/>
    </row>
    <row r="211" spans="1:61" x14ac:dyDescent="0.2">
      <c r="A211" s="255"/>
      <c r="B211" s="255"/>
      <c r="C211" s="255"/>
      <c r="D211" s="255"/>
      <c r="E211" s="255"/>
      <c r="F211" s="255"/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/>
      <c r="U211" s="255"/>
      <c r="V211" s="255"/>
      <c r="W211" s="255"/>
      <c r="X211" s="255"/>
      <c r="Y211" s="255"/>
      <c r="Z211" s="255"/>
      <c r="AA211" s="255"/>
      <c r="AB211" s="255"/>
      <c r="AC211" s="255"/>
      <c r="AD211" s="255"/>
      <c r="AE211" s="255"/>
      <c r="AF211" s="255"/>
      <c r="AG211" s="255"/>
      <c r="AH211" s="255"/>
      <c r="AI211" s="255"/>
      <c r="AJ211" s="255"/>
      <c r="AK211" s="255"/>
      <c r="AL211" s="255"/>
      <c r="AM211" s="255"/>
      <c r="AN211" s="255"/>
      <c r="AO211" s="255"/>
      <c r="AP211" s="255"/>
      <c r="AQ211" s="255"/>
      <c r="AR211" s="255"/>
      <c r="AS211" s="255"/>
      <c r="AT211" s="255"/>
      <c r="AU211" s="255"/>
      <c r="AV211" s="255"/>
      <c r="AW211" s="255"/>
      <c r="AX211" s="255"/>
      <c r="AY211" s="255"/>
      <c r="AZ211" s="255"/>
      <c r="BA211" s="255"/>
      <c r="BB211" s="255"/>
      <c r="BC211" s="255"/>
      <c r="BD211" s="255"/>
      <c r="BE211" s="255"/>
      <c r="BF211" s="255"/>
      <c r="BG211" s="255"/>
      <c r="BH211" s="255"/>
      <c r="BI211" s="255"/>
    </row>
    <row r="212" spans="1:61" x14ac:dyDescent="0.2">
      <c r="A212" s="255"/>
      <c r="B212" s="255"/>
      <c r="C212" s="255"/>
      <c r="D212" s="255"/>
      <c r="E212" s="255"/>
      <c r="F212" s="255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/>
      <c r="Y212" s="255"/>
      <c r="Z212" s="255"/>
      <c r="AA212" s="255"/>
      <c r="AB212" s="255"/>
      <c r="AC212" s="255"/>
      <c r="AD212" s="255"/>
      <c r="AE212" s="255"/>
      <c r="AF212" s="255"/>
      <c r="AG212" s="255"/>
      <c r="AH212" s="255"/>
      <c r="AI212" s="255"/>
      <c r="AJ212" s="255"/>
      <c r="AK212" s="255"/>
      <c r="AL212" s="255"/>
      <c r="AM212" s="255"/>
      <c r="AN212" s="255"/>
      <c r="AO212" s="255"/>
      <c r="AP212" s="255"/>
      <c r="AQ212" s="255"/>
      <c r="AR212" s="255"/>
      <c r="AS212" s="255"/>
      <c r="AT212" s="255"/>
      <c r="AU212" s="255"/>
      <c r="AV212" s="255"/>
      <c r="AW212" s="255"/>
      <c r="AX212" s="255"/>
      <c r="AY212" s="255"/>
      <c r="AZ212" s="255"/>
      <c r="BA212" s="255"/>
      <c r="BB212" s="255"/>
      <c r="BC212" s="255"/>
      <c r="BD212" s="255"/>
      <c r="BE212" s="255"/>
      <c r="BF212" s="255"/>
      <c r="BG212" s="255"/>
      <c r="BH212" s="255"/>
      <c r="BI212" s="255"/>
    </row>
    <row r="213" spans="1:61" x14ac:dyDescent="0.2">
      <c r="A213" s="255"/>
      <c r="B213" s="255"/>
      <c r="C213" s="255"/>
      <c r="D213" s="255"/>
      <c r="E213" s="255"/>
      <c r="F213" s="255"/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  <c r="Y213" s="255"/>
      <c r="Z213" s="255"/>
      <c r="AA213" s="255"/>
      <c r="AB213" s="255"/>
      <c r="AC213" s="255"/>
      <c r="AD213" s="255"/>
      <c r="AE213" s="255"/>
      <c r="AF213" s="255"/>
      <c r="AG213" s="255"/>
      <c r="AH213" s="255"/>
      <c r="AI213" s="255"/>
      <c r="AJ213" s="255"/>
      <c r="AK213" s="255"/>
      <c r="AL213" s="255"/>
      <c r="AM213" s="255"/>
      <c r="AN213" s="255"/>
      <c r="AO213" s="255"/>
      <c r="AP213" s="255"/>
      <c r="AQ213" s="255"/>
      <c r="AR213" s="255"/>
      <c r="AS213" s="255"/>
      <c r="AT213" s="255"/>
      <c r="AU213" s="255"/>
      <c r="AV213" s="255"/>
      <c r="AW213" s="255"/>
      <c r="AX213" s="255"/>
      <c r="AY213" s="255"/>
      <c r="AZ213" s="255"/>
      <c r="BA213" s="255"/>
      <c r="BB213" s="255"/>
      <c r="BC213" s="255"/>
      <c r="BD213" s="255"/>
      <c r="BE213" s="255"/>
      <c r="BF213" s="255"/>
      <c r="BG213" s="255"/>
      <c r="BH213" s="255"/>
      <c r="BI213" s="255"/>
    </row>
    <row r="214" spans="1:61" x14ac:dyDescent="0.2">
      <c r="A214" s="255"/>
      <c r="B214" s="255"/>
      <c r="C214" s="255"/>
      <c r="D214" s="255"/>
      <c r="E214" s="255"/>
      <c r="F214" s="255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  <c r="Y214" s="255"/>
      <c r="Z214" s="255"/>
      <c r="AA214" s="255"/>
      <c r="AB214" s="255"/>
      <c r="AC214" s="255"/>
      <c r="AD214" s="255"/>
      <c r="AE214" s="255"/>
      <c r="AF214" s="255"/>
      <c r="AG214" s="255"/>
      <c r="AH214" s="255"/>
      <c r="AI214" s="255"/>
      <c r="AJ214" s="255"/>
      <c r="AK214" s="255"/>
      <c r="AL214" s="255"/>
      <c r="AM214" s="255"/>
      <c r="AN214" s="255"/>
      <c r="AO214" s="255"/>
      <c r="AP214" s="255"/>
      <c r="AQ214" s="255"/>
      <c r="AR214" s="255"/>
      <c r="AS214" s="255"/>
      <c r="AT214" s="255"/>
      <c r="AU214" s="255"/>
      <c r="AV214" s="255"/>
      <c r="AW214" s="255"/>
      <c r="AX214" s="255"/>
      <c r="AY214" s="255"/>
      <c r="AZ214" s="255"/>
      <c r="BA214" s="255"/>
      <c r="BB214" s="255"/>
      <c r="BC214" s="255"/>
      <c r="BD214" s="255"/>
      <c r="BE214" s="255"/>
      <c r="BF214" s="255"/>
      <c r="BG214" s="255"/>
      <c r="BH214" s="255"/>
      <c r="BI214" s="255"/>
    </row>
    <row r="215" spans="1:61" x14ac:dyDescent="0.2">
      <c r="A215" s="255"/>
      <c r="B215" s="255"/>
      <c r="C215" s="255"/>
      <c r="D215" s="255"/>
      <c r="E215" s="255"/>
      <c r="F215" s="255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  <c r="Y215" s="255"/>
      <c r="Z215" s="255"/>
      <c r="AA215" s="255"/>
      <c r="AB215" s="255"/>
      <c r="AC215" s="255"/>
      <c r="AD215" s="255"/>
      <c r="AE215" s="255"/>
      <c r="AF215" s="255"/>
      <c r="AG215" s="255"/>
      <c r="AH215" s="255"/>
      <c r="AI215" s="255"/>
      <c r="AJ215" s="255"/>
      <c r="AK215" s="255"/>
      <c r="AL215" s="255"/>
      <c r="AM215" s="255"/>
      <c r="AN215" s="255"/>
      <c r="AO215" s="255"/>
      <c r="AP215" s="255"/>
      <c r="AQ215" s="255"/>
      <c r="AR215" s="255"/>
      <c r="AS215" s="255"/>
      <c r="AT215" s="255"/>
      <c r="AU215" s="255"/>
      <c r="AV215" s="255"/>
      <c r="AW215" s="255"/>
      <c r="AX215" s="255"/>
      <c r="AY215" s="255"/>
      <c r="AZ215" s="255"/>
      <c r="BA215" s="255"/>
      <c r="BB215" s="255"/>
      <c r="BC215" s="255"/>
      <c r="BD215" s="255"/>
      <c r="BE215" s="255"/>
      <c r="BF215" s="255"/>
      <c r="BG215" s="255"/>
      <c r="BH215" s="255"/>
      <c r="BI215" s="255"/>
    </row>
    <row r="216" spans="1:61" x14ac:dyDescent="0.2">
      <c r="A216" s="255"/>
      <c r="B216" s="255"/>
      <c r="C216" s="255"/>
      <c r="D216" s="255"/>
      <c r="E216" s="255"/>
      <c r="F216" s="255"/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/>
      <c r="U216" s="255"/>
      <c r="V216" s="255"/>
      <c r="W216" s="255"/>
      <c r="X216" s="255"/>
      <c r="Y216" s="255"/>
      <c r="Z216" s="255"/>
      <c r="AA216" s="255"/>
      <c r="AB216" s="255"/>
      <c r="AC216" s="255"/>
      <c r="AD216" s="255"/>
      <c r="AE216" s="255"/>
      <c r="AF216" s="255"/>
      <c r="AG216" s="255"/>
      <c r="AH216" s="255"/>
      <c r="AI216" s="255"/>
      <c r="AJ216" s="255"/>
      <c r="AK216" s="255"/>
      <c r="AL216" s="255"/>
      <c r="AM216" s="255"/>
      <c r="AN216" s="255"/>
      <c r="AO216" s="255"/>
      <c r="AP216" s="255"/>
      <c r="AQ216" s="255"/>
      <c r="AR216" s="255"/>
      <c r="AS216" s="255"/>
      <c r="AT216" s="255"/>
      <c r="AU216" s="255"/>
      <c r="AV216" s="255"/>
      <c r="AW216" s="255"/>
      <c r="AX216" s="255"/>
      <c r="AY216" s="255"/>
      <c r="AZ216" s="255"/>
      <c r="BA216" s="255"/>
      <c r="BB216" s="255"/>
      <c r="BC216" s="255"/>
      <c r="BD216" s="255"/>
      <c r="BE216" s="255"/>
      <c r="BF216" s="255"/>
      <c r="BG216" s="255"/>
      <c r="BH216" s="255"/>
      <c r="BI216" s="255"/>
    </row>
    <row r="217" spans="1:61" x14ac:dyDescent="0.2">
      <c r="A217" s="255"/>
      <c r="B217" s="255"/>
      <c r="C217" s="255"/>
      <c r="D217" s="255"/>
      <c r="E217" s="255"/>
      <c r="F217" s="255"/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  <c r="Y217" s="255"/>
      <c r="Z217" s="255"/>
      <c r="AA217" s="255"/>
      <c r="AB217" s="255"/>
      <c r="AC217" s="255"/>
      <c r="AD217" s="255"/>
      <c r="AE217" s="255"/>
      <c r="AF217" s="255"/>
      <c r="AG217" s="255"/>
      <c r="AH217" s="255"/>
      <c r="AI217" s="255"/>
      <c r="AJ217" s="255"/>
      <c r="AK217" s="255"/>
      <c r="AL217" s="255"/>
      <c r="AM217" s="255"/>
      <c r="AN217" s="255"/>
      <c r="AO217" s="255"/>
      <c r="AP217" s="255"/>
      <c r="AQ217" s="255"/>
      <c r="AR217" s="255"/>
      <c r="AS217" s="255"/>
      <c r="AT217" s="255"/>
      <c r="AU217" s="255"/>
      <c r="AV217" s="255"/>
      <c r="AW217" s="255"/>
      <c r="AX217" s="255"/>
      <c r="AY217" s="255"/>
      <c r="AZ217" s="255"/>
      <c r="BA217" s="255"/>
      <c r="BB217" s="255"/>
      <c r="BC217" s="255"/>
      <c r="BD217" s="255"/>
      <c r="BE217" s="255"/>
      <c r="BF217" s="255"/>
      <c r="BG217" s="255"/>
      <c r="BH217" s="255"/>
      <c r="BI217" s="255"/>
    </row>
    <row r="218" spans="1:61" x14ac:dyDescent="0.2">
      <c r="A218" s="255"/>
      <c r="B218" s="255"/>
      <c r="C218" s="255"/>
      <c r="D218" s="255"/>
      <c r="E218" s="255"/>
      <c r="F218" s="255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  <c r="Y218" s="255"/>
      <c r="Z218" s="255"/>
      <c r="AA218" s="255"/>
      <c r="AB218" s="255"/>
      <c r="AC218" s="255"/>
      <c r="AD218" s="255"/>
      <c r="AE218" s="255"/>
      <c r="AF218" s="255"/>
      <c r="AG218" s="255"/>
      <c r="AH218" s="255"/>
      <c r="AI218" s="255"/>
      <c r="AJ218" s="255"/>
      <c r="AK218" s="255"/>
      <c r="AL218" s="255"/>
      <c r="AM218" s="255"/>
      <c r="AN218" s="255"/>
      <c r="AO218" s="255"/>
      <c r="AP218" s="255"/>
      <c r="AQ218" s="255"/>
      <c r="AR218" s="255"/>
      <c r="AS218" s="255"/>
      <c r="AT218" s="255"/>
      <c r="AU218" s="255"/>
      <c r="AV218" s="255"/>
      <c r="AW218" s="255"/>
      <c r="AX218" s="255"/>
      <c r="AY218" s="255"/>
      <c r="AZ218" s="255"/>
      <c r="BA218" s="255"/>
      <c r="BB218" s="255"/>
      <c r="BC218" s="255"/>
      <c r="BD218" s="255"/>
      <c r="BE218" s="255"/>
      <c r="BF218" s="255"/>
      <c r="BG218" s="255"/>
      <c r="BH218" s="255"/>
      <c r="BI218" s="255"/>
    </row>
    <row r="219" spans="1:61" x14ac:dyDescent="0.2">
      <c r="A219" s="255"/>
      <c r="B219" s="255"/>
      <c r="C219" s="255"/>
      <c r="D219" s="255"/>
      <c r="E219" s="255"/>
      <c r="F219" s="255"/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  <c r="Y219" s="255"/>
      <c r="Z219" s="255"/>
      <c r="AA219" s="255"/>
      <c r="AB219" s="255"/>
      <c r="AC219" s="255"/>
      <c r="AD219" s="255"/>
      <c r="AE219" s="255"/>
      <c r="AF219" s="255"/>
      <c r="AG219" s="255"/>
      <c r="AH219" s="255"/>
      <c r="AI219" s="255"/>
      <c r="AJ219" s="255"/>
      <c r="AK219" s="255"/>
      <c r="AL219" s="255"/>
      <c r="AM219" s="255"/>
      <c r="AN219" s="255"/>
      <c r="AO219" s="255"/>
      <c r="AP219" s="255"/>
      <c r="AQ219" s="255"/>
      <c r="AR219" s="255"/>
      <c r="AS219" s="255"/>
      <c r="AT219" s="255"/>
      <c r="AU219" s="255"/>
      <c r="AV219" s="255"/>
      <c r="AW219" s="255"/>
      <c r="AX219" s="255"/>
      <c r="AY219" s="255"/>
      <c r="AZ219" s="255"/>
      <c r="BA219" s="255"/>
      <c r="BB219" s="255"/>
      <c r="BC219" s="255"/>
      <c r="BD219" s="255"/>
      <c r="BE219" s="255"/>
      <c r="BF219" s="255"/>
      <c r="BG219" s="255"/>
      <c r="BH219" s="255"/>
      <c r="BI219" s="255"/>
    </row>
    <row r="220" spans="1:61" x14ac:dyDescent="0.2">
      <c r="A220" s="255"/>
      <c r="B220" s="255"/>
      <c r="C220" s="255"/>
      <c r="D220" s="255"/>
      <c r="E220" s="255"/>
      <c r="F220" s="255"/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  <c r="Y220" s="255"/>
      <c r="Z220" s="255"/>
      <c r="AA220" s="255"/>
      <c r="AB220" s="255"/>
      <c r="AC220" s="255"/>
      <c r="AD220" s="255"/>
      <c r="AE220" s="255"/>
      <c r="AF220" s="255"/>
      <c r="AG220" s="255"/>
      <c r="AH220" s="255"/>
      <c r="AI220" s="255"/>
      <c r="AJ220" s="255"/>
      <c r="AK220" s="255"/>
      <c r="AL220" s="255"/>
      <c r="AM220" s="255"/>
      <c r="AN220" s="255"/>
      <c r="AO220" s="255"/>
      <c r="AP220" s="255"/>
      <c r="AQ220" s="255"/>
      <c r="AR220" s="255"/>
      <c r="AS220" s="255"/>
      <c r="AT220" s="255"/>
      <c r="AU220" s="255"/>
      <c r="AV220" s="255"/>
      <c r="AW220" s="255"/>
      <c r="AX220" s="255"/>
      <c r="AY220" s="255"/>
      <c r="AZ220" s="255"/>
      <c r="BA220" s="255"/>
      <c r="BB220" s="255"/>
      <c r="BC220" s="255"/>
      <c r="BD220" s="255"/>
      <c r="BE220" s="255"/>
      <c r="BF220" s="255"/>
      <c r="BG220" s="255"/>
      <c r="BH220" s="255"/>
      <c r="BI220" s="255"/>
    </row>
    <row r="221" spans="1:61" x14ac:dyDescent="0.2">
      <c r="A221" s="255"/>
      <c r="B221" s="255"/>
      <c r="C221" s="255"/>
      <c r="D221" s="255"/>
      <c r="E221" s="255"/>
      <c r="F221" s="255"/>
      <c r="G221" s="255"/>
      <c r="H221" s="255"/>
      <c r="I221" s="255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  <c r="Y221" s="255"/>
      <c r="Z221" s="255"/>
      <c r="AA221" s="255"/>
      <c r="AB221" s="255"/>
      <c r="AC221" s="255"/>
      <c r="AD221" s="255"/>
      <c r="AE221" s="255"/>
      <c r="AF221" s="255"/>
      <c r="AG221" s="255"/>
      <c r="AH221" s="255"/>
      <c r="AI221" s="255"/>
      <c r="AJ221" s="255"/>
      <c r="AK221" s="255"/>
      <c r="AL221" s="255"/>
      <c r="AM221" s="255"/>
      <c r="AN221" s="255"/>
      <c r="AO221" s="255"/>
      <c r="AP221" s="255"/>
      <c r="AQ221" s="255"/>
      <c r="AR221" s="255"/>
      <c r="AS221" s="255"/>
      <c r="AT221" s="255"/>
      <c r="AU221" s="255"/>
      <c r="AV221" s="255"/>
      <c r="AW221" s="255"/>
      <c r="AX221" s="255"/>
      <c r="AY221" s="255"/>
      <c r="AZ221" s="255"/>
      <c r="BA221" s="255"/>
      <c r="BB221" s="255"/>
      <c r="BC221" s="255"/>
      <c r="BD221" s="255"/>
      <c r="BE221" s="255"/>
      <c r="BF221" s="255"/>
      <c r="BG221" s="255"/>
      <c r="BH221" s="255"/>
      <c r="BI221" s="255"/>
    </row>
    <row r="222" spans="1:61" x14ac:dyDescent="0.2">
      <c r="A222" s="255"/>
      <c r="B222" s="255"/>
      <c r="C222" s="255"/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  <c r="Y222" s="255"/>
      <c r="Z222" s="255"/>
      <c r="AA222" s="255"/>
      <c r="AB222" s="255"/>
      <c r="AC222" s="255"/>
      <c r="AD222" s="255"/>
      <c r="AE222" s="255"/>
      <c r="AF222" s="255"/>
      <c r="AG222" s="255"/>
      <c r="AH222" s="255"/>
      <c r="AI222" s="255"/>
      <c r="AJ222" s="255"/>
      <c r="AK222" s="255"/>
      <c r="AL222" s="255"/>
      <c r="AM222" s="255"/>
      <c r="AN222" s="255"/>
      <c r="AO222" s="255"/>
      <c r="AP222" s="255"/>
      <c r="AQ222" s="255"/>
      <c r="AR222" s="255"/>
      <c r="AS222" s="255"/>
      <c r="AT222" s="255"/>
      <c r="AU222" s="255"/>
      <c r="AV222" s="255"/>
      <c r="AW222" s="255"/>
      <c r="AX222" s="255"/>
      <c r="AY222" s="255"/>
      <c r="AZ222" s="255"/>
      <c r="BA222" s="255"/>
      <c r="BB222" s="255"/>
      <c r="BC222" s="255"/>
      <c r="BD222" s="255"/>
      <c r="BE222" s="255"/>
      <c r="BF222" s="255"/>
      <c r="BG222" s="255"/>
      <c r="BH222" s="255"/>
      <c r="BI222" s="255"/>
    </row>
    <row r="223" spans="1:61" x14ac:dyDescent="0.2">
      <c r="A223" s="255"/>
      <c r="B223" s="255"/>
      <c r="C223" s="255"/>
      <c r="D223" s="255"/>
      <c r="E223" s="255"/>
      <c r="F223" s="255"/>
      <c r="G223" s="255"/>
      <c r="H223" s="255"/>
      <c r="I223" s="255"/>
      <c r="J223" s="255"/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/>
      <c r="AE223" s="255"/>
      <c r="AF223" s="255"/>
      <c r="AG223" s="255"/>
      <c r="AH223" s="255"/>
      <c r="AI223" s="255"/>
      <c r="AJ223" s="255"/>
      <c r="AK223" s="255"/>
      <c r="AL223" s="255"/>
      <c r="AM223" s="255"/>
      <c r="AN223" s="255"/>
      <c r="AO223" s="255"/>
      <c r="AP223" s="255"/>
      <c r="AQ223" s="255"/>
      <c r="AR223" s="255"/>
      <c r="AS223" s="255"/>
      <c r="AT223" s="255"/>
      <c r="AU223" s="255"/>
      <c r="AV223" s="255"/>
      <c r="AW223" s="255"/>
      <c r="AX223" s="255"/>
      <c r="AY223" s="255"/>
      <c r="AZ223" s="255"/>
      <c r="BA223" s="255"/>
      <c r="BB223" s="255"/>
      <c r="BC223" s="255"/>
      <c r="BD223" s="255"/>
      <c r="BE223" s="255"/>
      <c r="BF223" s="255"/>
      <c r="BG223" s="255"/>
      <c r="BH223" s="255"/>
      <c r="BI223" s="255"/>
    </row>
    <row r="224" spans="1:61" x14ac:dyDescent="0.2">
      <c r="A224" s="255"/>
      <c r="B224" s="255"/>
      <c r="C224" s="255"/>
      <c r="D224" s="255"/>
      <c r="E224" s="255"/>
      <c r="F224" s="255"/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/>
      <c r="T224" s="255"/>
      <c r="U224" s="255"/>
      <c r="V224" s="255"/>
      <c r="W224" s="255"/>
      <c r="X224" s="255"/>
      <c r="Y224" s="255"/>
      <c r="Z224" s="255"/>
      <c r="AA224" s="255"/>
      <c r="AB224" s="255"/>
      <c r="AC224" s="255"/>
      <c r="AD224" s="255"/>
      <c r="AE224" s="255"/>
      <c r="AF224" s="255"/>
      <c r="AG224" s="255"/>
      <c r="AH224" s="255"/>
      <c r="AI224" s="255"/>
      <c r="AJ224" s="255"/>
      <c r="AK224" s="255"/>
      <c r="AL224" s="255"/>
      <c r="AM224" s="255"/>
      <c r="AN224" s="255"/>
      <c r="AO224" s="255"/>
      <c r="AP224" s="255"/>
      <c r="AQ224" s="255"/>
      <c r="AR224" s="255"/>
      <c r="AS224" s="255"/>
      <c r="AT224" s="255"/>
      <c r="AU224" s="255"/>
      <c r="AV224" s="255"/>
      <c r="AW224" s="255"/>
      <c r="AX224" s="255"/>
      <c r="AY224" s="255"/>
      <c r="AZ224" s="255"/>
      <c r="BA224" s="255"/>
      <c r="BB224" s="255"/>
      <c r="BC224" s="255"/>
      <c r="BD224" s="255"/>
      <c r="BE224" s="255"/>
      <c r="BF224" s="255"/>
      <c r="BG224" s="255"/>
      <c r="BH224" s="255"/>
      <c r="BI224" s="255"/>
    </row>
    <row r="225" spans="1:61" x14ac:dyDescent="0.2">
      <c r="A225" s="255"/>
      <c r="B225" s="255"/>
      <c r="C225" s="255"/>
      <c r="D225" s="255"/>
      <c r="E225" s="255"/>
      <c r="F225" s="255"/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  <c r="Y225" s="255"/>
      <c r="Z225" s="255"/>
      <c r="AA225" s="255"/>
      <c r="AB225" s="255"/>
      <c r="AC225" s="255"/>
      <c r="AD225" s="255"/>
      <c r="AE225" s="255"/>
      <c r="AF225" s="255"/>
      <c r="AG225" s="255"/>
      <c r="AH225" s="255"/>
      <c r="AI225" s="255"/>
      <c r="AJ225" s="255"/>
      <c r="AK225" s="255"/>
      <c r="AL225" s="255"/>
      <c r="AM225" s="255"/>
      <c r="AN225" s="255"/>
      <c r="AO225" s="255"/>
      <c r="AP225" s="255"/>
      <c r="AQ225" s="255"/>
      <c r="AR225" s="255"/>
      <c r="AS225" s="255"/>
      <c r="AT225" s="255"/>
      <c r="AU225" s="255"/>
      <c r="AV225" s="255"/>
      <c r="AW225" s="255"/>
      <c r="AX225" s="255"/>
      <c r="AY225" s="255"/>
      <c r="AZ225" s="255"/>
      <c r="BA225" s="255"/>
      <c r="BB225" s="255"/>
      <c r="BC225" s="255"/>
      <c r="BD225" s="255"/>
      <c r="BE225" s="255"/>
      <c r="BF225" s="255"/>
      <c r="BG225" s="255"/>
      <c r="BH225" s="255"/>
      <c r="BI225" s="255"/>
    </row>
    <row r="226" spans="1:61" x14ac:dyDescent="0.2">
      <c r="A226" s="255"/>
      <c r="B226" s="255"/>
      <c r="C226" s="255"/>
      <c r="D226" s="255"/>
      <c r="E226" s="255"/>
      <c r="F226" s="255"/>
      <c r="G226" s="255"/>
      <c r="H226" s="255"/>
      <c r="I226" s="255"/>
      <c r="J226" s="255"/>
      <c r="K226" s="255"/>
      <c r="L226" s="255"/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  <c r="Y226" s="255"/>
      <c r="Z226" s="255"/>
      <c r="AA226" s="255"/>
      <c r="AB226" s="255"/>
      <c r="AC226" s="255"/>
      <c r="AD226" s="255"/>
      <c r="AE226" s="255"/>
      <c r="AF226" s="255"/>
      <c r="AG226" s="255"/>
      <c r="AH226" s="255"/>
      <c r="AI226" s="255"/>
      <c r="AJ226" s="255"/>
      <c r="AK226" s="255"/>
      <c r="AL226" s="255"/>
      <c r="AM226" s="255"/>
      <c r="AN226" s="255"/>
      <c r="AO226" s="255"/>
      <c r="AP226" s="255"/>
      <c r="AQ226" s="255"/>
      <c r="AR226" s="255"/>
      <c r="AS226" s="255"/>
      <c r="AT226" s="255"/>
      <c r="AU226" s="255"/>
      <c r="AV226" s="255"/>
      <c r="AW226" s="255"/>
      <c r="AX226" s="255"/>
      <c r="AY226" s="255"/>
      <c r="AZ226" s="255"/>
      <c r="BA226" s="255"/>
      <c r="BB226" s="255"/>
      <c r="BC226" s="255"/>
      <c r="BD226" s="255"/>
      <c r="BE226" s="255"/>
      <c r="BF226" s="255"/>
      <c r="BG226" s="255"/>
      <c r="BH226" s="255"/>
      <c r="BI226" s="255"/>
    </row>
    <row r="227" spans="1:61" x14ac:dyDescent="0.2">
      <c r="A227" s="255"/>
      <c r="B227" s="255"/>
      <c r="C227" s="255"/>
      <c r="D227" s="255"/>
      <c r="E227" s="255"/>
      <c r="F227" s="255"/>
      <c r="G227" s="255"/>
      <c r="H227" s="255"/>
      <c r="I227" s="255"/>
      <c r="J227" s="255"/>
      <c r="K227" s="255"/>
      <c r="L227" s="255"/>
      <c r="M227" s="255"/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  <c r="Y227" s="255"/>
      <c r="Z227" s="255"/>
      <c r="AA227" s="255"/>
      <c r="AB227" s="255"/>
      <c r="AC227" s="255"/>
      <c r="AD227" s="255"/>
      <c r="AE227" s="255"/>
      <c r="AF227" s="255"/>
      <c r="AG227" s="255"/>
      <c r="AH227" s="255"/>
      <c r="AI227" s="255"/>
      <c r="AJ227" s="255"/>
      <c r="AK227" s="255"/>
      <c r="AL227" s="255"/>
      <c r="AM227" s="255"/>
      <c r="AN227" s="255"/>
      <c r="AO227" s="255"/>
      <c r="AP227" s="255"/>
      <c r="AQ227" s="255"/>
      <c r="AR227" s="255"/>
      <c r="AS227" s="255"/>
      <c r="AT227" s="255"/>
      <c r="AU227" s="255"/>
      <c r="AV227" s="255"/>
      <c r="AW227" s="255"/>
      <c r="AX227" s="255"/>
      <c r="AY227" s="255"/>
      <c r="AZ227" s="255"/>
      <c r="BA227" s="255"/>
      <c r="BB227" s="255"/>
      <c r="BC227" s="255"/>
      <c r="BD227" s="255"/>
      <c r="BE227" s="255"/>
      <c r="BF227" s="255"/>
      <c r="BG227" s="255"/>
      <c r="BH227" s="255"/>
      <c r="BI227" s="255"/>
    </row>
    <row r="228" spans="1:61" x14ac:dyDescent="0.2">
      <c r="A228" s="255"/>
      <c r="B228" s="255"/>
      <c r="C228" s="255"/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5"/>
      <c r="P228" s="255"/>
      <c r="Q228" s="255"/>
      <c r="R228" s="255"/>
      <c r="S228" s="255"/>
      <c r="T228" s="255"/>
      <c r="U228" s="255"/>
      <c r="V228" s="255"/>
      <c r="W228" s="255"/>
      <c r="X228" s="255"/>
      <c r="Y228" s="255"/>
      <c r="Z228" s="255"/>
      <c r="AA228" s="255"/>
      <c r="AB228" s="255"/>
      <c r="AC228" s="255"/>
      <c r="AD228" s="255"/>
      <c r="AE228" s="255"/>
      <c r="AF228" s="255"/>
      <c r="AG228" s="255"/>
      <c r="AH228" s="255"/>
      <c r="AI228" s="255"/>
      <c r="AJ228" s="255"/>
      <c r="AK228" s="255"/>
      <c r="AL228" s="255"/>
      <c r="AM228" s="255"/>
      <c r="AN228" s="255"/>
      <c r="AO228" s="255"/>
      <c r="AP228" s="255"/>
      <c r="AQ228" s="255"/>
      <c r="AR228" s="255"/>
      <c r="AS228" s="255"/>
      <c r="AT228" s="255"/>
      <c r="AU228" s="255"/>
      <c r="AV228" s="255"/>
      <c r="AW228" s="255"/>
      <c r="AX228" s="255"/>
      <c r="AY228" s="255"/>
      <c r="AZ228" s="255"/>
      <c r="BA228" s="255"/>
      <c r="BB228" s="255"/>
      <c r="BC228" s="255"/>
      <c r="BD228" s="255"/>
      <c r="BE228" s="255"/>
      <c r="BF228" s="255"/>
      <c r="BG228" s="255"/>
      <c r="BH228" s="255"/>
      <c r="BI228" s="255"/>
    </row>
    <row r="229" spans="1:61" x14ac:dyDescent="0.2">
      <c r="A229" s="255"/>
      <c r="B229" s="255"/>
      <c r="C229" s="255"/>
      <c r="D229" s="255"/>
      <c r="E229" s="255"/>
      <c r="F229" s="255"/>
      <c r="G229" s="255"/>
      <c r="H229" s="255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  <c r="Y229" s="255"/>
      <c r="Z229" s="255"/>
      <c r="AA229" s="255"/>
      <c r="AB229" s="255"/>
      <c r="AC229" s="255"/>
      <c r="AD229" s="255"/>
      <c r="AE229" s="255"/>
      <c r="AF229" s="255"/>
      <c r="AG229" s="255"/>
      <c r="AH229" s="255"/>
      <c r="AI229" s="255"/>
      <c r="AJ229" s="255"/>
      <c r="AK229" s="255"/>
      <c r="AL229" s="255"/>
      <c r="AM229" s="255"/>
      <c r="AN229" s="255"/>
      <c r="AO229" s="255"/>
      <c r="AP229" s="255"/>
      <c r="AQ229" s="255"/>
      <c r="AR229" s="255"/>
      <c r="AS229" s="255"/>
      <c r="AT229" s="255"/>
      <c r="AU229" s="255"/>
      <c r="AV229" s="255"/>
      <c r="AW229" s="255"/>
      <c r="AX229" s="255"/>
      <c r="AY229" s="255"/>
      <c r="AZ229" s="255"/>
      <c r="BA229" s="255"/>
      <c r="BB229" s="255"/>
      <c r="BC229" s="255"/>
      <c r="BD229" s="255"/>
      <c r="BE229" s="255"/>
      <c r="BF229" s="255"/>
      <c r="BG229" s="255"/>
      <c r="BH229" s="255"/>
      <c r="BI229" s="255"/>
    </row>
    <row r="230" spans="1:61" x14ac:dyDescent="0.2">
      <c r="A230" s="255"/>
      <c r="B230" s="255"/>
      <c r="C230" s="255"/>
      <c r="D230" s="255"/>
      <c r="E230" s="255"/>
      <c r="F230" s="255"/>
      <c r="G230" s="255"/>
      <c r="H230" s="255"/>
      <c r="I230" s="255"/>
      <c r="J230" s="255"/>
      <c r="K230" s="255"/>
      <c r="L230" s="255"/>
      <c r="M230" s="255"/>
      <c r="N230" s="255"/>
      <c r="O230" s="255"/>
      <c r="P230" s="255"/>
      <c r="Q230" s="255"/>
      <c r="R230" s="255"/>
      <c r="S230" s="255"/>
      <c r="T230" s="255"/>
      <c r="U230" s="255"/>
      <c r="V230" s="255"/>
      <c r="W230" s="255"/>
      <c r="X230" s="255"/>
      <c r="Y230" s="255"/>
      <c r="Z230" s="255"/>
      <c r="AA230" s="255"/>
      <c r="AB230" s="255"/>
      <c r="AC230" s="255"/>
      <c r="AD230" s="255"/>
      <c r="AE230" s="255"/>
      <c r="AF230" s="255"/>
      <c r="AG230" s="255"/>
      <c r="AH230" s="255"/>
      <c r="AI230" s="255"/>
      <c r="AJ230" s="255"/>
      <c r="AK230" s="255"/>
      <c r="AL230" s="255"/>
      <c r="AM230" s="255"/>
      <c r="AN230" s="255"/>
      <c r="AO230" s="255"/>
      <c r="AP230" s="255"/>
      <c r="AQ230" s="255"/>
      <c r="AR230" s="255"/>
      <c r="AS230" s="255"/>
      <c r="AT230" s="255"/>
      <c r="AU230" s="255"/>
      <c r="AV230" s="255"/>
      <c r="AW230" s="255"/>
      <c r="AX230" s="255"/>
      <c r="AY230" s="255"/>
      <c r="AZ230" s="255"/>
      <c r="BA230" s="255"/>
      <c r="BB230" s="255"/>
      <c r="BC230" s="255"/>
      <c r="BD230" s="255"/>
      <c r="BE230" s="255"/>
      <c r="BF230" s="255"/>
      <c r="BG230" s="255"/>
      <c r="BH230" s="255"/>
      <c r="BI230" s="255"/>
    </row>
    <row r="231" spans="1:61" x14ac:dyDescent="0.2">
      <c r="A231" s="255"/>
      <c r="B231" s="255"/>
      <c r="C231" s="255"/>
      <c r="D231" s="255"/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  <c r="Y231" s="255"/>
      <c r="Z231" s="255"/>
      <c r="AA231" s="255"/>
      <c r="AB231" s="255"/>
      <c r="AC231" s="255"/>
      <c r="AD231" s="255"/>
      <c r="AE231" s="255"/>
      <c r="AF231" s="255"/>
      <c r="AG231" s="255"/>
      <c r="AH231" s="255"/>
      <c r="AI231" s="255"/>
      <c r="AJ231" s="255"/>
      <c r="AK231" s="255"/>
      <c r="AL231" s="255"/>
      <c r="AM231" s="255"/>
      <c r="AN231" s="255"/>
      <c r="AO231" s="255"/>
      <c r="AP231" s="255"/>
      <c r="AQ231" s="255"/>
      <c r="AR231" s="255"/>
      <c r="AS231" s="255"/>
      <c r="AT231" s="255"/>
      <c r="AU231" s="255"/>
      <c r="AV231" s="255"/>
      <c r="AW231" s="255"/>
      <c r="AX231" s="255"/>
      <c r="AY231" s="255"/>
      <c r="AZ231" s="255"/>
      <c r="BA231" s="255"/>
      <c r="BB231" s="255"/>
      <c r="BC231" s="255"/>
      <c r="BD231" s="255"/>
      <c r="BE231" s="255"/>
      <c r="BF231" s="255"/>
      <c r="BG231" s="255"/>
      <c r="BH231" s="255"/>
      <c r="BI231" s="255"/>
    </row>
    <row r="232" spans="1:61" x14ac:dyDescent="0.2">
      <c r="A232" s="255"/>
      <c r="B232" s="255"/>
      <c r="C232" s="255"/>
      <c r="D232" s="255"/>
      <c r="E232" s="255"/>
      <c r="F232" s="255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  <c r="Y232" s="255"/>
      <c r="Z232" s="255"/>
      <c r="AA232" s="255"/>
      <c r="AB232" s="255"/>
      <c r="AC232" s="255"/>
      <c r="AD232" s="255"/>
      <c r="AE232" s="255"/>
      <c r="AF232" s="255"/>
      <c r="AG232" s="255"/>
      <c r="AH232" s="255"/>
      <c r="AI232" s="255"/>
      <c r="AJ232" s="255"/>
      <c r="AK232" s="255"/>
      <c r="AL232" s="255"/>
      <c r="AM232" s="255"/>
      <c r="AN232" s="255"/>
      <c r="AO232" s="255"/>
      <c r="AP232" s="255"/>
      <c r="AQ232" s="255"/>
      <c r="AR232" s="255"/>
      <c r="AS232" s="255"/>
      <c r="AT232" s="255"/>
      <c r="AU232" s="255"/>
      <c r="AV232" s="255"/>
      <c r="AW232" s="255"/>
      <c r="AX232" s="255"/>
      <c r="AY232" s="255"/>
      <c r="AZ232" s="255"/>
      <c r="BA232" s="255"/>
      <c r="BB232" s="255"/>
      <c r="BC232" s="255"/>
      <c r="BD232" s="255"/>
      <c r="BE232" s="255"/>
      <c r="BF232" s="255"/>
      <c r="BG232" s="255"/>
      <c r="BH232" s="255"/>
      <c r="BI232" s="255"/>
    </row>
    <row r="233" spans="1:61" x14ac:dyDescent="0.2">
      <c r="A233" s="255"/>
      <c r="B233" s="255"/>
      <c r="C233" s="255"/>
      <c r="D233" s="255"/>
      <c r="E233" s="255"/>
      <c r="F233" s="255"/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/>
      <c r="T233" s="255"/>
      <c r="U233" s="255"/>
      <c r="V233" s="255"/>
      <c r="W233" s="255"/>
      <c r="X233" s="255"/>
      <c r="Y233" s="255"/>
      <c r="Z233" s="255"/>
      <c r="AA233" s="255"/>
      <c r="AB233" s="255"/>
      <c r="AC233" s="255"/>
      <c r="AD233" s="255"/>
      <c r="AE233" s="255"/>
      <c r="AF233" s="255"/>
      <c r="AG233" s="255"/>
      <c r="AH233" s="255"/>
      <c r="AI233" s="255"/>
      <c r="AJ233" s="255"/>
      <c r="AK233" s="255"/>
      <c r="AL233" s="255"/>
      <c r="AM233" s="255"/>
      <c r="AN233" s="255"/>
      <c r="AO233" s="255"/>
      <c r="AP233" s="255"/>
      <c r="AQ233" s="255"/>
      <c r="AR233" s="255"/>
      <c r="AS233" s="255"/>
      <c r="AT233" s="255"/>
      <c r="AU233" s="255"/>
      <c r="AV233" s="255"/>
      <c r="AW233" s="255"/>
      <c r="AX233" s="255"/>
      <c r="AY233" s="255"/>
      <c r="AZ233" s="255"/>
      <c r="BA233" s="255"/>
      <c r="BB233" s="255"/>
      <c r="BC233" s="255"/>
      <c r="BD233" s="255"/>
      <c r="BE233" s="255"/>
      <c r="BF233" s="255"/>
      <c r="BG233" s="255"/>
      <c r="BH233" s="255"/>
      <c r="BI233" s="255"/>
    </row>
    <row r="234" spans="1:61" x14ac:dyDescent="0.2">
      <c r="A234" s="255"/>
      <c r="B234" s="255"/>
      <c r="C234" s="255"/>
      <c r="D234" s="255"/>
      <c r="E234" s="255"/>
      <c r="F234" s="255"/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/>
      <c r="T234" s="255"/>
      <c r="U234" s="255"/>
      <c r="V234" s="255"/>
      <c r="W234" s="255"/>
      <c r="X234" s="255"/>
      <c r="Y234" s="255"/>
      <c r="Z234" s="255"/>
      <c r="AA234" s="255"/>
      <c r="AB234" s="255"/>
      <c r="AC234" s="255"/>
      <c r="AD234" s="255"/>
      <c r="AE234" s="255"/>
      <c r="AF234" s="255"/>
      <c r="AG234" s="255"/>
      <c r="AH234" s="255"/>
      <c r="AI234" s="255"/>
      <c r="AJ234" s="255"/>
      <c r="AK234" s="255"/>
      <c r="AL234" s="255"/>
      <c r="AM234" s="255"/>
      <c r="AN234" s="255"/>
      <c r="AO234" s="255"/>
      <c r="AP234" s="255"/>
      <c r="AQ234" s="255"/>
      <c r="AR234" s="255"/>
      <c r="AS234" s="255"/>
      <c r="AT234" s="255"/>
      <c r="AU234" s="255"/>
      <c r="AV234" s="255"/>
      <c r="AW234" s="255"/>
      <c r="AX234" s="255"/>
      <c r="AY234" s="255"/>
      <c r="AZ234" s="255"/>
      <c r="BA234" s="255"/>
      <c r="BB234" s="255"/>
      <c r="BC234" s="255"/>
      <c r="BD234" s="255"/>
      <c r="BE234" s="255"/>
      <c r="BF234" s="255"/>
      <c r="BG234" s="255"/>
      <c r="BH234" s="255"/>
      <c r="BI234" s="255"/>
    </row>
    <row r="235" spans="1:61" x14ac:dyDescent="0.2">
      <c r="A235" s="255"/>
      <c r="B235" s="255"/>
      <c r="C235" s="255"/>
      <c r="D235" s="255"/>
      <c r="E235" s="255"/>
      <c r="F235" s="255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/>
      <c r="U235" s="255"/>
      <c r="V235" s="255"/>
      <c r="W235" s="255"/>
      <c r="X235" s="255"/>
      <c r="Y235" s="255"/>
      <c r="Z235" s="255"/>
      <c r="AA235" s="255"/>
      <c r="AB235" s="255"/>
      <c r="AC235" s="255"/>
      <c r="AD235" s="255"/>
      <c r="AE235" s="255"/>
      <c r="AF235" s="255"/>
      <c r="AG235" s="255"/>
      <c r="AH235" s="255"/>
      <c r="AI235" s="255"/>
      <c r="AJ235" s="255"/>
      <c r="AK235" s="255"/>
      <c r="AL235" s="255"/>
      <c r="AM235" s="255"/>
      <c r="AN235" s="255"/>
      <c r="AO235" s="255"/>
      <c r="AP235" s="255"/>
      <c r="AQ235" s="255"/>
      <c r="AR235" s="255"/>
      <c r="AS235" s="255"/>
      <c r="AT235" s="255"/>
      <c r="AU235" s="255"/>
      <c r="AV235" s="255"/>
      <c r="AW235" s="255"/>
      <c r="AX235" s="255"/>
      <c r="AY235" s="255"/>
      <c r="AZ235" s="255"/>
      <c r="BA235" s="255"/>
      <c r="BB235" s="255"/>
      <c r="BC235" s="255"/>
      <c r="BD235" s="255"/>
      <c r="BE235" s="255"/>
      <c r="BF235" s="255"/>
      <c r="BG235" s="255"/>
      <c r="BH235" s="255"/>
      <c r="BI235" s="255"/>
    </row>
    <row r="236" spans="1:61" x14ac:dyDescent="0.2">
      <c r="A236" s="255"/>
      <c r="B236" s="255"/>
      <c r="C236" s="255"/>
      <c r="D236" s="255"/>
      <c r="E236" s="255"/>
      <c r="F236" s="255"/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/>
      <c r="U236" s="255"/>
      <c r="V236" s="255"/>
      <c r="W236" s="255"/>
      <c r="X236" s="255"/>
      <c r="Y236" s="255"/>
      <c r="Z236" s="255"/>
      <c r="AA236" s="255"/>
      <c r="AB236" s="255"/>
      <c r="AC236" s="255"/>
      <c r="AD236" s="255"/>
      <c r="AE236" s="255"/>
      <c r="AF236" s="255"/>
      <c r="AG236" s="255"/>
      <c r="AH236" s="255"/>
      <c r="AI236" s="255"/>
      <c r="AJ236" s="255"/>
      <c r="AK236" s="255"/>
      <c r="AL236" s="255"/>
      <c r="AM236" s="255"/>
      <c r="AN236" s="255"/>
      <c r="AO236" s="255"/>
      <c r="AP236" s="255"/>
      <c r="AQ236" s="255"/>
      <c r="AR236" s="255"/>
      <c r="AS236" s="255"/>
      <c r="AT236" s="255"/>
      <c r="AU236" s="255"/>
      <c r="AV236" s="255"/>
      <c r="AW236" s="255"/>
      <c r="AX236" s="255"/>
      <c r="AY236" s="255"/>
      <c r="AZ236" s="255"/>
      <c r="BA236" s="255"/>
      <c r="BB236" s="255"/>
      <c r="BC236" s="255"/>
      <c r="BD236" s="255"/>
      <c r="BE236" s="255"/>
      <c r="BF236" s="255"/>
      <c r="BG236" s="255"/>
      <c r="BH236" s="255"/>
      <c r="BI236" s="255"/>
    </row>
    <row r="237" spans="1:61" x14ac:dyDescent="0.2">
      <c r="A237" s="255"/>
      <c r="B237" s="255"/>
      <c r="C237" s="255"/>
      <c r="D237" s="255"/>
      <c r="E237" s="255"/>
      <c r="F237" s="255"/>
      <c r="G237" s="255"/>
      <c r="H237" s="255"/>
      <c r="I237" s="255"/>
      <c r="J237" s="255"/>
      <c r="K237" s="255"/>
      <c r="L237" s="255"/>
      <c r="M237" s="255"/>
      <c r="N237" s="255"/>
      <c r="O237" s="255"/>
      <c r="P237" s="255"/>
      <c r="Q237" s="255"/>
      <c r="R237" s="255"/>
      <c r="S237" s="255"/>
      <c r="T237" s="255"/>
      <c r="U237" s="255"/>
      <c r="V237" s="255"/>
      <c r="W237" s="255"/>
      <c r="X237" s="255"/>
      <c r="Y237" s="255"/>
      <c r="Z237" s="255"/>
      <c r="AA237" s="255"/>
      <c r="AB237" s="255"/>
      <c r="AC237" s="255"/>
      <c r="AD237" s="255"/>
      <c r="AE237" s="255"/>
      <c r="AF237" s="255"/>
      <c r="AG237" s="255"/>
      <c r="AH237" s="255"/>
      <c r="AI237" s="255"/>
      <c r="AJ237" s="255"/>
      <c r="AK237" s="255"/>
      <c r="AL237" s="255"/>
      <c r="AM237" s="255"/>
      <c r="AN237" s="255"/>
      <c r="AO237" s="255"/>
      <c r="AP237" s="255"/>
      <c r="AQ237" s="255"/>
      <c r="AR237" s="255"/>
      <c r="AS237" s="255"/>
      <c r="AT237" s="255"/>
      <c r="AU237" s="255"/>
      <c r="AV237" s="255"/>
      <c r="AW237" s="255"/>
      <c r="AX237" s="255"/>
      <c r="AY237" s="255"/>
      <c r="AZ237" s="255"/>
      <c r="BA237" s="255"/>
      <c r="BB237" s="255"/>
      <c r="BC237" s="255"/>
      <c r="BD237" s="255"/>
      <c r="BE237" s="255"/>
      <c r="BF237" s="255"/>
      <c r="BG237" s="255"/>
      <c r="BH237" s="255"/>
      <c r="BI237" s="255"/>
    </row>
    <row r="238" spans="1:61" x14ac:dyDescent="0.2">
      <c r="A238" s="255"/>
      <c r="B238" s="255"/>
      <c r="C238" s="255"/>
      <c r="D238" s="255"/>
      <c r="E238" s="255"/>
      <c r="F238" s="255"/>
      <c r="G238" s="255"/>
      <c r="H238" s="255"/>
      <c r="I238" s="255"/>
      <c r="J238" s="255"/>
      <c r="K238" s="255"/>
      <c r="L238" s="255"/>
      <c r="M238" s="255"/>
      <c r="N238" s="255"/>
      <c r="O238" s="255"/>
      <c r="P238" s="255"/>
      <c r="Q238" s="255"/>
      <c r="R238" s="255"/>
      <c r="S238" s="255"/>
      <c r="T238" s="255"/>
      <c r="U238" s="255"/>
      <c r="V238" s="255"/>
      <c r="W238" s="255"/>
      <c r="X238" s="255"/>
      <c r="Y238" s="255"/>
      <c r="Z238" s="255"/>
      <c r="AA238" s="255"/>
      <c r="AB238" s="255"/>
      <c r="AC238" s="255"/>
      <c r="AD238" s="255"/>
      <c r="AE238" s="255"/>
      <c r="AF238" s="255"/>
      <c r="AG238" s="255"/>
      <c r="AH238" s="255"/>
      <c r="AI238" s="255"/>
      <c r="AJ238" s="255"/>
      <c r="AK238" s="255"/>
      <c r="AL238" s="255"/>
      <c r="AM238" s="255"/>
      <c r="AN238" s="255"/>
      <c r="AO238" s="255"/>
      <c r="AP238" s="255"/>
      <c r="AQ238" s="255"/>
      <c r="AR238" s="255"/>
      <c r="AS238" s="255"/>
      <c r="AT238" s="255"/>
      <c r="AU238" s="255"/>
      <c r="AV238" s="255"/>
      <c r="AW238" s="255"/>
      <c r="AX238" s="255"/>
      <c r="AY238" s="255"/>
      <c r="AZ238" s="255"/>
      <c r="BA238" s="255"/>
      <c r="BB238" s="255"/>
      <c r="BC238" s="255"/>
      <c r="BD238" s="255"/>
      <c r="BE238" s="255"/>
      <c r="BF238" s="255"/>
      <c r="BG238" s="255"/>
      <c r="BH238" s="255"/>
      <c r="BI238" s="255"/>
    </row>
    <row r="239" spans="1:61" x14ac:dyDescent="0.2">
      <c r="A239" s="255"/>
      <c r="B239" s="255"/>
      <c r="C239" s="255"/>
      <c r="D239" s="255"/>
      <c r="E239" s="255"/>
      <c r="F239" s="255"/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/>
      <c r="S239" s="255"/>
      <c r="T239" s="255"/>
      <c r="U239" s="255"/>
      <c r="V239" s="255"/>
      <c r="W239" s="255"/>
      <c r="X239" s="255"/>
      <c r="Y239" s="255"/>
      <c r="Z239" s="255"/>
      <c r="AA239" s="255"/>
      <c r="AB239" s="255"/>
      <c r="AC239" s="255"/>
      <c r="AD239" s="255"/>
      <c r="AE239" s="255"/>
      <c r="AF239" s="255"/>
      <c r="AG239" s="255"/>
      <c r="AH239" s="255"/>
      <c r="AI239" s="255"/>
      <c r="AJ239" s="255"/>
      <c r="AK239" s="255"/>
      <c r="AL239" s="255"/>
      <c r="AM239" s="255"/>
      <c r="AN239" s="255"/>
      <c r="AO239" s="255"/>
      <c r="AP239" s="255"/>
      <c r="AQ239" s="255"/>
      <c r="AR239" s="255"/>
      <c r="AS239" s="255"/>
      <c r="AT239" s="255"/>
      <c r="AU239" s="255"/>
      <c r="AV239" s="255"/>
      <c r="AW239" s="255"/>
      <c r="AX239" s="255"/>
      <c r="AY239" s="255"/>
      <c r="AZ239" s="255"/>
      <c r="BA239" s="255"/>
      <c r="BB239" s="255"/>
      <c r="BC239" s="255"/>
      <c r="BD239" s="255"/>
      <c r="BE239" s="255"/>
      <c r="BF239" s="255"/>
      <c r="BG239" s="255"/>
      <c r="BH239" s="255"/>
      <c r="BI239" s="255"/>
    </row>
    <row r="240" spans="1:61" x14ac:dyDescent="0.2">
      <c r="A240" s="255"/>
      <c r="B240" s="255"/>
      <c r="C240" s="255"/>
      <c r="D240" s="255"/>
      <c r="E240" s="255"/>
      <c r="F240" s="255"/>
      <c r="G240" s="255"/>
      <c r="H240" s="255"/>
      <c r="I240" s="255"/>
      <c r="J240" s="255"/>
      <c r="K240" s="255"/>
      <c r="L240" s="255"/>
      <c r="M240" s="255"/>
      <c r="N240" s="255"/>
      <c r="O240" s="255"/>
      <c r="P240" s="255"/>
      <c r="Q240" s="255"/>
      <c r="R240" s="255"/>
      <c r="S240" s="255"/>
      <c r="T240" s="255"/>
      <c r="U240" s="255"/>
      <c r="V240" s="255"/>
      <c r="W240" s="255"/>
      <c r="X240" s="255"/>
      <c r="Y240" s="255"/>
      <c r="Z240" s="255"/>
      <c r="AA240" s="255"/>
      <c r="AB240" s="255"/>
      <c r="AC240" s="255"/>
      <c r="AD240" s="255"/>
      <c r="AE240" s="255"/>
      <c r="AF240" s="255"/>
      <c r="AG240" s="255"/>
      <c r="AH240" s="255"/>
      <c r="AI240" s="255"/>
      <c r="AJ240" s="255"/>
      <c r="AK240" s="255"/>
      <c r="AL240" s="255"/>
      <c r="AM240" s="255"/>
      <c r="AN240" s="255"/>
      <c r="AO240" s="255"/>
      <c r="AP240" s="255"/>
      <c r="AQ240" s="255"/>
      <c r="AR240" s="255"/>
      <c r="AS240" s="255"/>
      <c r="AT240" s="255"/>
      <c r="AU240" s="255"/>
      <c r="AV240" s="255"/>
      <c r="AW240" s="255"/>
      <c r="AX240" s="255"/>
      <c r="AY240" s="255"/>
      <c r="AZ240" s="255"/>
      <c r="BA240" s="255"/>
      <c r="BB240" s="255"/>
      <c r="BC240" s="255"/>
      <c r="BD240" s="255"/>
      <c r="BE240" s="255"/>
      <c r="BF240" s="255"/>
      <c r="BG240" s="255"/>
      <c r="BH240" s="255"/>
      <c r="BI240" s="255"/>
    </row>
    <row r="241" spans="1:61" x14ac:dyDescent="0.2">
      <c r="A241" s="255"/>
      <c r="B241" s="255"/>
      <c r="C241" s="255"/>
      <c r="D241" s="255"/>
      <c r="E241" s="255"/>
      <c r="F241" s="255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  <c r="Y241" s="255"/>
      <c r="Z241" s="255"/>
      <c r="AA241" s="255"/>
      <c r="AB241" s="255"/>
      <c r="AC241" s="255"/>
      <c r="AD241" s="255"/>
      <c r="AE241" s="255"/>
      <c r="AF241" s="255"/>
      <c r="AG241" s="255"/>
      <c r="AH241" s="255"/>
      <c r="AI241" s="255"/>
      <c r="AJ241" s="255"/>
      <c r="AK241" s="255"/>
      <c r="AL241" s="255"/>
      <c r="AM241" s="255"/>
      <c r="AN241" s="255"/>
      <c r="AO241" s="255"/>
      <c r="AP241" s="255"/>
      <c r="AQ241" s="255"/>
      <c r="AR241" s="255"/>
      <c r="AS241" s="255"/>
      <c r="AT241" s="255"/>
      <c r="AU241" s="255"/>
      <c r="AV241" s="255"/>
      <c r="AW241" s="255"/>
      <c r="AX241" s="255"/>
      <c r="AY241" s="255"/>
      <c r="AZ241" s="255"/>
      <c r="BA241" s="255"/>
      <c r="BB241" s="255"/>
      <c r="BC241" s="255"/>
      <c r="BD241" s="255"/>
      <c r="BE241" s="255"/>
      <c r="BF241" s="255"/>
      <c r="BG241" s="255"/>
      <c r="BH241" s="255"/>
      <c r="BI241" s="255"/>
    </row>
    <row r="242" spans="1:61" x14ac:dyDescent="0.2">
      <c r="A242" s="255"/>
      <c r="B242" s="255"/>
      <c r="C242" s="255"/>
      <c r="D242" s="255"/>
      <c r="E242" s="255"/>
      <c r="F242" s="255"/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  <c r="Y242" s="255"/>
      <c r="Z242" s="255"/>
      <c r="AA242" s="255"/>
      <c r="AB242" s="255"/>
      <c r="AC242" s="255"/>
      <c r="AD242" s="255"/>
      <c r="AE242" s="255"/>
      <c r="AF242" s="255"/>
      <c r="AG242" s="255"/>
      <c r="AH242" s="255"/>
      <c r="AI242" s="255"/>
      <c r="AJ242" s="255"/>
      <c r="AK242" s="255"/>
      <c r="AL242" s="255"/>
      <c r="AM242" s="255"/>
      <c r="AN242" s="255"/>
      <c r="AO242" s="255"/>
      <c r="AP242" s="255"/>
      <c r="AQ242" s="255"/>
      <c r="AR242" s="255"/>
      <c r="AS242" s="255"/>
      <c r="AT242" s="255"/>
      <c r="AU242" s="255"/>
      <c r="AV242" s="255"/>
      <c r="AW242" s="255"/>
      <c r="AX242" s="255"/>
      <c r="AY242" s="255"/>
      <c r="AZ242" s="255"/>
      <c r="BA242" s="255"/>
      <c r="BB242" s="255"/>
      <c r="BC242" s="255"/>
      <c r="BD242" s="255"/>
      <c r="BE242" s="255"/>
      <c r="BF242" s="255"/>
      <c r="BG242" s="255"/>
      <c r="BH242" s="255"/>
      <c r="BI242" s="255"/>
    </row>
    <row r="243" spans="1:61" x14ac:dyDescent="0.2">
      <c r="A243" s="255"/>
      <c r="B243" s="255"/>
      <c r="C243" s="255"/>
      <c r="D243" s="255"/>
      <c r="E243" s="255"/>
      <c r="F243" s="255"/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/>
      <c r="T243" s="255"/>
      <c r="U243" s="255"/>
      <c r="V243" s="255"/>
      <c r="W243" s="255"/>
      <c r="X243" s="255"/>
      <c r="Y243" s="255"/>
      <c r="Z243" s="255"/>
      <c r="AA243" s="255"/>
      <c r="AB243" s="255"/>
      <c r="AC243" s="255"/>
      <c r="AD243" s="255"/>
      <c r="AE243" s="255"/>
      <c r="AF243" s="255"/>
      <c r="AG243" s="255"/>
      <c r="AH243" s="255"/>
      <c r="AI243" s="255"/>
      <c r="AJ243" s="255"/>
      <c r="AK243" s="255"/>
      <c r="AL243" s="255"/>
      <c r="AM243" s="255"/>
      <c r="AN243" s="255"/>
      <c r="AO243" s="255"/>
      <c r="AP243" s="255"/>
      <c r="AQ243" s="255"/>
      <c r="AR243" s="255"/>
      <c r="AS243" s="255"/>
      <c r="AT243" s="255"/>
      <c r="AU243" s="255"/>
      <c r="AV243" s="255"/>
      <c r="AW243" s="255"/>
      <c r="AX243" s="255"/>
      <c r="AY243" s="255"/>
      <c r="AZ243" s="255"/>
      <c r="BA243" s="255"/>
      <c r="BB243" s="255"/>
      <c r="BC243" s="255"/>
      <c r="BD243" s="255"/>
      <c r="BE243" s="255"/>
      <c r="BF243" s="255"/>
      <c r="BG243" s="255"/>
      <c r="BH243" s="255"/>
      <c r="BI243" s="255"/>
    </row>
    <row r="244" spans="1:61" x14ac:dyDescent="0.2">
      <c r="A244" s="255"/>
      <c r="B244" s="255"/>
      <c r="C244" s="255"/>
      <c r="D244" s="255"/>
      <c r="E244" s="255"/>
      <c r="F244" s="255"/>
      <c r="G244" s="255"/>
      <c r="H244" s="255"/>
      <c r="I244" s="255"/>
      <c r="J244" s="255"/>
      <c r="K244" s="255"/>
      <c r="L244" s="255"/>
      <c r="M244" s="255"/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  <c r="Y244" s="255"/>
      <c r="Z244" s="255"/>
      <c r="AA244" s="255"/>
      <c r="AB244" s="255"/>
      <c r="AC244" s="255"/>
      <c r="AD244" s="255"/>
      <c r="AE244" s="255"/>
      <c r="AF244" s="255"/>
      <c r="AG244" s="255"/>
      <c r="AH244" s="255"/>
      <c r="AI244" s="255"/>
      <c r="AJ244" s="255"/>
      <c r="AK244" s="255"/>
      <c r="AL244" s="255"/>
      <c r="AM244" s="255"/>
      <c r="AN244" s="255"/>
      <c r="AO244" s="255"/>
      <c r="AP244" s="255"/>
      <c r="AQ244" s="255"/>
      <c r="AR244" s="255"/>
      <c r="AS244" s="255"/>
      <c r="AT244" s="255"/>
      <c r="AU244" s="255"/>
      <c r="AV244" s="255"/>
      <c r="AW244" s="255"/>
      <c r="AX244" s="255"/>
      <c r="AY244" s="255"/>
      <c r="AZ244" s="255"/>
      <c r="BA244" s="255"/>
      <c r="BB244" s="255"/>
      <c r="BC244" s="255"/>
      <c r="BD244" s="255"/>
      <c r="BE244" s="255"/>
      <c r="BF244" s="255"/>
      <c r="BG244" s="255"/>
      <c r="BH244" s="255"/>
      <c r="BI244" s="255"/>
    </row>
    <row r="245" spans="1:61" x14ac:dyDescent="0.2">
      <c r="A245" s="255"/>
      <c r="B245" s="255"/>
      <c r="C245" s="255"/>
      <c r="D245" s="255"/>
      <c r="E245" s="255"/>
      <c r="F245" s="255"/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/>
      <c r="S245" s="255"/>
      <c r="T245" s="255"/>
      <c r="U245" s="255"/>
      <c r="V245" s="255"/>
      <c r="W245" s="255"/>
      <c r="X245" s="255"/>
      <c r="Y245" s="255"/>
      <c r="Z245" s="255"/>
      <c r="AA245" s="255"/>
      <c r="AB245" s="255"/>
      <c r="AC245" s="255"/>
      <c r="AD245" s="255"/>
      <c r="AE245" s="255"/>
      <c r="AF245" s="255"/>
      <c r="AG245" s="255"/>
      <c r="AH245" s="255"/>
      <c r="AI245" s="255"/>
      <c r="AJ245" s="255"/>
      <c r="AK245" s="255"/>
      <c r="AL245" s="255"/>
      <c r="AM245" s="255"/>
      <c r="AN245" s="255"/>
      <c r="AO245" s="255"/>
      <c r="AP245" s="255"/>
      <c r="AQ245" s="255"/>
      <c r="AR245" s="255"/>
      <c r="AS245" s="255"/>
      <c r="AT245" s="255"/>
      <c r="AU245" s="255"/>
      <c r="AV245" s="255"/>
      <c r="AW245" s="255"/>
      <c r="AX245" s="255"/>
      <c r="AY245" s="255"/>
      <c r="AZ245" s="255"/>
      <c r="BA245" s="255"/>
      <c r="BB245" s="255"/>
      <c r="BC245" s="255"/>
      <c r="BD245" s="255"/>
      <c r="BE245" s="255"/>
      <c r="BF245" s="255"/>
      <c r="BG245" s="255"/>
      <c r="BH245" s="255"/>
      <c r="BI245" s="255"/>
    </row>
    <row r="246" spans="1:61" x14ac:dyDescent="0.2">
      <c r="A246" s="255"/>
      <c r="B246" s="255"/>
      <c r="C246" s="255"/>
      <c r="D246" s="255"/>
      <c r="E246" s="255"/>
      <c r="F246" s="255"/>
      <c r="G246" s="255"/>
      <c r="H246" s="255"/>
      <c r="I246" s="255"/>
      <c r="J246" s="255"/>
      <c r="K246" s="255"/>
      <c r="L246" s="255"/>
      <c r="M246" s="255"/>
      <c r="N246" s="255"/>
      <c r="O246" s="255"/>
      <c r="P246" s="255"/>
      <c r="Q246" s="255"/>
      <c r="R246" s="255"/>
      <c r="S246" s="255"/>
      <c r="T246" s="255"/>
      <c r="U246" s="255"/>
      <c r="V246" s="255"/>
      <c r="W246" s="255"/>
      <c r="X246" s="255"/>
      <c r="Y246" s="255"/>
      <c r="Z246" s="255"/>
      <c r="AA246" s="255"/>
      <c r="AB246" s="255"/>
      <c r="AC246" s="255"/>
      <c r="AD246" s="255"/>
      <c r="AE246" s="255"/>
      <c r="AF246" s="255"/>
      <c r="AG246" s="255"/>
      <c r="AH246" s="255"/>
      <c r="AI246" s="255"/>
      <c r="AJ246" s="255"/>
      <c r="AK246" s="255"/>
      <c r="AL246" s="255"/>
      <c r="AM246" s="255"/>
      <c r="AN246" s="255"/>
      <c r="AO246" s="255"/>
      <c r="AP246" s="255"/>
      <c r="AQ246" s="255"/>
      <c r="AR246" s="255"/>
      <c r="AS246" s="255"/>
      <c r="AT246" s="255"/>
      <c r="AU246" s="255"/>
      <c r="AV246" s="255"/>
      <c r="AW246" s="255"/>
      <c r="AX246" s="255"/>
      <c r="AY246" s="255"/>
      <c r="AZ246" s="255"/>
      <c r="BA246" s="255"/>
      <c r="BB246" s="255"/>
      <c r="BC246" s="255"/>
      <c r="BD246" s="255"/>
      <c r="BE246" s="255"/>
      <c r="BF246" s="255"/>
      <c r="BG246" s="255"/>
      <c r="BH246" s="255"/>
      <c r="BI246" s="255"/>
    </row>
    <row r="247" spans="1:61" x14ac:dyDescent="0.2">
      <c r="A247" s="255"/>
      <c r="B247" s="255"/>
      <c r="C247" s="255"/>
      <c r="D247" s="255"/>
      <c r="E247" s="255"/>
      <c r="F247" s="255"/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/>
      <c r="T247" s="255"/>
      <c r="U247" s="255"/>
      <c r="V247" s="255"/>
      <c r="W247" s="255"/>
      <c r="X247" s="255"/>
      <c r="Y247" s="255"/>
      <c r="Z247" s="255"/>
      <c r="AA247" s="255"/>
      <c r="AB247" s="255"/>
      <c r="AC247" s="255"/>
      <c r="AD247" s="255"/>
      <c r="AE247" s="255"/>
      <c r="AF247" s="255"/>
      <c r="AG247" s="255"/>
      <c r="AH247" s="255"/>
      <c r="AI247" s="255"/>
      <c r="AJ247" s="255"/>
      <c r="AK247" s="255"/>
      <c r="AL247" s="255"/>
      <c r="AM247" s="255"/>
      <c r="AN247" s="255"/>
      <c r="AO247" s="255"/>
      <c r="AP247" s="255"/>
      <c r="AQ247" s="255"/>
      <c r="AR247" s="255"/>
      <c r="AS247" s="255"/>
      <c r="AT247" s="255"/>
      <c r="AU247" s="255"/>
      <c r="AV247" s="255"/>
      <c r="AW247" s="255"/>
      <c r="AX247" s="255"/>
      <c r="AY247" s="255"/>
      <c r="AZ247" s="255"/>
      <c r="BA247" s="255"/>
      <c r="BB247" s="255"/>
      <c r="BC247" s="255"/>
      <c r="BD247" s="255"/>
      <c r="BE247" s="255"/>
      <c r="BF247" s="255"/>
      <c r="BG247" s="255"/>
      <c r="BH247" s="255"/>
      <c r="BI247" s="255"/>
    </row>
    <row r="248" spans="1:61" x14ac:dyDescent="0.2">
      <c r="A248" s="255"/>
      <c r="B248" s="255"/>
      <c r="C248" s="255"/>
      <c r="D248" s="255"/>
      <c r="E248" s="255"/>
      <c r="F248" s="255"/>
      <c r="G248" s="255"/>
      <c r="H248" s="255"/>
      <c r="I248" s="255"/>
      <c r="J248" s="255"/>
      <c r="K248" s="255"/>
      <c r="L248" s="255"/>
      <c r="M248" s="255"/>
      <c r="N248" s="255"/>
      <c r="O248" s="255"/>
      <c r="P248" s="255"/>
      <c r="Q248" s="255"/>
      <c r="R248" s="255"/>
      <c r="S248" s="255"/>
      <c r="T248" s="255"/>
      <c r="U248" s="255"/>
      <c r="V248" s="255"/>
      <c r="W248" s="255"/>
      <c r="X248" s="255"/>
      <c r="Y248" s="255"/>
      <c r="Z248" s="255"/>
      <c r="AA248" s="255"/>
      <c r="AB248" s="255"/>
      <c r="AC248" s="255"/>
      <c r="AD248" s="255"/>
      <c r="AE248" s="255"/>
      <c r="AF248" s="255"/>
      <c r="AG248" s="255"/>
      <c r="AH248" s="255"/>
      <c r="AI248" s="255"/>
      <c r="AJ248" s="255"/>
      <c r="AK248" s="255"/>
      <c r="AL248" s="255"/>
      <c r="AM248" s="255"/>
      <c r="AN248" s="255"/>
      <c r="AO248" s="255"/>
      <c r="AP248" s="255"/>
      <c r="AQ248" s="255"/>
      <c r="AR248" s="255"/>
      <c r="AS248" s="255"/>
      <c r="AT248" s="255"/>
      <c r="AU248" s="255"/>
      <c r="AV248" s="255"/>
      <c r="AW248" s="255"/>
      <c r="AX248" s="255"/>
      <c r="AY248" s="255"/>
      <c r="AZ248" s="255"/>
      <c r="BA248" s="255"/>
      <c r="BB248" s="255"/>
      <c r="BC248" s="255"/>
      <c r="BD248" s="255"/>
      <c r="BE248" s="255"/>
      <c r="BF248" s="255"/>
      <c r="BG248" s="255"/>
      <c r="BH248" s="255"/>
      <c r="BI248" s="255"/>
    </row>
    <row r="249" spans="1:61" x14ac:dyDescent="0.2">
      <c r="A249" s="255"/>
      <c r="B249" s="255"/>
      <c r="C249" s="255"/>
      <c r="D249" s="255"/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  <c r="Z249" s="255"/>
      <c r="AA249" s="255"/>
      <c r="AB249" s="255"/>
      <c r="AC249" s="255"/>
      <c r="AD249" s="255"/>
      <c r="AE249" s="255"/>
      <c r="AF249" s="255"/>
      <c r="AG249" s="255"/>
      <c r="AH249" s="255"/>
      <c r="AI249" s="255"/>
      <c r="AJ249" s="255"/>
      <c r="AK249" s="255"/>
      <c r="AL249" s="255"/>
      <c r="AM249" s="255"/>
      <c r="AN249" s="255"/>
      <c r="AO249" s="255"/>
      <c r="AP249" s="255"/>
      <c r="AQ249" s="255"/>
      <c r="AR249" s="255"/>
      <c r="AS249" s="255"/>
      <c r="AT249" s="255"/>
      <c r="AU249" s="255"/>
      <c r="AV249" s="255"/>
      <c r="AW249" s="255"/>
      <c r="AX249" s="255"/>
      <c r="AY249" s="255"/>
      <c r="AZ249" s="255"/>
      <c r="BA249" s="255"/>
      <c r="BB249" s="255"/>
      <c r="BC249" s="255"/>
      <c r="BD249" s="255"/>
      <c r="BE249" s="255"/>
      <c r="BF249" s="255"/>
      <c r="BG249" s="255"/>
      <c r="BH249" s="255"/>
      <c r="BI249" s="255"/>
    </row>
    <row r="250" spans="1:61" x14ac:dyDescent="0.2">
      <c r="A250" s="255"/>
      <c r="B250" s="255"/>
      <c r="C250" s="255"/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  <c r="Q250" s="255"/>
      <c r="R250" s="255"/>
      <c r="S250" s="255"/>
      <c r="T250" s="255"/>
      <c r="U250" s="255"/>
      <c r="V250" s="255"/>
      <c r="W250" s="255"/>
      <c r="X250" s="255"/>
      <c r="Y250" s="255"/>
      <c r="Z250" s="255"/>
      <c r="AA250" s="255"/>
      <c r="AB250" s="255"/>
      <c r="AC250" s="255"/>
      <c r="AD250" s="255"/>
      <c r="AE250" s="255"/>
      <c r="AF250" s="255"/>
      <c r="AG250" s="255"/>
      <c r="AH250" s="255"/>
      <c r="AI250" s="255"/>
      <c r="AJ250" s="255"/>
      <c r="AK250" s="255"/>
      <c r="AL250" s="255"/>
      <c r="AM250" s="255"/>
      <c r="AN250" s="255"/>
      <c r="AO250" s="255"/>
      <c r="AP250" s="255"/>
      <c r="AQ250" s="255"/>
      <c r="AR250" s="255"/>
      <c r="AS250" s="255"/>
      <c r="AT250" s="255"/>
      <c r="AU250" s="255"/>
      <c r="AV250" s="255"/>
      <c r="AW250" s="255"/>
      <c r="AX250" s="255"/>
      <c r="AY250" s="255"/>
      <c r="AZ250" s="255"/>
      <c r="BA250" s="255"/>
      <c r="BB250" s="255"/>
      <c r="BC250" s="255"/>
      <c r="BD250" s="255"/>
      <c r="BE250" s="255"/>
      <c r="BF250" s="255"/>
      <c r="BG250" s="255"/>
      <c r="BH250" s="255"/>
      <c r="BI250" s="255"/>
    </row>
    <row r="251" spans="1:61" x14ac:dyDescent="0.2">
      <c r="A251" s="255"/>
      <c r="B251" s="255"/>
      <c r="C251" s="255"/>
      <c r="D251" s="255"/>
      <c r="E251" s="255"/>
      <c r="F251" s="255"/>
      <c r="G251" s="255"/>
      <c r="H251" s="255"/>
      <c r="I251" s="255"/>
      <c r="J251" s="255"/>
      <c r="K251" s="255"/>
      <c r="L251" s="255"/>
      <c r="M251" s="255"/>
      <c r="N251" s="255"/>
      <c r="O251" s="255"/>
      <c r="P251" s="255"/>
      <c r="Q251" s="255"/>
      <c r="R251" s="255"/>
      <c r="S251" s="255"/>
      <c r="T251" s="255"/>
      <c r="U251" s="255"/>
      <c r="V251" s="255"/>
      <c r="W251" s="255"/>
      <c r="X251" s="255"/>
      <c r="Y251" s="255"/>
      <c r="Z251" s="255"/>
      <c r="AA251" s="255"/>
      <c r="AB251" s="255"/>
      <c r="AC251" s="255"/>
      <c r="AD251" s="255"/>
      <c r="AE251" s="255"/>
      <c r="AF251" s="255"/>
      <c r="AG251" s="255"/>
      <c r="AH251" s="255"/>
      <c r="AI251" s="255"/>
      <c r="AJ251" s="255"/>
      <c r="AK251" s="255"/>
      <c r="AL251" s="255"/>
      <c r="AM251" s="255"/>
      <c r="AN251" s="255"/>
      <c r="AO251" s="255"/>
      <c r="AP251" s="255"/>
      <c r="AQ251" s="255"/>
      <c r="AR251" s="255"/>
      <c r="AS251" s="255"/>
      <c r="AT251" s="255"/>
      <c r="AU251" s="255"/>
      <c r="AV251" s="255"/>
      <c r="AW251" s="255"/>
      <c r="AX251" s="255"/>
      <c r="AY251" s="255"/>
      <c r="AZ251" s="255"/>
      <c r="BA251" s="255"/>
      <c r="BB251" s="255"/>
      <c r="BC251" s="255"/>
      <c r="BD251" s="255"/>
      <c r="BE251" s="255"/>
      <c r="BF251" s="255"/>
      <c r="BG251" s="255"/>
      <c r="BH251" s="255"/>
      <c r="BI251" s="255"/>
    </row>
    <row r="252" spans="1:61" x14ac:dyDescent="0.2">
      <c r="A252" s="255"/>
      <c r="B252" s="255"/>
      <c r="C252" s="255"/>
      <c r="D252" s="255"/>
      <c r="E252" s="255"/>
      <c r="F252" s="255"/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/>
      <c r="S252" s="255"/>
      <c r="T252" s="255"/>
      <c r="U252" s="255"/>
      <c r="V252" s="255"/>
      <c r="W252" s="255"/>
      <c r="X252" s="255"/>
      <c r="Y252" s="255"/>
      <c r="Z252" s="255"/>
      <c r="AA252" s="255"/>
      <c r="AB252" s="255"/>
      <c r="AC252" s="255"/>
      <c r="AD252" s="255"/>
      <c r="AE252" s="255"/>
      <c r="AF252" s="255"/>
      <c r="AG252" s="255"/>
      <c r="AH252" s="255"/>
      <c r="AI252" s="255"/>
      <c r="AJ252" s="255"/>
      <c r="AK252" s="255"/>
      <c r="AL252" s="255"/>
      <c r="AM252" s="255"/>
      <c r="AN252" s="255"/>
      <c r="AO252" s="255"/>
      <c r="AP252" s="255"/>
      <c r="AQ252" s="255"/>
      <c r="AR252" s="255"/>
      <c r="AS252" s="255"/>
      <c r="AT252" s="255"/>
      <c r="AU252" s="255"/>
      <c r="AV252" s="255"/>
      <c r="AW252" s="255"/>
      <c r="AX252" s="255"/>
      <c r="AY252" s="255"/>
      <c r="AZ252" s="255"/>
      <c r="BA252" s="255"/>
      <c r="BB252" s="255"/>
      <c r="BC252" s="255"/>
      <c r="BD252" s="255"/>
      <c r="BE252" s="255"/>
      <c r="BF252" s="255"/>
      <c r="BG252" s="255"/>
      <c r="BH252" s="255"/>
      <c r="BI252" s="255"/>
    </row>
    <row r="253" spans="1:61" x14ac:dyDescent="0.2">
      <c r="A253" s="255"/>
      <c r="B253" s="255"/>
      <c r="C253" s="255"/>
      <c r="D253" s="255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</row>
    <row r="254" spans="1:61" x14ac:dyDescent="0.2">
      <c r="A254" s="255"/>
      <c r="B254" s="255"/>
      <c r="C254" s="255"/>
      <c r="D254" s="255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55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255"/>
      <c r="BG254" s="255"/>
      <c r="BH254" s="255"/>
      <c r="BI254" s="255"/>
    </row>
    <row r="255" spans="1:61" x14ac:dyDescent="0.2">
      <c r="A255" s="255"/>
      <c r="B255" s="255"/>
      <c r="C255" s="255"/>
      <c r="D255" s="255"/>
      <c r="E255" s="255"/>
      <c r="F255" s="255"/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  <c r="Y255" s="255"/>
      <c r="Z255" s="255"/>
      <c r="AA255" s="255"/>
      <c r="AB255" s="255"/>
      <c r="AC255" s="255"/>
      <c r="AD255" s="255"/>
      <c r="AE255" s="255"/>
      <c r="AF255" s="255"/>
      <c r="AG255" s="255"/>
      <c r="AH255" s="255"/>
      <c r="AI255" s="255"/>
      <c r="AJ255" s="255"/>
      <c r="AK255" s="255"/>
      <c r="AL255" s="255"/>
      <c r="AM255" s="255"/>
      <c r="AN255" s="255"/>
      <c r="AO255" s="255"/>
      <c r="AP255" s="255"/>
      <c r="AQ255" s="255"/>
      <c r="AR255" s="255"/>
      <c r="AS255" s="255"/>
      <c r="AT255" s="255"/>
      <c r="AU255" s="255"/>
      <c r="AV255" s="255"/>
      <c r="AW255" s="255"/>
      <c r="AX255" s="255"/>
      <c r="AY255" s="255"/>
      <c r="AZ255" s="255"/>
      <c r="BA255" s="255"/>
      <c r="BB255" s="255"/>
      <c r="BC255" s="255"/>
      <c r="BD255" s="255"/>
      <c r="BE255" s="255"/>
      <c r="BF255" s="255"/>
      <c r="BG255" s="255"/>
      <c r="BH255" s="255"/>
      <c r="BI255" s="255"/>
    </row>
    <row r="256" spans="1:61" x14ac:dyDescent="0.2">
      <c r="A256" s="255"/>
      <c r="B256" s="255"/>
      <c r="C256" s="255"/>
      <c r="D256" s="255"/>
      <c r="E256" s="255"/>
      <c r="F256" s="255"/>
      <c r="G256" s="255"/>
      <c r="H256" s="255"/>
      <c r="I256" s="255"/>
      <c r="J256" s="255"/>
      <c r="K256" s="255"/>
      <c r="L256" s="255"/>
      <c r="M256" s="255"/>
      <c r="N256" s="255"/>
      <c r="O256" s="255"/>
      <c r="P256" s="255"/>
      <c r="Q256" s="255"/>
      <c r="R256" s="255"/>
      <c r="S256" s="255"/>
      <c r="T256" s="255"/>
      <c r="U256" s="255"/>
      <c r="V256" s="255"/>
      <c r="W256" s="255"/>
      <c r="X256" s="255"/>
      <c r="Y256" s="255"/>
      <c r="Z256" s="255"/>
      <c r="AA256" s="255"/>
      <c r="AB256" s="255"/>
      <c r="AC256" s="255"/>
      <c r="AD256" s="255"/>
      <c r="AE256" s="255"/>
      <c r="AF256" s="255"/>
      <c r="AG256" s="255"/>
      <c r="AH256" s="255"/>
      <c r="AI256" s="255"/>
      <c r="AJ256" s="255"/>
      <c r="AK256" s="255"/>
      <c r="AL256" s="255"/>
      <c r="AM256" s="255"/>
      <c r="AN256" s="255"/>
      <c r="AO256" s="255"/>
      <c r="AP256" s="255"/>
      <c r="AQ256" s="255"/>
      <c r="AR256" s="255"/>
      <c r="AS256" s="255"/>
      <c r="AT256" s="255"/>
      <c r="AU256" s="255"/>
      <c r="AV256" s="255"/>
      <c r="AW256" s="255"/>
      <c r="AX256" s="255"/>
      <c r="AY256" s="255"/>
      <c r="AZ256" s="255"/>
      <c r="BA256" s="255"/>
      <c r="BB256" s="255"/>
      <c r="BC256" s="255"/>
      <c r="BD256" s="255"/>
      <c r="BE256" s="255"/>
      <c r="BF256" s="255"/>
      <c r="BG256" s="255"/>
      <c r="BH256" s="255"/>
      <c r="BI256" s="255"/>
    </row>
    <row r="257" spans="1:61" x14ac:dyDescent="0.2">
      <c r="A257" s="255"/>
      <c r="B257" s="255"/>
      <c r="C257" s="255"/>
      <c r="D257" s="255"/>
      <c r="E257" s="255"/>
      <c r="F257" s="255"/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  <c r="Y257" s="255"/>
      <c r="Z257" s="255"/>
      <c r="AA257" s="255"/>
      <c r="AB257" s="255"/>
      <c r="AC257" s="255"/>
      <c r="AD257" s="255"/>
      <c r="AE257" s="255"/>
      <c r="AF257" s="255"/>
      <c r="AG257" s="255"/>
      <c r="AH257" s="255"/>
      <c r="AI257" s="255"/>
      <c r="AJ257" s="255"/>
      <c r="AK257" s="255"/>
      <c r="AL257" s="255"/>
      <c r="AM257" s="255"/>
      <c r="AN257" s="255"/>
      <c r="AO257" s="255"/>
      <c r="AP257" s="255"/>
      <c r="AQ257" s="255"/>
      <c r="AR257" s="255"/>
      <c r="AS257" s="255"/>
      <c r="AT257" s="255"/>
      <c r="AU257" s="255"/>
      <c r="AV257" s="255"/>
      <c r="AW257" s="255"/>
      <c r="AX257" s="255"/>
      <c r="AY257" s="255"/>
      <c r="AZ257" s="255"/>
      <c r="BA257" s="255"/>
      <c r="BB257" s="255"/>
      <c r="BC257" s="255"/>
      <c r="BD257" s="255"/>
      <c r="BE257" s="255"/>
      <c r="BF257" s="255"/>
      <c r="BG257" s="255"/>
      <c r="BH257" s="255"/>
      <c r="BI257" s="255"/>
    </row>
    <row r="258" spans="1:61" x14ac:dyDescent="0.2">
      <c r="A258" s="255"/>
      <c r="B258" s="255"/>
      <c r="C258" s="255"/>
      <c r="D258" s="255"/>
      <c r="E258" s="255"/>
      <c r="F258" s="255"/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/>
      <c r="U258" s="255"/>
      <c r="V258" s="255"/>
      <c r="W258" s="255"/>
      <c r="X258" s="255"/>
      <c r="Y258" s="255"/>
      <c r="Z258" s="255"/>
      <c r="AA258" s="255"/>
      <c r="AB258" s="255"/>
      <c r="AC258" s="255"/>
      <c r="AD258" s="255"/>
      <c r="AE258" s="255"/>
      <c r="AF258" s="255"/>
      <c r="AG258" s="255"/>
      <c r="AH258" s="255"/>
      <c r="AI258" s="255"/>
      <c r="AJ258" s="255"/>
      <c r="AK258" s="255"/>
      <c r="AL258" s="255"/>
      <c r="AM258" s="255"/>
      <c r="AN258" s="255"/>
      <c r="AO258" s="255"/>
      <c r="AP258" s="255"/>
      <c r="AQ258" s="255"/>
      <c r="AR258" s="255"/>
      <c r="AS258" s="255"/>
      <c r="AT258" s="255"/>
      <c r="AU258" s="255"/>
      <c r="AV258" s="255"/>
      <c r="AW258" s="255"/>
      <c r="AX258" s="255"/>
      <c r="AY258" s="255"/>
      <c r="AZ258" s="255"/>
      <c r="BA258" s="255"/>
      <c r="BB258" s="255"/>
      <c r="BC258" s="255"/>
      <c r="BD258" s="255"/>
      <c r="BE258" s="255"/>
      <c r="BF258" s="255"/>
      <c r="BG258" s="255"/>
      <c r="BH258" s="255"/>
      <c r="BI258" s="255"/>
    </row>
    <row r="259" spans="1:61" x14ac:dyDescent="0.2">
      <c r="A259" s="255"/>
      <c r="B259" s="255"/>
      <c r="C259" s="255"/>
      <c r="D259" s="255"/>
      <c r="E259" s="255"/>
      <c r="F259" s="255"/>
      <c r="G259" s="255"/>
      <c r="H259" s="255"/>
      <c r="I259" s="255"/>
      <c r="J259" s="255"/>
      <c r="K259" s="255"/>
      <c r="L259" s="255"/>
      <c r="M259" s="255"/>
      <c r="N259" s="255"/>
      <c r="O259" s="255"/>
      <c r="P259" s="255"/>
      <c r="Q259" s="255"/>
      <c r="R259" s="255"/>
      <c r="S259" s="255"/>
      <c r="T259" s="255"/>
      <c r="U259" s="255"/>
      <c r="V259" s="255"/>
      <c r="W259" s="255"/>
      <c r="X259" s="255"/>
      <c r="Y259" s="255"/>
      <c r="Z259" s="255"/>
      <c r="AA259" s="255"/>
      <c r="AB259" s="255"/>
      <c r="AC259" s="255"/>
      <c r="AD259" s="255"/>
      <c r="AE259" s="255"/>
      <c r="AF259" s="255"/>
      <c r="AG259" s="255"/>
      <c r="AH259" s="255"/>
      <c r="AI259" s="255"/>
      <c r="AJ259" s="255"/>
      <c r="AK259" s="255"/>
      <c r="AL259" s="255"/>
      <c r="AM259" s="255"/>
      <c r="AN259" s="255"/>
      <c r="AO259" s="255"/>
      <c r="AP259" s="255"/>
      <c r="AQ259" s="255"/>
      <c r="AR259" s="255"/>
      <c r="AS259" s="255"/>
      <c r="AT259" s="255"/>
      <c r="AU259" s="255"/>
      <c r="AV259" s="255"/>
      <c r="AW259" s="255"/>
      <c r="AX259" s="255"/>
      <c r="AY259" s="255"/>
      <c r="AZ259" s="255"/>
      <c r="BA259" s="255"/>
      <c r="BB259" s="255"/>
      <c r="BC259" s="255"/>
      <c r="BD259" s="255"/>
      <c r="BE259" s="255"/>
      <c r="BF259" s="255"/>
      <c r="BG259" s="255"/>
      <c r="BH259" s="255"/>
      <c r="BI259" s="255"/>
    </row>
    <row r="260" spans="1:61" x14ac:dyDescent="0.2">
      <c r="A260" s="255"/>
      <c r="B260" s="255"/>
      <c r="C260" s="255"/>
      <c r="D260" s="255"/>
      <c r="E260" s="255"/>
      <c r="F260" s="255"/>
      <c r="G260" s="255"/>
      <c r="H260" s="255"/>
      <c r="I260" s="255"/>
      <c r="J260" s="255"/>
      <c r="K260" s="255"/>
      <c r="L260" s="255"/>
      <c r="M260" s="255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  <c r="Y260" s="255"/>
      <c r="Z260" s="255"/>
      <c r="AA260" s="255"/>
      <c r="AB260" s="255"/>
      <c r="AC260" s="255"/>
      <c r="AD260" s="255"/>
      <c r="AE260" s="255"/>
      <c r="AF260" s="255"/>
      <c r="AG260" s="255"/>
      <c r="AH260" s="255"/>
      <c r="AI260" s="255"/>
      <c r="AJ260" s="255"/>
      <c r="AK260" s="255"/>
      <c r="AL260" s="255"/>
      <c r="AM260" s="255"/>
      <c r="AN260" s="255"/>
      <c r="AO260" s="255"/>
      <c r="AP260" s="255"/>
      <c r="AQ260" s="255"/>
      <c r="AR260" s="255"/>
      <c r="AS260" s="255"/>
      <c r="AT260" s="255"/>
      <c r="AU260" s="255"/>
      <c r="AV260" s="255"/>
      <c r="AW260" s="255"/>
      <c r="AX260" s="255"/>
      <c r="AY260" s="255"/>
      <c r="AZ260" s="255"/>
      <c r="BA260" s="255"/>
      <c r="BB260" s="255"/>
      <c r="BC260" s="255"/>
      <c r="BD260" s="255"/>
      <c r="BE260" s="255"/>
      <c r="BF260" s="255"/>
      <c r="BG260" s="255"/>
      <c r="BH260" s="255"/>
      <c r="BI260" s="255"/>
    </row>
    <row r="261" spans="1:61" x14ac:dyDescent="0.2">
      <c r="A261" s="255"/>
      <c r="B261" s="255"/>
      <c r="C261" s="255"/>
      <c r="D261" s="255"/>
      <c r="E261" s="255"/>
      <c r="F261" s="255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  <c r="Y261" s="255"/>
      <c r="Z261" s="255"/>
      <c r="AA261" s="255"/>
      <c r="AB261" s="255"/>
      <c r="AC261" s="255"/>
      <c r="AD261" s="255"/>
      <c r="AE261" s="255"/>
      <c r="AF261" s="255"/>
      <c r="AG261" s="255"/>
      <c r="AH261" s="255"/>
      <c r="AI261" s="255"/>
      <c r="AJ261" s="255"/>
      <c r="AK261" s="255"/>
      <c r="AL261" s="255"/>
      <c r="AM261" s="255"/>
      <c r="AN261" s="255"/>
      <c r="AO261" s="255"/>
      <c r="AP261" s="255"/>
      <c r="AQ261" s="255"/>
      <c r="AR261" s="255"/>
      <c r="AS261" s="255"/>
      <c r="AT261" s="255"/>
      <c r="AU261" s="255"/>
      <c r="AV261" s="255"/>
      <c r="AW261" s="255"/>
      <c r="AX261" s="255"/>
      <c r="AY261" s="255"/>
      <c r="AZ261" s="255"/>
      <c r="BA261" s="255"/>
      <c r="BB261" s="255"/>
      <c r="BC261" s="255"/>
      <c r="BD261" s="255"/>
      <c r="BE261" s="255"/>
      <c r="BF261" s="255"/>
      <c r="BG261" s="255"/>
      <c r="BH261" s="255"/>
      <c r="BI261" s="255"/>
    </row>
    <row r="262" spans="1:61" x14ac:dyDescent="0.2">
      <c r="A262" s="255"/>
      <c r="B262" s="255"/>
      <c r="C262" s="255"/>
      <c r="D262" s="255"/>
      <c r="E262" s="255"/>
      <c r="F262" s="255"/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  <c r="Y262" s="255"/>
      <c r="Z262" s="255"/>
      <c r="AA262" s="255"/>
      <c r="AB262" s="255"/>
      <c r="AC262" s="255"/>
      <c r="AD262" s="255"/>
      <c r="AE262" s="255"/>
      <c r="AF262" s="255"/>
      <c r="AG262" s="255"/>
      <c r="AH262" s="255"/>
      <c r="AI262" s="255"/>
      <c r="AJ262" s="255"/>
      <c r="AK262" s="255"/>
      <c r="AL262" s="255"/>
      <c r="AM262" s="255"/>
      <c r="AN262" s="255"/>
      <c r="AO262" s="255"/>
      <c r="AP262" s="255"/>
      <c r="AQ262" s="255"/>
      <c r="AR262" s="255"/>
      <c r="AS262" s="255"/>
      <c r="AT262" s="255"/>
      <c r="AU262" s="255"/>
      <c r="AV262" s="255"/>
      <c r="AW262" s="255"/>
      <c r="AX262" s="255"/>
      <c r="AY262" s="255"/>
      <c r="AZ262" s="255"/>
      <c r="BA262" s="255"/>
      <c r="BB262" s="255"/>
      <c r="BC262" s="255"/>
      <c r="BD262" s="255"/>
      <c r="BE262" s="255"/>
      <c r="BF262" s="255"/>
      <c r="BG262" s="255"/>
      <c r="BH262" s="255"/>
      <c r="BI262" s="255"/>
    </row>
    <row r="263" spans="1:61" x14ac:dyDescent="0.2">
      <c r="A263" s="255"/>
      <c r="B263" s="255"/>
      <c r="C263" s="255"/>
      <c r="D263" s="255"/>
      <c r="E263" s="255"/>
      <c r="F263" s="255"/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/>
      <c r="U263" s="255"/>
      <c r="V263" s="255"/>
      <c r="W263" s="255"/>
      <c r="X263" s="255"/>
      <c r="Y263" s="255"/>
      <c r="Z263" s="255"/>
      <c r="AA263" s="255"/>
      <c r="AB263" s="255"/>
      <c r="AC263" s="255"/>
      <c r="AD263" s="255"/>
      <c r="AE263" s="255"/>
      <c r="AF263" s="255"/>
      <c r="AG263" s="255"/>
      <c r="AH263" s="255"/>
      <c r="AI263" s="255"/>
      <c r="AJ263" s="255"/>
      <c r="AK263" s="255"/>
      <c r="AL263" s="255"/>
      <c r="AM263" s="255"/>
      <c r="AN263" s="255"/>
      <c r="AO263" s="255"/>
      <c r="AP263" s="255"/>
      <c r="AQ263" s="255"/>
      <c r="AR263" s="255"/>
      <c r="AS263" s="255"/>
      <c r="AT263" s="255"/>
      <c r="AU263" s="255"/>
      <c r="AV263" s="255"/>
      <c r="AW263" s="255"/>
      <c r="AX263" s="255"/>
      <c r="AY263" s="255"/>
      <c r="AZ263" s="255"/>
      <c r="BA263" s="255"/>
      <c r="BB263" s="255"/>
      <c r="BC263" s="255"/>
      <c r="BD263" s="255"/>
      <c r="BE263" s="255"/>
      <c r="BF263" s="255"/>
      <c r="BG263" s="255"/>
      <c r="BH263" s="255"/>
      <c r="BI263" s="255"/>
    </row>
    <row r="264" spans="1:61" x14ac:dyDescent="0.2">
      <c r="A264" s="255"/>
      <c r="B264" s="255"/>
      <c r="C264" s="255"/>
      <c r="D264" s="255"/>
      <c r="E264" s="255"/>
      <c r="F264" s="255"/>
      <c r="G264" s="255"/>
      <c r="H264" s="255"/>
      <c r="I264" s="255"/>
      <c r="J264" s="255"/>
      <c r="K264" s="255"/>
      <c r="L264" s="255"/>
      <c r="M264" s="255"/>
      <c r="N264" s="255"/>
      <c r="O264" s="255"/>
      <c r="P264" s="255"/>
      <c r="Q264" s="255"/>
      <c r="R264" s="255"/>
      <c r="S264" s="255"/>
      <c r="T264" s="255"/>
      <c r="U264" s="255"/>
      <c r="V264" s="255"/>
      <c r="W264" s="255"/>
      <c r="X264" s="255"/>
      <c r="Y264" s="255"/>
      <c r="Z264" s="255"/>
      <c r="AA264" s="255"/>
      <c r="AB264" s="255"/>
      <c r="AC264" s="255"/>
      <c r="AD264" s="255"/>
      <c r="AE264" s="255"/>
      <c r="AF264" s="255"/>
      <c r="AG264" s="255"/>
      <c r="AH264" s="255"/>
      <c r="AI264" s="255"/>
      <c r="AJ264" s="255"/>
      <c r="AK264" s="255"/>
      <c r="AL264" s="255"/>
      <c r="AM264" s="255"/>
      <c r="AN264" s="255"/>
      <c r="AO264" s="255"/>
      <c r="AP264" s="255"/>
      <c r="AQ264" s="255"/>
      <c r="AR264" s="255"/>
      <c r="AS264" s="255"/>
      <c r="AT264" s="255"/>
      <c r="AU264" s="255"/>
      <c r="AV264" s="255"/>
      <c r="AW264" s="255"/>
      <c r="AX264" s="255"/>
      <c r="AY264" s="255"/>
      <c r="AZ264" s="255"/>
      <c r="BA264" s="255"/>
      <c r="BB264" s="255"/>
      <c r="BC264" s="255"/>
      <c r="BD264" s="255"/>
      <c r="BE264" s="255"/>
      <c r="BF264" s="255"/>
      <c r="BG264" s="255"/>
      <c r="BH264" s="255"/>
      <c r="BI264" s="255"/>
    </row>
    <row r="265" spans="1:61" x14ac:dyDescent="0.2">
      <c r="A265" s="255"/>
      <c r="B265" s="255"/>
      <c r="C265" s="255"/>
      <c r="D265" s="255"/>
      <c r="E265" s="255"/>
      <c r="F265" s="255"/>
      <c r="G265" s="255"/>
      <c r="H265" s="255"/>
      <c r="I265" s="255"/>
      <c r="J265" s="255"/>
      <c r="K265" s="255"/>
      <c r="L265" s="255"/>
      <c r="M265" s="255"/>
      <c r="N265" s="255"/>
      <c r="O265" s="255"/>
      <c r="P265" s="255"/>
      <c r="Q265" s="255"/>
      <c r="R265" s="255"/>
      <c r="S265" s="255"/>
      <c r="T265" s="255"/>
      <c r="U265" s="255"/>
      <c r="V265" s="255"/>
      <c r="W265" s="255"/>
      <c r="X265" s="255"/>
      <c r="Y265" s="255"/>
      <c r="Z265" s="255"/>
      <c r="AA265" s="255"/>
      <c r="AB265" s="255"/>
      <c r="AC265" s="255"/>
      <c r="AD265" s="255"/>
      <c r="AE265" s="255"/>
      <c r="AF265" s="255"/>
      <c r="AG265" s="255"/>
      <c r="AH265" s="255"/>
      <c r="AI265" s="255"/>
      <c r="AJ265" s="255"/>
      <c r="AK265" s="255"/>
      <c r="AL265" s="255"/>
      <c r="AM265" s="255"/>
      <c r="AN265" s="255"/>
      <c r="AO265" s="255"/>
      <c r="AP265" s="255"/>
      <c r="AQ265" s="255"/>
      <c r="AR265" s="255"/>
      <c r="AS265" s="255"/>
      <c r="AT265" s="255"/>
      <c r="AU265" s="255"/>
      <c r="AV265" s="255"/>
      <c r="AW265" s="255"/>
      <c r="AX265" s="255"/>
      <c r="AY265" s="255"/>
      <c r="AZ265" s="255"/>
      <c r="BA265" s="255"/>
      <c r="BB265" s="255"/>
      <c r="BC265" s="255"/>
      <c r="BD265" s="255"/>
      <c r="BE265" s="255"/>
      <c r="BF265" s="255"/>
      <c r="BG265" s="255"/>
      <c r="BH265" s="255"/>
      <c r="BI265" s="255"/>
    </row>
    <row r="266" spans="1:61" x14ac:dyDescent="0.2">
      <c r="A266" s="255"/>
      <c r="B266" s="255"/>
      <c r="C266" s="255"/>
      <c r="D266" s="255"/>
      <c r="E266" s="255"/>
      <c r="F266" s="255"/>
      <c r="G266" s="255"/>
      <c r="H266" s="255"/>
      <c r="I266" s="255"/>
      <c r="J266" s="255"/>
      <c r="K266" s="255"/>
      <c r="L266" s="255"/>
      <c r="M266" s="255"/>
      <c r="N266" s="255"/>
      <c r="O266" s="255"/>
      <c r="P266" s="255"/>
      <c r="Q266" s="255"/>
      <c r="R266" s="255"/>
      <c r="S266" s="255"/>
      <c r="T266" s="255"/>
      <c r="U266" s="255"/>
      <c r="V266" s="255"/>
      <c r="W266" s="255"/>
      <c r="X266" s="255"/>
      <c r="Y266" s="255"/>
      <c r="Z266" s="255"/>
      <c r="AA266" s="255"/>
      <c r="AB266" s="255"/>
      <c r="AC266" s="255"/>
      <c r="AD266" s="255"/>
      <c r="AE266" s="255"/>
      <c r="AF266" s="255"/>
      <c r="AG266" s="255"/>
      <c r="AH266" s="255"/>
      <c r="AI266" s="255"/>
      <c r="AJ266" s="255"/>
      <c r="AK266" s="255"/>
      <c r="AL266" s="255"/>
      <c r="AM266" s="255"/>
      <c r="AN266" s="255"/>
      <c r="AO266" s="255"/>
      <c r="AP266" s="255"/>
      <c r="AQ266" s="255"/>
      <c r="AR266" s="255"/>
      <c r="AS266" s="255"/>
      <c r="AT266" s="255"/>
      <c r="AU266" s="255"/>
      <c r="AV266" s="255"/>
      <c r="AW266" s="255"/>
      <c r="AX266" s="255"/>
      <c r="AY266" s="255"/>
      <c r="AZ266" s="255"/>
      <c r="BA266" s="255"/>
      <c r="BB266" s="255"/>
      <c r="BC266" s="255"/>
      <c r="BD266" s="255"/>
      <c r="BE266" s="255"/>
      <c r="BF266" s="255"/>
      <c r="BG266" s="255"/>
      <c r="BH266" s="255"/>
      <c r="BI266" s="255"/>
    </row>
    <row r="267" spans="1:61" x14ac:dyDescent="0.2">
      <c r="A267" s="255"/>
      <c r="B267" s="255"/>
      <c r="C267" s="255"/>
      <c r="D267" s="255"/>
      <c r="E267" s="255"/>
      <c r="F267" s="255"/>
      <c r="G267" s="255"/>
      <c r="H267" s="255"/>
      <c r="I267" s="255"/>
      <c r="J267" s="255"/>
      <c r="K267" s="255"/>
      <c r="L267" s="255"/>
      <c r="M267" s="255"/>
      <c r="N267" s="255"/>
      <c r="O267" s="255"/>
      <c r="P267" s="255"/>
      <c r="Q267" s="255"/>
      <c r="R267" s="255"/>
      <c r="S267" s="255"/>
      <c r="T267" s="255"/>
      <c r="U267" s="255"/>
      <c r="V267" s="255"/>
      <c r="W267" s="255"/>
      <c r="X267" s="255"/>
      <c r="Y267" s="255"/>
      <c r="Z267" s="255"/>
      <c r="AA267" s="255"/>
      <c r="AB267" s="255"/>
      <c r="AC267" s="255"/>
      <c r="AD267" s="255"/>
      <c r="AE267" s="255"/>
      <c r="AF267" s="255"/>
      <c r="AG267" s="255"/>
      <c r="AH267" s="255"/>
      <c r="AI267" s="255"/>
      <c r="AJ267" s="255"/>
      <c r="AK267" s="255"/>
      <c r="AL267" s="255"/>
      <c r="AM267" s="255"/>
      <c r="AN267" s="255"/>
      <c r="AO267" s="255"/>
      <c r="AP267" s="255"/>
      <c r="AQ267" s="255"/>
      <c r="AR267" s="255"/>
      <c r="AS267" s="255"/>
      <c r="AT267" s="255"/>
      <c r="AU267" s="255"/>
      <c r="AV267" s="255"/>
      <c r="AW267" s="255"/>
      <c r="AX267" s="255"/>
      <c r="AY267" s="255"/>
      <c r="AZ267" s="255"/>
      <c r="BA267" s="255"/>
      <c r="BB267" s="255"/>
      <c r="BC267" s="255"/>
      <c r="BD267" s="255"/>
      <c r="BE267" s="255"/>
      <c r="BF267" s="255"/>
      <c r="BG267" s="255"/>
      <c r="BH267" s="255"/>
      <c r="BI267" s="255"/>
    </row>
    <row r="268" spans="1:61" x14ac:dyDescent="0.2">
      <c r="A268" s="255"/>
      <c r="B268" s="255"/>
      <c r="C268" s="255"/>
      <c r="D268" s="255"/>
      <c r="E268" s="255"/>
      <c r="F268" s="255"/>
      <c r="G268" s="255"/>
      <c r="H268" s="255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  <c r="Y268" s="255"/>
      <c r="Z268" s="255"/>
      <c r="AA268" s="255"/>
      <c r="AB268" s="255"/>
      <c r="AC268" s="255"/>
      <c r="AD268" s="255"/>
      <c r="AE268" s="255"/>
      <c r="AF268" s="255"/>
      <c r="AG268" s="255"/>
      <c r="AH268" s="255"/>
      <c r="AI268" s="255"/>
      <c r="AJ268" s="255"/>
      <c r="AK268" s="255"/>
      <c r="AL268" s="255"/>
      <c r="AM268" s="255"/>
      <c r="AN268" s="255"/>
      <c r="AO268" s="255"/>
      <c r="AP268" s="255"/>
      <c r="AQ268" s="255"/>
      <c r="AR268" s="255"/>
      <c r="AS268" s="255"/>
      <c r="AT268" s="255"/>
      <c r="AU268" s="255"/>
      <c r="AV268" s="255"/>
      <c r="AW268" s="255"/>
      <c r="AX268" s="255"/>
      <c r="AY268" s="255"/>
      <c r="AZ268" s="255"/>
      <c r="BA268" s="255"/>
      <c r="BB268" s="255"/>
      <c r="BC268" s="255"/>
      <c r="BD268" s="255"/>
      <c r="BE268" s="255"/>
      <c r="BF268" s="255"/>
      <c r="BG268" s="255"/>
      <c r="BH268" s="255"/>
      <c r="BI268" s="255"/>
    </row>
    <row r="269" spans="1:61" x14ac:dyDescent="0.2">
      <c r="A269" s="255"/>
      <c r="B269" s="255"/>
      <c r="C269" s="255"/>
      <c r="D269" s="255"/>
      <c r="E269" s="255"/>
      <c r="F269" s="255"/>
      <c r="G269" s="255"/>
      <c r="H269" s="255"/>
      <c r="I269" s="255"/>
      <c r="J269" s="255"/>
      <c r="K269" s="255"/>
      <c r="L269" s="255"/>
      <c r="M269" s="255"/>
      <c r="N269" s="255"/>
      <c r="O269" s="255"/>
      <c r="P269" s="255"/>
      <c r="Q269" s="255"/>
      <c r="R269" s="255"/>
      <c r="S269" s="255"/>
      <c r="T269" s="255"/>
      <c r="U269" s="255"/>
      <c r="V269" s="255"/>
      <c r="W269" s="255"/>
      <c r="X269" s="255"/>
      <c r="Y269" s="255"/>
      <c r="Z269" s="255"/>
      <c r="AA269" s="255"/>
      <c r="AB269" s="255"/>
      <c r="AC269" s="255"/>
      <c r="AD269" s="255"/>
      <c r="AE269" s="255"/>
      <c r="AF269" s="255"/>
      <c r="AG269" s="255"/>
      <c r="AH269" s="255"/>
      <c r="AI269" s="255"/>
      <c r="AJ269" s="255"/>
      <c r="AK269" s="255"/>
      <c r="AL269" s="255"/>
      <c r="AM269" s="255"/>
      <c r="AN269" s="255"/>
      <c r="AO269" s="255"/>
      <c r="AP269" s="255"/>
      <c r="AQ269" s="255"/>
      <c r="AR269" s="255"/>
      <c r="AS269" s="255"/>
      <c r="AT269" s="255"/>
      <c r="AU269" s="255"/>
      <c r="AV269" s="255"/>
      <c r="AW269" s="255"/>
      <c r="AX269" s="255"/>
      <c r="AY269" s="255"/>
      <c r="AZ269" s="255"/>
      <c r="BA269" s="255"/>
      <c r="BB269" s="255"/>
      <c r="BC269" s="255"/>
      <c r="BD269" s="255"/>
      <c r="BE269" s="255"/>
      <c r="BF269" s="255"/>
      <c r="BG269" s="255"/>
      <c r="BH269" s="255"/>
      <c r="BI269" s="255"/>
    </row>
    <row r="270" spans="1:61" x14ac:dyDescent="0.2">
      <c r="A270" s="255"/>
      <c r="B270" s="255"/>
      <c r="C270" s="255"/>
      <c r="D270" s="255"/>
      <c r="E270" s="255"/>
      <c r="F270" s="255"/>
      <c r="G270" s="255"/>
      <c r="H270" s="255"/>
      <c r="I270" s="255"/>
      <c r="J270" s="255"/>
      <c r="K270" s="255"/>
      <c r="L270" s="255"/>
      <c r="M270" s="255"/>
      <c r="N270" s="255"/>
      <c r="O270" s="255"/>
      <c r="P270" s="255"/>
      <c r="Q270" s="255"/>
      <c r="R270" s="255"/>
      <c r="S270" s="255"/>
      <c r="T270" s="255"/>
      <c r="U270" s="255"/>
      <c r="V270" s="255"/>
      <c r="W270" s="255"/>
      <c r="X270" s="255"/>
      <c r="Y270" s="255"/>
      <c r="Z270" s="255"/>
      <c r="AA270" s="255"/>
      <c r="AB270" s="255"/>
      <c r="AC270" s="255"/>
      <c r="AD270" s="255"/>
      <c r="AE270" s="255"/>
      <c r="AF270" s="255"/>
      <c r="AG270" s="255"/>
      <c r="AH270" s="255"/>
      <c r="AI270" s="255"/>
      <c r="AJ270" s="255"/>
      <c r="AK270" s="255"/>
      <c r="AL270" s="255"/>
      <c r="AM270" s="255"/>
      <c r="AN270" s="255"/>
      <c r="AO270" s="255"/>
      <c r="AP270" s="255"/>
      <c r="AQ270" s="255"/>
      <c r="AR270" s="255"/>
      <c r="AS270" s="255"/>
      <c r="AT270" s="255"/>
      <c r="AU270" s="255"/>
      <c r="AV270" s="255"/>
      <c r="AW270" s="255"/>
      <c r="AX270" s="255"/>
      <c r="AY270" s="255"/>
      <c r="AZ270" s="255"/>
      <c r="BA270" s="255"/>
      <c r="BB270" s="255"/>
      <c r="BC270" s="255"/>
      <c r="BD270" s="255"/>
      <c r="BE270" s="255"/>
      <c r="BF270" s="255"/>
      <c r="BG270" s="255"/>
      <c r="BH270" s="255"/>
      <c r="BI270" s="255"/>
    </row>
    <row r="271" spans="1:61" x14ac:dyDescent="0.2">
      <c r="A271" s="255"/>
      <c r="B271" s="255"/>
      <c r="C271" s="255"/>
      <c r="D271" s="255"/>
      <c r="E271" s="255"/>
      <c r="F271" s="255"/>
      <c r="G271" s="255"/>
      <c r="H271" s="255"/>
      <c r="I271" s="255"/>
      <c r="J271" s="255"/>
      <c r="K271" s="255"/>
      <c r="L271" s="255"/>
      <c r="M271" s="255"/>
      <c r="N271" s="255"/>
      <c r="O271" s="255"/>
      <c r="P271" s="255"/>
      <c r="Q271" s="255"/>
      <c r="R271" s="255"/>
      <c r="S271" s="255"/>
      <c r="T271" s="255"/>
      <c r="U271" s="255"/>
      <c r="V271" s="255"/>
      <c r="W271" s="255"/>
      <c r="X271" s="255"/>
      <c r="Y271" s="255"/>
      <c r="Z271" s="255"/>
      <c r="AA271" s="255"/>
      <c r="AB271" s="255"/>
      <c r="AC271" s="255"/>
      <c r="AD271" s="255"/>
      <c r="AE271" s="255"/>
      <c r="AF271" s="255"/>
      <c r="AG271" s="255"/>
      <c r="AH271" s="255"/>
      <c r="AI271" s="255"/>
      <c r="AJ271" s="255"/>
      <c r="AK271" s="255"/>
      <c r="AL271" s="255"/>
      <c r="AM271" s="255"/>
      <c r="AN271" s="255"/>
      <c r="AO271" s="255"/>
      <c r="AP271" s="255"/>
      <c r="AQ271" s="255"/>
      <c r="AR271" s="255"/>
      <c r="AS271" s="255"/>
      <c r="AT271" s="255"/>
      <c r="AU271" s="255"/>
      <c r="AV271" s="255"/>
      <c r="AW271" s="255"/>
      <c r="AX271" s="255"/>
      <c r="AY271" s="255"/>
      <c r="AZ271" s="255"/>
      <c r="BA271" s="255"/>
      <c r="BB271" s="255"/>
      <c r="BC271" s="255"/>
      <c r="BD271" s="255"/>
      <c r="BE271" s="255"/>
      <c r="BF271" s="255"/>
      <c r="BG271" s="255"/>
      <c r="BH271" s="255"/>
      <c r="BI271" s="255"/>
    </row>
    <row r="272" spans="1:61" x14ac:dyDescent="0.2">
      <c r="A272" s="255"/>
      <c r="B272" s="255"/>
      <c r="C272" s="255"/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5"/>
      <c r="P272" s="255"/>
      <c r="Q272" s="255"/>
      <c r="R272" s="255"/>
      <c r="S272" s="255"/>
      <c r="T272" s="255"/>
      <c r="U272" s="255"/>
      <c r="V272" s="255"/>
      <c r="W272" s="255"/>
      <c r="X272" s="255"/>
      <c r="Y272" s="255"/>
      <c r="Z272" s="255"/>
      <c r="AA272" s="255"/>
      <c r="AB272" s="255"/>
      <c r="AC272" s="255"/>
      <c r="AD272" s="255"/>
      <c r="AE272" s="255"/>
      <c r="AF272" s="255"/>
      <c r="AG272" s="255"/>
      <c r="AH272" s="255"/>
      <c r="AI272" s="255"/>
      <c r="AJ272" s="255"/>
      <c r="AK272" s="255"/>
      <c r="AL272" s="255"/>
      <c r="AM272" s="255"/>
      <c r="AN272" s="255"/>
      <c r="AO272" s="255"/>
      <c r="AP272" s="255"/>
      <c r="AQ272" s="255"/>
      <c r="AR272" s="255"/>
      <c r="AS272" s="255"/>
      <c r="AT272" s="255"/>
      <c r="AU272" s="255"/>
      <c r="AV272" s="255"/>
      <c r="AW272" s="255"/>
      <c r="AX272" s="255"/>
      <c r="AY272" s="255"/>
      <c r="AZ272" s="255"/>
      <c r="BA272" s="255"/>
      <c r="BB272" s="255"/>
      <c r="BC272" s="255"/>
      <c r="BD272" s="255"/>
      <c r="BE272" s="255"/>
      <c r="BF272" s="255"/>
      <c r="BG272" s="255"/>
      <c r="BH272" s="255"/>
      <c r="BI272" s="255"/>
    </row>
    <row r="273" spans="1:61" x14ac:dyDescent="0.2">
      <c r="A273" s="255"/>
      <c r="B273" s="255"/>
      <c r="C273" s="255"/>
      <c r="D273" s="255"/>
      <c r="E273" s="255"/>
      <c r="F273" s="255"/>
      <c r="G273" s="255"/>
      <c r="H273" s="255"/>
      <c r="I273" s="255"/>
      <c r="J273" s="255"/>
      <c r="K273" s="255"/>
      <c r="L273" s="255"/>
      <c r="M273" s="255"/>
      <c r="N273" s="255"/>
      <c r="O273" s="255"/>
      <c r="P273" s="255"/>
      <c r="Q273" s="255"/>
      <c r="R273" s="255"/>
      <c r="S273" s="255"/>
      <c r="T273" s="255"/>
      <c r="U273" s="255"/>
      <c r="V273" s="255"/>
      <c r="W273" s="255"/>
      <c r="X273" s="255"/>
      <c r="Y273" s="255"/>
      <c r="Z273" s="255"/>
      <c r="AA273" s="255"/>
      <c r="AB273" s="255"/>
      <c r="AC273" s="255"/>
      <c r="AD273" s="255"/>
      <c r="AE273" s="255"/>
      <c r="AF273" s="255"/>
      <c r="AG273" s="255"/>
      <c r="AH273" s="255"/>
      <c r="AI273" s="255"/>
      <c r="AJ273" s="255"/>
      <c r="AK273" s="255"/>
      <c r="AL273" s="255"/>
      <c r="AM273" s="255"/>
      <c r="AN273" s="255"/>
      <c r="AO273" s="255"/>
      <c r="AP273" s="255"/>
      <c r="AQ273" s="255"/>
      <c r="AR273" s="255"/>
      <c r="AS273" s="255"/>
      <c r="AT273" s="255"/>
      <c r="AU273" s="255"/>
      <c r="AV273" s="255"/>
      <c r="AW273" s="255"/>
      <c r="AX273" s="255"/>
      <c r="AY273" s="255"/>
      <c r="AZ273" s="255"/>
      <c r="BA273" s="255"/>
      <c r="BB273" s="255"/>
      <c r="BC273" s="255"/>
      <c r="BD273" s="255"/>
      <c r="BE273" s="255"/>
      <c r="BF273" s="255"/>
      <c r="BG273" s="255"/>
      <c r="BH273" s="255"/>
      <c r="BI273" s="255"/>
    </row>
    <row r="274" spans="1:61" x14ac:dyDescent="0.2">
      <c r="A274" s="255"/>
      <c r="B274" s="255"/>
      <c r="C274" s="255"/>
      <c r="D274" s="255"/>
      <c r="E274" s="255"/>
      <c r="F274" s="255"/>
      <c r="G274" s="255"/>
      <c r="H274" s="255"/>
      <c r="I274" s="255"/>
      <c r="J274" s="255"/>
      <c r="K274" s="255"/>
      <c r="L274" s="255"/>
      <c r="M274" s="255"/>
      <c r="N274" s="255"/>
      <c r="O274" s="255"/>
      <c r="P274" s="255"/>
      <c r="Q274" s="255"/>
      <c r="R274" s="255"/>
      <c r="S274" s="255"/>
      <c r="T274" s="255"/>
      <c r="U274" s="255"/>
      <c r="V274" s="255"/>
      <c r="W274" s="255"/>
      <c r="X274" s="255"/>
      <c r="Y274" s="255"/>
      <c r="Z274" s="255"/>
      <c r="AA274" s="255"/>
      <c r="AB274" s="255"/>
      <c r="AC274" s="255"/>
      <c r="AD274" s="255"/>
      <c r="AE274" s="255"/>
      <c r="AF274" s="255"/>
      <c r="AG274" s="255"/>
      <c r="AH274" s="255"/>
      <c r="AI274" s="255"/>
      <c r="AJ274" s="255"/>
      <c r="AK274" s="255"/>
      <c r="AL274" s="255"/>
      <c r="AM274" s="255"/>
      <c r="AN274" s="255"/>
      <c r="AO274" s="255"/>
      <c r="AP274" s="255"/>
      <c r="AQ274" s="255"/>
      <c r="AR274" s="255"/>
      <c r="AS274" s="255"/>
      <c r="AT274" s="255"/>
      <c r="AU274" s="255"/>
      <c r="AV274" s="255"/>
      <c r="AW274" s="255"/>
      <c r="AX274" s="255"/>
      <c r="AY274" s="255"/>
      <c r="AZ274" s="255"/>
      <c r="BA274" s="255"/>
      <c r="BB274" s="255"/>
      <c r="BC274" s="255"/>
      <c r="BD274" s="255"/>
      <c r="BE274" s="255"/>
      <c r="BF274" s="255"/>
      <c r="BG274" s="255"/>
      <c r="BH274" s="255"/>
      <c r="BI274" s="255"/>
    </row>
    <row r="275" spans="1:61" x14ac:dyDescent="0.2">
      <c r="A275" s="255"/>
      <c r="B275" s="255"/>
      <c r="C275" s="255"/>
      <c r="D275" s="255"/>
      <c r="E275" s="255"/>
      <c r="F275" s="255"/>
      <c r="G275" s="255"/>
      <c r="H275" s="255"/>
      <c r="I275" s="255"/>
      <c r="J275" s="255"/>
      <c r="K275" s="255"/>
      <c r="L275" s="255"/>
      <c r="M275" s="255"/>
      <c r="N275" s="255"/>
      <c r="O275" s="255"/>
      <c r="P275" s="255"/>
      <c r="Q275" s="255"/>
      <c r="R275" s="255"/>
      <c r="S275" s="255"/>
      <c r="T275" s="255"/>
      <c r="U275" s="255"/>
      <c r="V275" s="255"/>
      <c r="W275" s="255"/>
      <c r="X275" s="255"/>
      <c r="Y275" s="255"/>
      <c r="Z275" s="255"/>
      <c r="AA275" s="255"/>
      <c r="AB275" s="255"/>
      <c r="AC275" s="255"/>
      <c r="AD275" s="255"/>
      <c r="AE275" s="255"/>
      <c r="AF275" s="255"/>
      <c r="AG275" s="255"/>
      <c r="AH275" s="255"/>
      <c r="AI275" s="255"/>
      <c r="AJ275" s="255"/>
      <c r="AK275" s="255"/>
      <c r="AL275" s="255"/>
      <c r="AM275" s="255"/>
      <c r="AN275" s="255"/>
      <c r="AO275" s="255"/>
      <c r="AP275" s="255"/>
      <c r="AQ275" s="255"/>
      <c r="AR275" s="255"/>
      <c r="AS275" s="255"/>
      <c r="AT275" s="255"/>
      <c r="AU275" s="255"/>
      <c r="AV275" s="255"/>
      <c r="AW275" s="255"/>
      <c r="AX275" s="255"/>
      <c r="AY275" s="255"/>
      <c r="AZ275" s="255"/>
      <c r="BA275" s="255"/>
      <c r="BB275" s="255"/>
      <c r="BC275" s="255"/>
      <c r="BD275" s="255"/>
      <c r="BE275" s="255"/>
      <c r="BF275" s="255"/>
      <c r="BG275" s="255"/>
      <c r="BH275" s="255"/>
      <c r="BI275" s="255"/>
    </row>
    <row r="276" spans="1:61" x14ac:dyDescent="0.2">
      <c r="A276" s="255"/>
      <c r="B276" s="255"/>
      <c r="C276" s="255"/>
      <c r="D276" s="255"/>
      <c r="E276" s="255"/>
      <c r="F276" s="255"/>
      <c r="G276" s="255"/>
      <c r="H276" s="255"/>
      <c r="I276" s="255"/>
      <c r="J276" s="255"/>
      <c r="K276" s="255"/>
      <c r="L276" s="255"/>
      <c r="M276" s="255"/>
      <c r="N276" s="255"/>
      <c r="O276" s="255"/>
      <c r="P276" s="255"/>
      <c r="Q276" s="255"/>
      <c r="R276" s="255"/>
      <c r="S276" s="255"/>
      <c r="T276" s="255"/>
      <c r="U276" s="255"/>
      <c r="V276" s="255"/>
      <c r="W276" s="255"/>
      <c r="X276" s="255"/>
      <c r="Y276" s="255"/>
      <c r="Z276" s="255"/>
      <c r="AA276" s="255"/>
      <c r="AB276" s="255"/>
      <c r="AC276" s="255"/>
      <c r="AD276" s="255"/>
      <c r="AE276" s="255"/>
      <c r="AF276" s="255"/>
      <c r="AG276" s="255"/>
      <c r="AH276" s="255"/>
      <c r="AI276" s="255"/>
      <c r="AJ276" s="255"/>
      <c r="AK276" s="255"/>
      <c r="AL276" s="255"/>
      <c r="AM276" s="255"/>
      <c r="AN276" s="255"/>
      <c r="AO276" s="255"/>
      <c r="AP276" s="255"/>
      <c r="AQ276" s="255"/>
      <c r="AR276" s="255"/>
      <c r="AS276" s="255"/>
      <c r="AT276" s="255"/>
      <c r="AU276" s="255"/>
      <c r="AV276" s="255"/>
      <c r="AW276" s="255"/>
      <c r="AX276" s="255"/>
      <c r="AY276" s="255"/>
      <c r="AZ276" s="255"/>
      <c r="BA276" s="255"/>
      <c r="BB276" s="255"/>
      <c r="BC276" s="255"/>
      <c r="BD276" s="255"/>
      <c r="BE276" s="255"/>
      <c r="BF276" s="255"/>
      <c r="BG276" s="255"/>
      <c r="BH276" s="255"/>
      <c r="BI276" s="255"/>
    </row>
    <row r="277" spans="1:61" x14ac:dyDescent="0.2">
      <c r="A277" s="255"/>
      <c r="B277" s="255"/>
      <c r="C277" s="255"/>
      <c r="D277" s="255"/>
      <c r="E277" s="255"/>
      <c r="F277" s="255"/>
      <c r="G277" s="255"/>
      <c r="H277" s="255"/>
      <c r="I277" s="255"/>
      <c r="J277" s="255"/>
      <c r="K277" s="255"/>
      <c r="L277" s="255"/>
      <c r="M277" s="255"/>
      <c r="N277" s="255"/>
      <c r="O277" s="255"/>
      <c r="P277" s="255"/>
      <c r="Q277" s="255"/>
      <c r="R277" s="255"/>
      <c r="S277" s="255"/>
      <c r="T277" s="255"/>
      <c r="U277" s="255"/>
      <c r="V277" s="255"/>
      <c r="W277" s="255"/>
      <c r="X277" s="255"/>
      <c r="Y277" s="255"/>
      <c r="Z277" s="255"/>
      <c r="AA277" s="255"/>
      <c r="AB277" s="255"/>
      <c r="AC277" s="255"/>
      <c r="AD277" s="255"/>
      <c r="AE277" s="255"/>
      <c r="AF277" s="255"/>
      <c r="AG277" s="255"/>
      <c r="AH277" s="255"/>
      <c r="AI277" s="255"/>
      <c r="AJ277" s="255"/>
      <c r="AK277" s="255"/>
      <c r="AL277" s="255"/>
      <c r="AM277" s="255"/>
      <c r="AN277" s="255"/>
      <c r="AO277" s="255"/>
      <c r="AP277" s="255"/>
      <c r="AQ277" s="255"/>
      <c r="AR277" s="255"/>
      <c r="AS277" s="255"/>
      <c r="AT277" s="255"/>
      <c r="AU277" s="255"/>
      <c r="AV277" s="255"/>
      <c r="AW277" s="255"/>
      <c r="AX277" s="255"/>
      <c r="AY277" s="255"/>
      <c r="AZ277" s="255"/>
      <c r="BA277" s="255"/>
      <c r="BB277" s="255"/>
      <c r="BC277" s="255"/>
      <c r="BD277" s="255"/>
      <c r="BE277" s="255"/>
      <c r="BF277" s="255"/>
      <c r="BG277" s="255"/>
      <c r="BH277" s="255"/>
      <c r="BI277" s="255"/>
    </row>
    <row r="278" spans="1:61" x14ac:dyDescent="0.2">
      <c r="A278" s="255"/>
      <c r="B278" s="255"/>
      <c r="C278" s="255"/>
      <c r="D278" s="255"/>
      <c r="E278" s="255"/>
      <c r="F278" s="255"/>
      <c r="G278" s="255"/>
      <c r="H278" s="255"/>
      <c r="I278" s="255"/>
      <c r="J278" s="255"/>
      <c r="K278" s="255"/>
      <c r="L278" s="255"/>
      <c r="M278" s="255"/>
      <c r="N278" s="255"/>
      <c r="O278" s="255"/>
      <c r="P278" s="255"/>
      <c r="Q278" s="255"/>
      <c r="R278" s="255"/>
      <c r="S278" s="255"/>
      <c r="T278" s="255"/>
      <c r="U278" s="255"/>
      <c r="V278" s="255"/>
      <c r="W278" s="255"/>
      <c r="X278" s="255"/>
      <c r="Y278" s="255"/>
      <c r="Z278" s="255"/>
      <c r="AA278" s="255"/>
      <c r="AB278" s="255"/>
      <c r="AC278" s="255"/>
      <c r="AD278" s="255"/>
      <c r="AE278" s="255"/>
      <c r="AF278" s="255"/>
      <c r="AG278" s="255"/>
      <c r="AH278" s="255"/>
      <c r="AI278" s="255"/>
      <c r="AJ278" s="255"/>
      <c r="AK278" s="255"/>
      <c r="AL278" s="255"/>
      <c r="AM278" s="255"/>
      <c r="AN278" s="255"/>
      <c r="AO278" s="255"/>
      <c r="AP278" s="255"/>
      <c r="AQ278" s="255"/>
      <c r="AR278" s="255"/>
      <c r="AS278" s="255"/>
      <c r="AT278" s="255"/>
      <c r="AU278" s="255"/>
      <c r="AV278" s="255"/>
      <c r="AW278" s="255"/>
      <c r="AX278" s="255"/>
      <c r="AY278" s="255"/>
      <c r="AZ278" s="255"/>
      <c r="BA278" s="255"/>
      <c r="BB278" s="255"/>
      <c r="BC278" s="255"/>
      <c r="BD278" s="255"/>
      <c r="BE278" s="255"/>
      <c r="BF278" s="255"/>
      <c r="BG278" s="255"/>
      <c r="BH278" s="255"/>
      <c r="BI278" s="255"/>
    </row>
    <row r="279" spans="1:61" x14ac:dyDescent="0.2">
      <c r="A279" s="255"/>
      <c r="B279" s="255"/>
      <c r="C279" s="255"/>
      <c r="D279" s="255"/>
      <c r="E279" s="255"/>
      <c r="F279" s="255"/>
      <c r="G279" s="255"/>
      <c r="H279" s="255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55"/>
      <c r="U279" s="255"/>
      <c r="V279" s="255"/>
      <c r="W279" s="255"/>
      <c r="X279" s="255"/>
      <c r="Y279" s="255"/>
      <c r="Z279" s="255"/>
      <c r="AA279" s="255"/>
      <c r="AB279" s="255"/>
      <c r="AC279" s="255"/>
      <c r="AD279" s="255"/>
      <c r="AE279" s="255"/>
      <c r="AF279" s="255"/>
      <c r="AG279" s="255"/>
      <c r="AH279" s="255"/>
      <c r="AI279" s="255"/>
      <c r="AJ279" s="255"/>
      <c r="AK279" s="255"/>
      <c r="AL279" s="255"/>
      <c r="AM279" s="255"/>
      <c r="AN279" s="255"/>
      <c r="AO279" s="255"/>
      <c r="AP279" s="255"/>
      <c r="AQ279" s="255"/>
      <c r="AR279" s="255"/>
      <c r="AS279" s="255"/>
      <c r="AT279" s="255"/>
      <c r="AU279" s="255"/>
      <c r="AV279" s="255"/>
      <c r="AW279" s="255"/>
      <c r="AX279" s="255"/>
      <c r="AY279" s="255"/>
      <c r="AZ279" s="255"/>
      <c r="BA279" s="255"/>
      <c r="BB279" s="255"/>
      <c r="BC279" s="255"/>
      <c r="BD279" s="255"/>
      <c r="BE279" s="255"/>
      <c r="BF279" s="255"/>
      <c r="BG279" s="255"/>
      <c r="BH279" s="255"/>
      <c r="BI279" s="255"/>
    </row>
    <row r="280" spans="1:61" x14ac:dyDescent="0.2">
      <c r="A280" s="255"/>
      <c r="B280" s="255"/>
      <c r="C280" s="255"/>
      <c r="D280" s="255"/>
      <c r="E280" s="255"/>
      <c r="F280" s="255"/>
      <c r="G280" s="255"/>
      <c r="H280" s="255"/>
      <c r="I280" s="255"/>
      <c r="J280" s="255"/>
      <c r="K280" s="255"/>
      <c r="L280" s="255"/>
      <c r="M280" s="255"/>
      <c r="N280" s="255"/>
      <c r="O280" s="255"/>
      <c r="P280" s="255"/>
      <c r="Q280" s="255"/>
      <c r="R280" s="255"/>
      <c r="S280" s="255"/>
      <c r="T280" s="255"/>
      <c r="U280" s="255"/>
      <c r="V280" s="255"/>
      <c r="W280" s="255"/>
      <c r="X280" s="255"/>
      <c r="Y280" s="255"/>
      <c r="Z280" s="255"/>
      <c r="AA280" s="255"/>
      <c r="AB280" s="255"/>
      <c r="AC280" s="255"/>
      <c r="AD280" s="255"/>
      <c r="AE280" s="255"/>
      <c r="AF280" s="255"/>
      <c r="AG280" s="255"/>
      <c r="AH280" s="255"/>
      <c r="AI280" s="255"/>
      <c r="AJ280" s="255"/>
      <c r="AK280" s="255"/>
      <c r="AL280" s="255"/>
      <c r="AM280" s="255"/>
      <c r="AN280" s="255"/>
      <c r="AO280" s="255"/>
      <c r="AP280" s="255"/>
      <c r="AQ280" s="255"/>
      <c r="AR280" s="255"/>
      <c r="AS280" s="255"/>
      <c r="AT280" s="255"/>
      <c r="AU280" s="255"/>
      <c r="AV280" s="255"/>
      <c r="AW280" s="255"/>
      <c r="AX280" s="255"/>
      <c r="AY280" s="255"/>
      <c r="AZ280" s="255"/>
      <c r="BA280" s="255"/>
      <c r="BB280" s="255"/>
      <c r="BC280" s="255"/>
      <c r="BD280" s="255"/>
      <c r="BE280" s="255"/>
      <c r="BF280" s="255"/>
      <c r="BG280" s="255"/>
      <c r="BH280" s="255"/>
      <c r="BI280" s="255"/>
    </row>
    <row r="281" spans="1:61" x14ac:dyDescent="0.2">
      <c r="A281" s="255"/>
      <c r="B281" s="255"/>
      <c r="C281" s="255"/>
      <c r="D281" s="255"/>
      <c r="E281" s="255"/>
      <c r="F281" s="255"/>
      <c r="G281" s="255"/>
      <c r="H281" s="255"/>
      <c r="I281" s="255"/>
      <c r="J281" s="255"/>
      <c r="K281" s="255"/>
      <c r="L281" s="255"/>
      <c r="M281" s="255"/>
      <c r="N281" s="255"/>
      <c r="O281" s="255"/>
      <c r="P281" s="255"/>
      <c r="Q281" s="255"/>
      <c r="R281" s="255"/>
      <c r="S281" s="255"/>
      <c r="T281" s="255"/>
      <c r="U281" s="255"/>
      <c r="V281" s="255"/>
      <c r="W281" s="255"/>
      <c r="X281" s="255"/>
      <c r="Y281" s="255"/>
      <c r="Z281" s="255"/>
      <c r="AA281" s="255"/>
      <c r="AB281" s="255"/>
      <c r="AC281" s="255"/>
      <c r="AD281" s="255"/>
      <c r="AE281" s="255"/>
      <c r="AF281" s="255"/>
      <c r="AG281" s="255"/>
      <c r="AH281" s="255"/>
      <c r="AI281" s="255"/>
      <c r="AJ281" s="255"/>
      <c r="AK281" s="255"/>
      <c r="AL281" s="255"/>
      <c r="AM281" s="255"/>
      <c r="AN281" s="255"/>
      <c r="AO281" s="255"/>
      <c r="AP281" s="255"/>
      <c r="AQ281" s="255"/>
      <c r="AR281" s="255"/>
      <c r="AS281" s="255"/>
      <c r="AT281" s="255"/>
      <c r="AU281" s="255"/>
      <c r="AV281" s="255"/>
      <c r="AW281" s="255"/>
      <c r="AX281" s="255"/>
      <c r="AY281" s="255"/>
      <c r="AZ281" s="255"/>
      <c r="BA281" s="255"/>
      <c r="BB281" s="255"/>
      <c r="BC281" s="255"/>
      <c r="BD281" s="255"/>
      <c r="BE281" s="255"/>
      <c r="BF281" s="255"/>
      <c r="BG281" s="255"/>
      <c r="BH281" s="255"/>
      <c r="BI281" s="255"/>
    </row>
    <row r="282" spans="1:61" x14ac:dyDescent="0.2">
      <c r="A282" s="255"/>
      <c r="B282" s="255"/>
      <c r="C282" s="255"/>
      <c r="D282" s="255"/>
      <c r="E282" s="255"/>
      <c r="F282" s="255"/>
      <c r="G282" s="255"/>
      <c r="H282" s="255"/>
      <c r="I282" s="255"/>
      <c r="J282" s="255"/>
      <c r="K282" s="255"/>
      <c r="L282" s="255"/>
      <c r="M282" s="255"/>
      <c r="N282" s="255"/>
      <c r="O282" s="255"/>
      <c r="P282" s="255"/>
      <c r="Q282" s="255"/>
      <c r="R282" s="255"/>
      <c r="S282" s="255"/>
      <c r="T282" s="255"/>
      <c r="U282" s="255"/>
      <c r="V282" s="255"/>
      <c r="W282" s="255"/>
      <c r="X282" s="255"/>
      <c r="Y282" s="255"/>
      <c r="Z282" s="255"/>
      <c r="AA282" s="255"/>
      <c r="AB282" s="255"/>
      <c r="AC282" s="255"/>
      <c r="AD282" s="255"/>
      <c r="AE282" s="255"/>
      <c r="AF282" s="255"/>
      <c r="AG282" s="255"/>
      <c r="AH282" s="255"/>
      <c r="AI282" s="255"/>
      <c r="AJ282" s="255"/>
      <c r="AK282" s="255"/>
      <c r="AL282" s="255"/>
      <c r="AM282" s="255"/>
      <c r="AN282" s="255"/>
      <c r="AO282" s="255"/>
      <c r="AP282" s="255"/>
      <c r="AQ282" s="255"/>
      <c r="AR282" s="255"/>
      <c r="AS282" s="255"/>
      <c r="AT282" s="255"/>
      <c r="AU282" s="255"/>
      <c r="AV282" s="255"/>
      <c r="AW282" s="255"/>
      <c r="AX282" s="255"/>
      <c r="AY282" s="255"/>
      <c r="AZ282" s="255"/>
      <c r="BA282" s="255"/>
      <c r="BB282" s="255"/>
      <c r="BC282" s="255"/>
      <c r="BD282" s="255"/>
      <c r="BE282" s="255"/>
      <c r="BF282" s="255"/>
      <c r="BG282" s="255"/>
      <c r="BH282" s="255"/>
      <c r="BI282" s="255"/>
    </row>
    <row r="283" spans="1:61" x14ac:dyDescent="0.2">
      <c r="A283" s="255"/>
      <c r="B283" s="255"/>
      <c r="C283" s="255"/>
      <c r="D283" s="255"/>
      <c r="E283" s="255"/>
      <c r="F283" s="255"/>
      <c r="G283" s="255"/>
      <c r="H283" s="255"/>
      <c r="I283" s="255"/>
      <c r="J283" s="255"/>
      <c r="K283" s="255"/>
      <c r="L283" s="255"/>
      <c r="M283" s="255"/>
      <c r="N283" s="255"/>
      <c r="O283" s="255"/>
      <c r="P283" s="255"/>
      <c r="Q283" s="255"/>
      <c r="R283" s="255"/>
      <c r="S283" s="255"/>
      <c r="T283" s="255"/>
      <c r="U283" s="255"/>
      <c r="V283" s="255"/>
      <c r="W283" s="255"/>
      <c r="X283" s="255"/>
      <c r="Y283" s="255"/>
      <c r="Z283" s="255"/>
      <c r="AA283" s="255"/>
      <c r="AB283" s="255"/>
      <c r="AC283" s="255"/>
      <c r="AD283" s="255"/>
      <c r="AE283" s="255"/>
      <c r="AF283" s="255"/>
      <c r="AG283" s="255"/>
      <c r="AH283" s="255"/>
      <c r="AI283" s="255"/>
      <c r="AJ283" s="255"/>
      <c r="AK283" s="255"/>
      <c r="AL283" s="255"/>
      <c r="AM283" s="255"/>
      <c r="AN283" s="255"/>
      <c r="AO283" s="255"/>
      <c r="AP283" s="255"/>
      <c r="AQ283" s="255"/>
      <c r="AR283" s="255"/>
      <c r="AS283" s="255"/>
      <c r="AT283" s="255"/>
      <c r="AU283" s="255"/>
      <c r="AV283" s="255"/>
      <c r="AW283" s="255"/>
      <c r="AX283" s="255"/>
      <c r="AY283" s="255"/>
      <c r="AZ283" s="255"/>
      <c r="BA283" s="255"/>
      <c r="BB283" s="255"/>
      <c r="BC283" s="255"/>
      <c r="BD283" s="255"/>
      <c r="BE283" s="255"/>
      <c r="BF283" s="255"/>
      <c r="BG283" s="255"/>
      <c r="BH283" s="255"/>
      <c r="BI283" s="255"/>
    </row>
    <row r="284" spans="1:61" x14ac:dyDescent="0.2">
      <c r="A284" s="255"/>
      <c r="B284" s="255"/>
      <c r="C284" s="255"/>
      <c r="D284" s="255"/>
      <c r="E284" s="255"/>
      <c r="F284" s="255"/>
      <c r="G284" s="255"/>
      <c r="H284" s="255"/>
      <c r="I284" s="255"/>
      <c r="J284" s="255"/>
      <c r="K284" s="255"/>
      <c r="L284" s="255"/>
      <c r="M284" s="255"/>
      <c r="N284" s="255"/>
      <c r="O284" s="255"/>
      <c r="P284" s="255"/>
      <c r="Q284" s="255"/>
      <c r="R284" s="255"/>
      <c r="S284" s="255"/>
      <c r="T284" s="255"/>
      <c r="U284" s="255"/>
      <c r="V284" s="255"/>
      <c r="W284" s="255"/>
      <c r="X284" s="255"/>
      <c r="Y284" s="255"/>
      <c r="Z284" s="255"/>
      <c r="AA284" s="255"/>
      <c r="AB284" s="255"/>
      <c r="AC284" s="255"/>
      <c r="AD284" s="255"/>
      <c r="AE284" s="255"/>
      <c r="AF284" s="255"/>
      <c r="AG284" s="255"/>
      <c r="AH284" s="255"/>
      <c r="AI284" s="255"/>
      <c r="AJ284" s="255"/>
      <c r="AK284" s="255"/>
      <c r="AL284" s="255"/>
      <c r="AM284" s="255"/>
      <c r="AN284" s="255"/>
      <c r="AO284" s="255"/>
      <c r="AP284" s="255"/>
      <c r="AQ284" s="255"/>
      <c r="AR284" s="255"/>
      <c r="AS284" s="255"/>
      <c r="AT284" s="255"/>
      <c r="AU284" s="255"/>
      <c r="AV284" s="255"/>
      <c r="AW284" s="255"/>
      <c r="AX284" s="255"/>
      <c r="AY284" s="255"/>
      <c r="AZ284" s="255"/>
      <c r="BA284" s="255"/>
      <c r="BB284" s="255"/>
      <c r="BC284" s="255"/>
      <c r="BD284" s="255"/>
      <c r="BE284" s="255"/>
      <c r="BF284" s="255"/>
      <c r="BG284" s="255"/>
      <c r="BH284" s="255"/>
      <c r="BI284" s="255"/>
    </row>
    <row r="285" spans="1:61" x14ac:dyDescent="0.2">
      <c r="A285" s="255"/>
      <c r="B285" s="255"/>
      <c r="C285" s="255"/>
      <c r="D285" s="255"/>
      <c r="E285" s="255"/>
      <c r="F285" s="255"/>
      <c r="G285" s="255"/>
      <c r="H285" s="255"/>
      <c r="I285" s="255"/>
      <c r="J285" s="255"/>
      <c r="K285" s="255"/>
      <c r="L285" s="255"/>
      <c r="M285" s="255"/>
      <c r="N285" s="255"/>
      <c r="O285" s="255"/>
      <c r="P285" s="255"/>
      <c r="Q285" s="255"/>
      <c r="R285" s="255"/>
      <c r="S285" s="255"/>
      <c r="T285" s="255"/>
      <c r="U285" s="255"/>
      <c r="V285" s="255"/>
      <c r="W285" s="255"/>
      <c r="X285" s="255"/>
      <c r="Y285" s="255"/>
      <c r="Z285" s="255"/>
      <c r="AA285" s="255"/>
      <c r="AB285" s="255"/>
      <c r="AC285" s="255"/>
      <c r="AD285" s="255"/>
      <c r="AE285" s="255"/>
      <c r="AF285" s="255"/>
      <c r="AG285" s="255"/>
      <c r="AH285" s="255"/>
      <c r="AI285" s="255"/>
      <c r="AJ285" s="255"/>
      <c r="AK285" s="255"/>
      <c r="AL285" s="255"/>
      <c r="AM285" s="255"/>
      <c r="AN285" s="255"/>
      <c r="AO285" s="255"/>
      <c r="AP285" s="255"/>
      <c r="AQ285" s="255"/>
      <c r="AR285" s="255"/>
      <c r="AS285" s="255"/>
      <c r="AT285" s="255"/>
      <c r="AU285" s="255"/>
      <c r="AV285" s="255"/>
      <c r="AW285" s="255"/>
      <c r="AX285" s="255"/>
      <c r="AY285" s="255"/>
      <c r="AZ285" s="255"/>
      <c r="BA285" s="255"/>
      <c r="BB285" s="255"/>
      <c r="BC285" s="255"/>
      <c r="BD285" s="255"/>
      <c r="BE285" s="255"/>
      <c r="BF285" s="255"/>
      <c r="BG285" s="255"/>
      <c r="BH285" s="255"/>
      <c r="BI285" s="255"/>
    </row>
    <row r="286" spans="1:61" x14ac:dyDescent="0.2">
      <c r="A286" s="255"/>
      <c r="B286" s="255"/>
      <c r="C286" s="255"/>
      <c r="D286" s="255"/>
      <c r="E286" s="255"/>
      <c r="F286" s="255"/>
      <c r="G286" s="255"/>
      <c r="H286" s="255"/>
      <c r="I286" s="255"/>
      <c r="J286" s="255"/>
      <c r="K286" s="255"/>
      <c r="L286" s="255"/>
      <c r="M286" s="255"/>
      <c r="N286" s="255"/>
      <c r="O286" s="255"/>
      <c r="P286" s="255"/>
      <c r="Q286" s="255"/>
      <c r="R286" s="255"/>
      <c r="S286" s="255"/>
      <c r="T286" s="255"/>
      <c r="U286" s="255"/>
      <c r="V286" s="255"/>
      <c r="W286" s="255"/>
      <c r="X286" s="255"/>
      <c r="Y286" s="255"/>
      <c r="Z286" s="255"/>
      <c r="AA286" s="255"/>
      <c r="AB286" s="255"/>
      <c r="AC286" s="255"/>
      <c r="AD286" s="255"/>
      <c r="AE286" s="255"/>
      <c r="AF286" s="255"/>
      <c r="AG286" s="255"/>
      <c r="AH286" s="255"/>
      <c r="AI286" s="255"/>
      <c r="AJ286" s="255"/>
      <c r="AK286" s="255"/>
      <c r="AL286" s="255"/>
      <c r="AM286" s="255"/>
      <c r="AN286" s="255"/>
      <c r="AO286" s="255"/>
      <c r="AP286" s="255"/>
      <c r="AQ286" s="255"/>
      <c r="AR286" s="255"/>
      <c r="AS286" s="255"/>
      <c r="AT286" s="255"/>
      <c r="AU286" s="255"/>
      <c r="AV286" s="255"/>
      <c r="AW286" s="255"/>
      <c r="AX286" s="255"/>
      <c r="AY286" s="255"/>
      <c r="AZ286" s="255"/>
      <c r="BA286" s="255"/>
      <c r="BB286" s="255"/>
      <c r="BC286" s="255"/>
      <c r="BD286" s="255"/>
      <c r="BE286" s="255"/>
      <c r="BF286" s="255"/>
      <c r="BG286" s="255"/>
      <c r="BH286" s="255"/>
      <c r="BI286" s="255"/>
    </row>
    <row r="287" spans="1:61" x14ac:dyDescent="0.2">
      <c r="A287" s="255"/>
      <c r="B287" s="255"/>
      <c r="C287" s="255"/>
      <c r="D287" s="255"/>
      <c r="E287" s="255"/>
      <c r="F287" s="255"/>
      <c r="G287" s="255"/>
      <c r="H287" s="255"/>
      <c r="I287" s="255"/>
      <c r="J287" s="255"/>
      <c r="K287" s="255"/>
      <c r="L287" s="255"/>
      <c r="M287" s="255"/>
      <c r="N287" s="255"/>
      <c r="O287" s="255"/>
      <c r="P287" s="255"/>
      <c r="Q287" s="255"/>
      <c r="R287" s="255"/>
      <c r="S287" s="255"/>
      <c r="T287" s="255"/>
      <c r="U287" s="255"/>
      <c r="V287" s="255"/>
      <c r="W287" s="255"/>
      <c r="X287" s="255"/>
      <c r="Y287" s="255"/>
      <c r="Z287" s="255"/>
      <c r="AA287" s="255"/>
      <c r="AB287" s="255"/>
      <c r="AC287" s="255"/>
      <c r="AD287" s="255"/>
      <c r="AE287" s="255"/>
      <c r="AF287" s="255"/>
      <c r="AG287" s="255"/>
      <c r="AH287" s="255"/>
      <c r="AI287" s="255"/>
      <c r="AJ287" s="255"/>
      <c r="AK287" s="255"/>
      <c r="AL287" s="255"/>
      <c r="AM287" s="255"/>
      <c r="AN287" s="255"/>
      <c r="AO287" s="255"/>
      <c r="AP287" s="255"/>
      <c r="AQ287" s="255"/>
      <c r="AR287" s="255"/>
      <c r="AS287" s="255"/>
      <c r="AT287" s="255"/>
      <c r="AU287" s="255"/>
      <c r="AV287" s="255"/>
      <c r="AW287" s="255"/>
      <c r="AX287" s="255"/>
      <c r="AY287" s="255"/>
      <c r="AZ287" s="255"/>
      <c r="BA287" s="255"/>
      <c r="BB287" s="255"/>
      <c r="BC287" s="255"/>
      <c r="BD287" s="255"/>
      <c r="BE287" s="255"/>
      <c r="BF287" s="255"/>
      <c r="BG287" s="255"/>
      <c r="BH287" s="255"/>
      <c r="BI287" s="255"/>
    </row>
    <row r="288" spans="1:61" x14ac:dyDescent="0.2">
      <c r="A288" s="255"/>
      <c r="B288" s="255"/>
      <c r="C288" s="255"/>
      <c r="D288" s="255"/>
      <c r="E288" s="255"/>
      <c r="F288" s="255"/>
      <c r="G288" s="255"/>
      <c r="H288" s="255"/>
      <c r="I288" s="255"/>
      <c r="J288" s="255"/>
      <c r="K288" s="255"/>
      <c r="L288" s="255"/>
      <c r="M288" s="255"/>
      <c r="N288" s="255"/>
      <c r="O288" s="255"/>
      <c r="P288" s="255"/>
      <c r="Q288" s="255"/>
      <c r="R288" s="255"/>
      <c r="S288" s="255"/>
      <c r="T288" s="255"/>
      <c r="U288" s="255"/>
      <c r="V288" s="255"/>
      <c r="W288" s="255"/>
      <c r="X288" s="255"/>
      <c r="Y288" s="255"/>
      <c r="Z288" s="255"/>
      <c r="AA288" s="255"/>
      <c r="AB288" s="255"/>
      <c r="AC288" s="255"/>
      <c r="AD288" s="255"/>
      <c r="AE288" s="255"/>
      <c r="AF288" s="255"/>
      <c r="AG288" s="255"/>
      <c r="AH288" s="255"/>
      <c r="AI288" s="255"/>
      <c r="AJ288" s="255"/>
      <c r="AK288" s="255"/>
      <c r="AL288" s="255"/>
      <c r="AM288" s="255"/>
      <c r="AN288" s="255"/>
      <c r="AO288" s="255"/>
      <c r="AP288" s="255"/>
      <c r="AQ288" s="255"/>
      <c r="AR288" s="255"/>
      <c r="AS288" s="255"/>
      <c r="AT288" s="255"/>
      <c r="AU288" s="255"/>
      <c r="AV288" s="255"/>
      <c r="AW288" s="255"/>
      <c r="AX288" s="255"/>
      <c r="AY288" s="255"/>
      <c r="AZ288" s="255"/>
      <c r="BA288" s="255"/>
      <c r="BB288" s="255"/>
      <c r="BC288" s="255"/>
      <c r="BD288" s="255"/>
      <c r="BE288" s="255"/>
      <c r="BF288" s="255"/>
      <c r="BG288" s="255"/>
      <c r="BH288" s="255"/>
      <c r="BI288" s="255"/>
    </row>
    <row r="289" spans="1:61" x14ac:dyDescent="0.2">
      <c r="A289" s="255"/>
      <c r="B289" s="255"/>
      <c r="C289" s="255"/>
      <c r="D289" s="255"/>
      <c r="E289" s="255"/>
      <c r="F289" s="255"/>
      <c r="G289" s="255"/>
      <c r="H289" s="255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5"/>
      <c r="T289" s="255"/>
      <c r="U289" s="255"/>
      <c r="V289" s="255"/>
      <c r="W289" s="255"/>
      <c r="X289" s="255"/>
      <c r="Y289" s="255"/>
      <c r="Z289" s="255"/>
      <c r="AA289" s="255"/>
      <c r="AB289" s="255"/>
      <c r="AC289" s="255"/>
      <c r="AD289" s="255"/>
      <c r="AE289" s="255"/>
      <c r="AF289" s="255"/>
      <c r="AG289" s="255"/>
      <c r="AH289" s="255"/>
      <c r="AI289" s="255"/>
      <c r="AJ289" s="255"/>
      <c r="AK289" s="255"/>
      <c r="AL289" s="255"/>
      <c r="AM289" s="255"/>
      <c r="AN289" s="255"/>
      <c r="AO289" s="255"/>
      <c r="AP289" s="255"/>
      <c r="AQ289" s="255"/>
      <c r="AR289" s="255"/>
      <c r="AS289" s="255"/>
      <c r="AT289" s="255"/>
      <c r="AU289" s="255"/>
      <c r="AV289" s="255"/>
      <c r="AW289" s="255"/>
      <c r="AX289" s="255"/>
      <c r="AY289" s="255"/>
      <c r="AZ289" s="255"/>
      <c r="BA289" s="255"/>
      <c r="BB289" s="255"/>
      <c r="BC289" s="255"/>
      <c r="BD289" s="255"/>
      <c r="BE289" s="255"/>
      <c r="BF289" s="255"/>
      <c r="BG289" s="255"/>
      <c r="BH289" s="255"/>
      <c r="BI289" s="255"/>
    </row>
    <row r="290" spans="1:61" x14ac:dyDescent="0.2">
      <c r="A290" s="255"/>
      <c r="B290" s="255"/>
      <c r="C290" s="255"/>
      <c r="D290" s="255"/>
      <c r="E290" s="255"/>
      <c r="F290" s="255"/>
      <c r="G290" s="255"/>
      <c r="H290" s="255"/>
      <c r="I290" s="255"/>
      <c r="J290" s="255"/>
      <c r="K290" s="255"/>
      <c r="L290" s="255"/>
      <c r="M290" s="255"/>
      <c r="N290" s="255"/>
      <c r="O290" s="255"/>
      <c r="P290" s="255"/>
      <c r="Q290" s="255"/>
      <c r="R290" s="255"/>
      <c r="S290" s="255"/>
      <c r="T290" s="255"/>
      <c r="U290" s="255"/>
      <c r="V290" s="255"/>
      <c r="W290" s="255"/>
      <c r="X290" s="255"/>
      <c r="Y290" s="255"/>
      <c r="Z290" s="255"/>
      <c r="AA290" s="255"/>
      <c r="AB290" s="255"/>
      <c r="AC290" s="255"/>
      <c r="AD290" s="255"/>
      <c r="AE290" s="255"/>
      <c r="AF290" s="255"/>
      <c r="AG290" s="255"/>
      <c r="AH290" s="255"/>
      <c r="AI290" s="255"/>
      <c r="AJ290" s="255"/>
      <c r="AK290" s="255"/>
      <c r="AL290" s="255"/>
      <c r="AM290" s="255"/>
      <c r="AN290" s="255"/>
      <c r="AO290" s="255"/>
      <c r="AP290" s="255"/>
      <c r="AQ290" s="255"/>
      <c r="AR290" s="255"/>
      <c r="AS290" s="255"/>
      <c r="AT290" s="255"/>
      <c r="AU290" s="255"/>
      <c r="AV290" s="255"/>
      <c r="AW290" s="255"/>
      <c r="AX290" s="255"/>
      <c r="AY290" s="255"/>
      <c r="AZ290" s="255"/>
      <c r="BA290" s="255"/>
      <c r="BB290" s="255"/>
      <c r="BC290" s="255"/>
      <c r="BD290" s="255"/>
      <c r="BE290" s="255"/>
      <c r="BF290" s="255"/>
      <c r="BG290" s="255"/>
      <c r="BH290" s="255"/>
      <c r="BI290" s="255"/>
    </row>
    <row r="291" spans="1:61" x14ac:dyDescent="0.2">
      <c r="A291" s="255"/>
      <c r="B291" s="255"/>
      <c r="C291" s="255"/>
      <c r="D291" s="255"/>
      <c r="E291" s="255"/>
      <c r="F291" s="255"/>
      <c r="G291" s="255"/>
      <c r="H291" s="255"/>
      <c r="I291" s="255"/>
      <c r="J291" s="255"/>
      <c r="K291" s="255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55"/>
      <c r="W291" s="255"/>
      <c r="X291" s="255"/>
      <c r="Y291" s="255"/>
      <c r="Z291" s="255"/>
      <c r="AA291" s="255"/>
      <c r="AB291" s="255"/>
      <c r="AC291" s="255"/>
      <c r="AD291" s="255"/>
      <c r="AE291" s="255"/>
      <c r="AF291" s="255"/>
      <c r="AG291" s="255"/>
      <c r="AH291" s="255"/>
      <c r="AI291" s="255"/>
      <c r="AJ291" s="255"/>
      <c r="AK291" s="255"/>
      <c r="AL291" s="255"/>
      <c r="AM291" s="255"/>
      <c r="AN291" s="255"/>
      <c r="AO291" s="255"/>
      <c r="AP291" s="255"/>
      <c r="AQ291" s="255"/>
      <c r="AR291" s="255"/>
      <c r="AS291" s="255"/>
      <c r="AT291" s="255"/>
      <c r="AU291" s="255"/>
      <c r="AV291" s="255"/>
      <c r="AW291" s="255"/>
      <c r="AX291" s="255"/>
      <c r="AY291" s="255"/>
      <c r="AZ291" s="255"/>
      <c r="BA291" s="255"/>
      <c r="BB291" s="255"/>
      <c r="BC291" s="255"/>
      <c r="BD291" s="255"/>
      <c r="BE291" s="255"/>
      <c r="BF291" s="255"/>
      <c r="BG291" s="255"/>
      <c r="BH291" s="255"/>
      <c r="BI291" s="255"/>
    </row>
    <row r="292" spans="1:61" x14ac:dyDescent="0.2">
      <c r="A292" s="255"/>
      <c r="B292" s="255"/>
      <c r="C292" s="255"/>
      <c r="D292" s="255"/>
      <c r="E292" s="255"/>
      <c r="F292" s="255"/>
      <c r="G292" s="255"/>
      <c r="H292" s="255"/>
      <c r="I292" s="255"/>
      <c r="J292" s="255"/>
      <c r="K292" s="255"/>
      <c r="L292" s="255"/>
      <c r="M292" s="255"/>
      <c r="N292" s="255"/>
      <c r="O292" s="255"/>
      <c r="P292" s="255"/>
      <c r="Q292" s="255"/>
      <c r="R292" s="255"/>
      <c r="S292" s="255"/>
      <c r="T292" s="255"/>
      <c r="U292" s="255"/>
      <c r="V292" s="255"/>
      <c r="W292" s="255"/>
      <c r="X292" s="255"/>
      <c r="Y292" s="255"/>
      <c r="Z292" s="255"/>
      <c r="AA292" s="255"/>
      <c r="AB292" s="255"/>
      <c r="AC292" s="255"/>
      <c r="AD292" s="255"/>
      <c r="AE292" s="255"/>
      <c r="AF292" s="255"/>
      <c r="AG292" s="255"/>
      <c r="AH292" s="255"/>
      <c r="AI292" s="255"/>
      <c r="AJ292" s="255"/>
      <c r="AK292" s="255"/>
      <c r="AL292" s="255"/>
      <c r="AM292" s="255"/>
      <c r="AN292" s="255"/>
      <c r="AO292" s="255"/>
      <c r="AP292" s="255"/>
      <c r="AQ292" s="255"/>
      <c r="AR292" s="255"/>
      <c r="AS292" s="255"/>
      <c r="AT292" s="255"/>
      <c r="AU292" s="255"/>
      <c r="AV292" s="255"/>
      <c r="AW292" s="255"/>
      <c r="AX292" s="255"/>
      <c r="AY292" s="255"/>
      <c r="AZ292" s="255"/>
      <c r="BA292" s="255"/>
      <c r="BB292" s="255"/>
      <c r="BC292" s="255"/>
      <c r="BD292" s="255"/>
      <c r="BE292" s="255"/>
      <c r="BF292" s="255"/>
      <c r="BG292" s="255"/>
      <c r="BH292" s="255"/>
      <c r="BI292" s="255"/>
    </row>
    <row r="293" spans="1:61" x14ac:dyDescent="0.2">
      <c r="A293" s="255"/>
      <c r="B293" s="255"/>
      <c r="C293" s="255"/>
      <c r="D293" s="255"/>
      <c r="E293" s="255"/>
      <c r="F293" s="255"/>
      <c r="G293" s="255"/>
      <c r="H293" s="255"/>
      <c r="I293" s="255"/>
      <c r="J293" s="255"/>
      <c r="K293" s="255"/>
      <c r="L293" s="255"/>
      <c r="M293" s="255"/>
      <c r="N293" s="255"/>
      <c r="O293" s="255"/>
      <c r="P293" s="255"/>
      <c r="Q293" s="255"/>
      <c r="R293" s="255"/>
      <c r="S293" s="255"/>
      <c r="T293" s="255"/>
      <c r="U293" s="255"/>
      <c r="V293" s="255"/>
      <c r="W293" s="255"/>
      <c r="X293" s="255"/>
      <c r="Y293" s="255"/>
      <c r="Z293" s="255"/>
      <c r="AA293" s="255"/>
      <c r="AB293" s="255"/>
      <c r="AC293" s="255"/>
      <c r="AD293" s="255"/>
      <c r="AE293" s="255"/>
      <c r="AF293" s="255"/>
      <c r="AG293" s="255"/>
      <c r="AH293" s="255"/>
      <c r="AI293" s="255"/>
      <c r="AJ293" s="255"/>
      <c r="AK293" s="255"/>
      <c r="AL293" s="255"/>
      <c r="AM293" s="255"/>
      <c r="AN293" s="255"/>
      <c r="AO293" s="255"/>
      <c r="AP293" s="255"/>
      <c r="AQ293" s="255"/>
      <c r="AR293" s="255"/>
      <c r="AS293" s="255"/>
      <c r="AT293" s="255"/>
      <c r="AU293" s="255"/>
      <c r="AV293" s="255"/>
      <c r="AW293" s="255"/>
      <c r="AX293" s="255"/>
      <c r="AY293" s="255"/>
      <c r="AZ293" s="255"/>
      <c r="BA293" s="255"/>
      <c r="BB293" s="255"/>
      <c r="BC293" s="255"/>
      <c r="BD293" s="255"/>
      <c r="BE293" s="255"/>
      <c r="BF293" s="255"/>
      <c r="BG293" s="255"/>
      <c r="BH293" s="255"/>
      <c r="BI293" s="255"/>
    </row>
    <row r="294" spans="1:61" x14ac:dyDescent="0.2">
      <c r="A294" s="255"/>
      <c r="B294" s="255"/>
      <c r="C294" s="255"/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5"/>
      <c r="P294" s="255"/>
      <c r="Q294" s="255"/>
      <c r="R294" s="255"/>
      <c r="S294" s="255"/>
      <c r="T294" s="255"/>
      <c r="U294" s="255"/>
      <c r="V294" s="255"/>
      <c r="W294" s="255"/>
      <c r="X294" s="255"/>
      <c r="Y294" s="255"/>
      <c r="Z294" s="255"/>
      <c r="AA294" s="255"/>
      <c r="AB294" s="255"/>
      <c r="AC294" s="255"/>
      <c r="AD294" s="255"/>
      <c r="AE294" s="255"/>
      <c r="AF294" s="255"/>
      <c r="AG294" s="255"/>
      <c r="AH294" s="255"/>
      <c r="AI294" s="255"/>
      <c r="AJ294" s="255"/>
      <c r="AK294" s="255"/>
      <c r="AL294" s="255"/>
      <c r="AM294" s="255"/>
      <c r="AN294" s="255"/>
      <c r="AO294" s="255"/>
      <c r="AP294" s="255"/>
      <c r="AQ294" s="255"/>
      <c r="AR294" s="255"/>
      <c r="AS294" s="255"/>
      <c r="AT294" s="255"/>
      <c r="AU294" s="255"/>
      <c r="AV294" s="255"/>
      <c r="AW294" s="255"/>
      <c r="AX294" s="255"/>
      <c r="AY294" s="255"/>
      <c r="AZ294" s="255"/>
      <c r="BA294" s="255"/>
      <c r="BB294" s="255"/>
      <c r="BC294" s="255"/>
      <c r="BD294" s="255"/>
      <c r="BE294" s="255"/>
      <c r="BF294" s="255"/>
      <c r="BG294" s="255"/>
      <c r="BH294" s="255"/>
      <c r="BI294" s="255"/>
    </row>
    <row r="295" spans="1:61" x14ac:dyDescent="0.2">
      <c r="A295" s="255"/>
      <c r="B295" s="255"/>
      <c r="C295" s="255"/>
      <c r="D295" s="255"/>
      <c r="E295" s="255"/>
      <c r="F295" s="255"/>
      <c r="G295" s="255"/>
      <c r="H295" s="255"/>
      <c r="I295" s="255"/>
      <c r="J295" s="255"/>
      <c r="K295" s="255"/>
      <c r="L295" s="255"/>
      <c r="M295" s="255"/>
      <c r="N295" s="255"/>
      <c r="O295" s="255"/>
      <c r="P295" s="255"/>
      <c r="Q295" s="255"/>
      <c r="R295" s="255"/>
      <c r="S295" s="255"/>
      <c r="T295" s="255"/>
      <c r="U295" s="255"/>
      <c r="V295" s="255"/>
      <c r="W295" s="255"/>
      <c r="X295" s="255"/>
      <c r="Y295" s="255"/>
      <c r="Z295" s="255"/>
      <c r="AA295" s="255"/>
      <c r="AB295" s="255"/>
      <c r="AC295" s="255"/>
      <c r="AD295" s="255"/>
      <c r="AE295" s="255"/>
      <c r="AF295" s="255"/>
      <c r="AG295" s="255"/>
      <c r="AH295" s="255"/>
      <c r="AI295" s="255"/>
      <c r="AJ295" s="255"/>
      <c r="AK295" s="255"/>
      <c r="AL295" s="255"/>
      <c r="AM295" s="255"/>
      <c r="AN295" s="255"/>
      <c r="AO295" s="255"/>
      <c r="AP295" s="255"/>
      <c r="AQ295" s="255"/>
      <c r="AR295" s="255"/>
      <c r="AS295" s="255"/>
      <c r="AT295" s="255"/>
      <c r="AU295" s="255"/>
      <c r="AV295" s="255"/>
      <c r="AW295" s="255"/>
      <c r="AX295" s="255"/>
      <c r="AY295" s="255"/>
      <c r="AZ295" s="255"/>
      <c r="BA295" s="255"/>
      <c r="BB295" s="255"/>
      <c r="BC295" s="255"/>
      <c r="BD295" s="255"/>
      <c r="BE295" s="255"/>
      <c r="BF295" s="255"/>
      <c r="BG295" s="255"/>
      <c r="BH295" s="255"/>
      <c r="BI295" s="255"/>
    </row>
    <row r="296" spans="1:61" x14ac:dyDescent="0.2">
      <c r="A296" s="255"/>
      <c r="B296" s="255"/>
      <c r="C296" s="255"/>
      <c r="D296" s="255"/>
      <c r="E296" s="255"/>
      <c r="F296" s="255"/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  <c r="U296" s="255"/>
      <c r="V296" s="255"/>
      <c r="W296" s="255"/>
      <c r="X296" s="255"/>
      <c r="Y296" s="255"/>
      <c r="Z296" s="255"/>
      <c r="AA296" s="255"/>
      <c r="AB296" s="255"/>
      <c r="AC296" s="255"/>
      <c r="AD296" s="255"/>
      <c r="AE296" s="255"/>
      <c r="AF296" s="255"/>
      <c r="AG296" s="255"/>
      <c r="AH296" s="255"/>
      <c r="AI296" s="255"/>
      <c r="AJ296" s="255"/>
      <c r="AK296" s="255"/>
      <c r="AL296" s="255"/>
      <c r="AM296" s="255"/>
      <c r="AN296" s="255"/>
      <c r="AO296" s="255"/>
      <c r="AP296" s="255"/>
      <c r="AQ296" s="255"/>
      <c r="AR296" s="255"/>
      <c r="AS296" s="255"/>
      <c r="AT296" s="255"/>
      <c r="AU296" s="255"/>
      <c r="AV296" s="255"/>
      <c r="AW296" s="255"/>
      <c r="AX296" s="255"/>
      <c r="AY296" s="255"/>
      <c r="AZ296" s="255"/>
      <c r="BA296" s="255"/>
      <c r="BB296" s="255"/>
      <c r="BC296" s="255"/>
      <c r="BD296" s="255"/>
      <c r="BE296" s="255"/>
      <c r="BF296" s="255"/>
      <c r="BG296" s="255"/>
      <c r="BH296" s="255"/>
      <c r="BI296" s="255"/>
    </row>
    <row r="297" spans="1:61" x14ac:dyDescent="0.2">
      <c r="A297" s="255"/>
      <c r="B297" s="255"/>
      <c r="C297" s="255"/>
      <c r="D297" s="255"/>
      <c r="E297" s="255"/>
      <c r="F297" s="255"/>
      <c r="G297" s="255"/>
      <c r="H297" s="255"/>
      <c r="I297" s="255"/>
      <c r="J297" s="255"/>
      <c r="K297" s="255"/>
      <c r="L297" s="255"/>
      <c r="M297" s="255"/>
      <c r="N297" s="255"/>
      <c r="O297" s="255"/>
      <c r="P297" s="255"/>
      <c r="Q297" s="255"/>
      <c r="R297" s="255"/>
      <c r="S297" s="255"/>
      <c r="T297" s="255"/>
      <c r="U297" s="255"/>
      <c r="V297" s="255"/>
      <c r="W297" s="255"/>
      <c r="X297" s="255"/>
      <c r="Y297" s="255"/>
      <c r="Z297" s="255"/>
      <c r="AA297" s="255"/>
      <c r="AB297" s="255"/>
      <c r="AC297" s="255"/>
      <c r="AD297" s="255"/>
      <c r="AE297" s="255"/>
      <c r="AF297" s="255"/>
      <c r="AG297" s="255"/>
      <c r="AH297" s="255"/>
      <c r="AI297" s="255"/>
      <c r="AJ297" s="255"/>
      <c r="AK297" s="255"/>
      <c r="AL297" s="255"/>
      <c r="AM297" s="255"/>
      <c r="AN297" s="255"/>
      <c r="AO297" s="255"/>
      <c r="AP297" s="255"/>
      <c r="AQ297" s="255"/>
      <c r="AR297" s="255"/>
      <c r="AS297" s="255"/>
      <c r="AT297" s="255"/>
      <c r="AU297" s="255"/>
      <c r="AV297" s="255"/>
      <c r="AW297" s="255"/>
      <c r="AX297" s="255"/>
      <c r="AY297" s="255"/>
      <c r="AZ297" s="255"/>
      <c r="BA297" s="255"/>
      <c r="BB297" s="255"/>
      <c r="BC297" s="255"/>
      <c r="BD297" s="255"/>
      <c r="BE297" s="255"/>
      <c r="BF297" s="255"/>
      <c r="BG297" s="255"/>
      <c r="BH297" s="255"/>
      <c r="BI297" s="255"/>
    </row>
    <row r="298" spans="1:61" x14ac:dyDescent="0.2">
      <c r="A298" s="255"/>
      <c r="B298" s="255"/>
      <c r="C298" s="255"/>
      <c r="D298" s="255"/>
      <c r="E298" s="255"/>
      <c r="F298" s="255"/>
      <c r="G298" s="255"/>
      <c r="H298" s="255"/>
      <c r="I298" s="255"/>
      <c r="J298" s="255"/>
      <c r="K298" s="255"/>
      <c r="L298" s="255"/>
      <c r="M298" s="255"/>
      <c r="N298" s="255"/>
      <c r="O298" s="255"/>
      <c r="P298" s="255"/>
      <c r="Q298" s="255"/>
      <c r="R298" s="255"/>
      <c r="S298" s="255"/>
      <c r="T298" s="255"/>
      <c r="U298" s="255"/>
      <c r="V298" s="255"/>
      <c r="W298" s="255"/>
      <c r="X298" s="255"/>
      <c r="Y298" s="255"/>
      <c r="Z298" s="255"/>
      <c r="AA298" s="255"/>
      <c r="AB298" s="255"/>
      <c r="AC298" s="255"/>
      <c r="AD298" s="255"/>
      <c r="AE298" s="255"/>
      <c r="AF298" s="255"/>
      <c r="AG298" s="255"/>
      <c r="AH298" s="255"/>
      <c r="AI298" s="255"/>
      <c r="AJ298" s="255"/>
      <c r="AK298" s="255"/>
      <c r="AL298" s="255"/>
      <c r="AM298" s="255"/>
      <c r="AN298" s="255"/>
      <c r="AO298" s="255"/>
      <c r="AP298" s="255"/>
      <c r="AQ298" s="255"/>
      <c r="AR298" s="255"/>
      <c r="AS298" s="255"/>
      <c r="AT298" s="255"/>
      <c r="AU298" s="255"/>
      <c r="AV298" s="255"/>
      <c r="AW298" s="255"/>
      <c r="AX298" s="255"/>
      <c r="AY298" s="255"/>
      <c r="AZ298" s="255"/>
      <c r="BA298" s="255"/>
      <c r="BB298" s="255"/>
      <c r="BC298" s="255"/>
      <c r="BD298" s="255"/>
      <c r="BE298" s="255"/>
      <c r="BF298" s="255"/>
      <c r="BG298" s="255"/>
      <c r="BH298" s="255"/>
      <c r="BI298" s="255"/>
    </row>
    <row r="299" spans="1:61" x14ac:dyDescent="0.2">
      <c r="A299" s="255"/>
      <c r="B299" s="255"/>
      <c r="C299" s="255"/>
      <c r="D299" s="255"/>
      <c r="E299" s="255"/>
      <c r="F299" s="255"/>
      <c r="G299" s="255"/>
      <c r="H299" s="255"/>
      <c r="I299" s="255"/>
      <c r="J299" s="255"/>
      <c r="K299" s="255"/>
      <c r="L299" s="255"/>
      <c r="M299" s="255"/>
      <c r="N299" s="255"/>
      <c r="O299" s="255"/>
      <c r="P299" s="255"/>
      <c r="Q299" s="255"/>
      <c r="R299" s="255"/>
      <c r="S299" s="255"/>
      <c r="T299" s="255"/>
      <c r="U299" s="255"/>
      <c r="V299" s="255"/>
      <c r="W299" s="255"/>
      <c r="X299" s="255"/>
      <c r="Y299" s="255"/>
      <c r="Z299" s="255"/>
      <c r="AA299" s="255"/>
      <c r="AB299" s="255"/>
      <c r="AC299" s="255"/>
      <c r="AD299" s="255"/>
      <c r="AE299" s="255"/>
      <c r="AF299" s="255"/>
      <c r="AG299" s="255"/>
      <c r="AH299" s="255"/>
      <c r="AI299" s="255"/>
      <c r="AJ299" s="255"/>
      <c r="AK299" s="255"/>
      <c r="AL299" s="255"/>
      <c r="AM299" s="255"/>
      <c r="AN299" s="255"/>
      <c r="AO299" s="255"/>
      <c r="AP299" s="255"/>
      <c r="AQ299" s="255"/>
      <c r="AR299" s="255"/>
      <c r="AS299" s="255"/>
      <c r="AT299" s="255"/>
      <c r="AU299" s="255"/>
      <c r="AV299" s="255"/>
      <c r="AW299" s="255"/>
      <c r="AX299" s="255"/>
      <c r="AY299" s="255"/>
      <c r="AZ299" s="255"/>
      <c r="BA299" s="255"/>
      <c r="BB299" s="255"/>
      <c r="BC299" s="255"/>
      <c r="BD299" s="255"/>
      <c r="BE299" s="255"/>
      <c r="BF299" s="255"/>
      <c r="BG299" s="255"/>
      <c r="BH299" s="255"/>
      <c r="BI299" s="255"/>
    </row>
    <row r="300" spans="1:61" x14ac:dyDescent="0.2">
      <c r="A300" s="255"/>
      <c r="B300" s="255"/>
      <c r="C300" s="255"/>
      <c r="D300" s="255"/>
      <c r="E300" s="255"/>
      <c r="F300" s="255"/>
      <c r="G300" s="255"/>
      <c r="H300" s="255"/>
      <c r="I300" s="255"/>
      <c r="J300" s="255"/>
      <c r="K300" s="255"/>
      <c r="L300" s="255"/>
      <c r="M300" s="255"/>
      <c r="N300" s="255"/>
      <c r="O300" s="255"/>
      <c r="P300" s="255"/>
      <c r="Q300" s="255"/>
      <c r="R300" s="255"/>
      <c r="S300" s="255"/>
      <c r="T300" s="255"/>
      <c r="U300" s="255"/>
      <c r="V300" s="255"/>
      <c r="W300" s="255"/>
      <c r="X300" s="255"/>
      <c r="Y300" s="255"/>
      <c r="Z300" s="255"/>
      <c r="AA300" s="255"/>
      <c r="AB300" s="255"/>
      <c r="AC300" s="255"/>
      <c r="AD300" s="255"/>
      <c r="AE300" s="255"/>
      <c r="AF300" s="255"/>
      <c r="AG300" s="255"/>
      <c r="AH300" s="255"/>
      <c r="AI300" s="255"/>
      <c r="AJ300" s="255"/>
      <c r="AK300" s="255"/>
      <c r="AL300" s="255"/>
      <c r="AM300" s="255"/>
      <c r="AN300" s="255"/>
      <c r="AO300" s="255"/>
      <c r="AP300" s="255"/>
      <c r="AQ300" s="255"/>
      <c r="AR300" s="255"/>
      <c r="AS300" s="255"/>
      <c r="AT300" s="255"/>
      <c r="AU300" s="255"/>
      <c r="AV300" s="255"/>
      <c r="AW300" s="255"/>
      <c r="AX300" s="255"/>
      <c r="AY300" s="255"/>
      <c r="AZ300" s="255"/>
      <c r="BA300" s="255"/>
      <c r="BB300" s="255"/>
      <c r="BC300" s="255"/>
      <c r="BD300" s="255"/>
      <c r="BE300" s="255"/>
      <c r="BF300" s="255"/>
      <c r="BG300" s="255"/>
      <c r="BH300" s="255"/>
      <c r="BI300" s="255"/>
    </row>
    <row r="301" spans="1:61" x14ac:dyDescent="0.2">
      <c r="A301" s="255"/>
      <c r="B301" s="255"/>
      <c r="C301" s="255"/>
      <c r="D301" s="255"/>
      <c r="E301" s="255"/>
      <c r="F301" s="255"/>
      <c r="G301" s="255"/>
      <c r="H301" s="255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55"/>
      <c r="U301" s="255"/>
      <c r="V301" s="255"/>
      <c r="W301" s="255"/>
      <c r="X301" s="255"/>
      <c r="Y301" s="255"/>
      <c r="Z301" s="255"/>
      <c r="AA301" s="255"/>
      <c r="AB301" s="255"/>
      <c r="AC301" s="255"/>
      <c r="AD301" s="255"/>
      <c r="AE301" s="255"/>
      <c r="AF301" s="255"/>
      <c r="AG301" s="255"/>
      <c r="AH301" s="255"/>
      <c r="AI301" s="255"/>
      <c r="AJ301" s="255"/>
      <c r="AK301" s="255"/>
      <c r="AL301" s="255"/>
      <c r="AM301" s="255"/>
      <c r="AN301" s="255"/>
      <c r="AO301" s="255"/>
      <c r="AP301" s="255"/>
      <c r="AQ301" s="255"/>
      <c r="AR301" s="255"/>
      <c r="AS301" s="255"/>
      <c r="AT301" s="255"/>
      <c r="AU301" s="255"/>
      <c r="AV301" s="255"/>
      <c r="AW301" s="255"/>
      <c r="AX301" s="255"/>
      <c r="AY301" s="255"/>
      <c r="AZ301" s="255"/>
      <c r="BA301" s="255"/>
      <c r="BB301" s="255"/>
      <c r="BC301" s="255"/>
      <c r="BD301" s="255"/>
      <c r="BE301" s="255"/>
      <c r="BF301" s="255"/>
      <c r="BG301" s="255"/>
      <c r="BH301" s="255"/>
      <c r="BI301" s="255"/>
    </row>
    <row r="302" spans="1:61" x14ac:dyDescent="0.2">
      <c r="A302" s="255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/>
      <c r="S302" s="255"/>
      <c r="T302" s="255"/>
      <c r="U302" s="255"/>
      <c r="V302" s="255"/>
      <c r="W302" s="255"/>
      <c r="X302" s="255"/>
      <c r="Y302" s="255"/>
      <c r="Z302" s="255"/>
      <c r="AA302" s="255"/>
      <c r="AB302" s="255"/>
      <c r="AC302" s="255"/>
      <c r="AD302" s="255"/>
      <c r="AE302" s="255"/>
      <c r="AF302" s="255"/>
      <c r="AG302" s="255"/>
      <c r="AH302" s="255"/>
      <c r="AI302" s="255"/>
      <c r="AJ302" s="255"/>
      <c r="AK302" s="255"/>
      <c r="AL302" s="255"/>
      <c r="AM302" s="255"/>
      <c r="AN302" s="255"/>
      <c r="AO302" s="255"/>
      <c r="AP302" s="255"/>
      <c r="AQ302" s="255"/>
      <c r="AR302" s="255"/>
      <c r="AS302" s="255"/>
      <c r="AT302" s="255"/>
      <c r="AU302" s="255"/>
      <c r="AV302" s="255"/>
      <c r="AW302" s="255"/>
      <c r="AX302" s="255"/>
      <c r="AY302" s="255"/>
      <c r="AZ302" s="255"/>
      <c r="BA302" s="255"/>
      <c r="BB302" s="255"/>
      <c r="BC302" s="255"/>
      <c r="BD302" s="255"/>
      <c r="BE302" s="255"/>
      <c r="BF302" s="255"/>
      <c r="BG302" s="255"/>
      <c r="BH302" s="255"/>
      <c r="BI302" s="255"/>
    </row>
    <row r="303" spans="1:61" x14ac:dyDescent="0.2">
      <c r="A303" s="255"/>
      <c r="B303" s="255"/>
      <c r="C303" s="255"/>
      <c r="D303" s="255"/>
      <c r="E303" s="255"/>
      <c r="F303" s="255"/>
      <c r="G303" s="255"/>
      <c r="H303" s="255"/>
      <c r="I303" s="255"/>
      <c r="J303" s="255"/>
      <c r="K303" s="255"/>
      <c r="L303" s="255"/>
      <c r="M303" s="255"/>
      <c r="N303" s="255"/>
      <c r="O303" s="255"/>
      <c r="P303" s="255"/>
      <c r="Q303" s="255"/>
      <c r="R303" s="255"/>
      <c r="S303" s="255"/>
      <c r="T303" s="255"/>
      <c r="U303" s="255"/>
      <c r="V303" s="255"/>
      <c r="W303" s="255"/>
      <c r="X303" s="255"/>
      <c r="Y303" s="255"/>
      <c r="Z303" s="255"/>
      <c r="AA303" s="255"/>
      <c r="AB303" s="255"/>
      <c r="AC303" s="255"/>
      <c r="AD303" s="255"/>
      <c r="AE303" s="255"/>
      <c r="AF303" s="255"/>
      <c r="AG303" s="255"/>
      <c r="AH303" s="255"/>
      <c r="AI303" s="255"/>
      <c r="AJ303" s="255"/>
      <c r="AK303" s="255"/>
      <c r="AL303" s="255"/>
      <c r="AM303" s="255"/>
      <c r="AN303" s="255"/>
      <c r="AO303" s="255"/>
      <c r="AP303" s="255"/>
      <c r="AQ303" s="255"/>
      <c r="AR303" s="255"/>
      <c r="AS303" s="255"/>
      <c r="AT303" s="255"/>
      <c r="AU303" s="255"/>
      <c r="AV303" s="255"/>
      <c r="AW303" s="255"/>
      <c r="AX303" s="255"/>
      <c r="AY303" s="255"/>
      <c r="AZ303" s="255"/>
      <c r="BA303" s="255"/>
      <c r="BB303" s="255"/>
      <c r="BC303" s="255"/>
      <c r="BD303" s="255"/>
      <c r="BE303" s="255"/>
      <c r="BF303" s="255"/>
      <c r="BG303" s="255"/>
      <c r="BH303" s="255"/>
      <c r="BI303" s="255"/>
    </row>
    <row r="304" spans="1:61" x14ac:dyDescent="0.2">
      <c r="A304" s="255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/>
      <c r="S304" s="255"/>
      <c r="T304" s="255"/>
      <c r="U304" s="255"/>
      <c r="V304" s="255"/>
      <c r="W304" s="255"/>
      <c r="X304" s="255"/>
      <c r="Y304" s="255"/>
      <c r="Z304" s="255"/>
      <c r="AA304" s="255"/>
      <c r="AB304" s="255"/>
      <c r="AC304" s="255"/>
      <c r="AD304" s="255"/>
      <c r="AE304" s="255"/>
      <c r="AF304" s="255"/>
      <c r="AG304" s="255"/>
      <c r="AH304" s="255"/>
      <c r="AI304" s="255"/>
      <c r="AJ304" s="255"/>
      <c r="AK304" s="255"/>
      <c r="AL304" s="255"/>
      <c r="AM304" s="255"/>
      <c r="AN304" s="255"/>
      <c r="AO304" s="255"/>
      <c r="AP304" s="255"/>
      <c r="AQ304" s="255"/>
      <c r="AR304" s="255"/>
      <c r="AS304" s="255"/>
      <c r="AT304" s="255"/>
      <c r="AU304" s="255"/>
      <c r="AV304" s="255"/>
      <c r="AW304" s="255"/>
      <c r="AX304" s="255"/>
      <c r="AY304" s="255"/>
      <c r="AZ304" s="255"/>
      <c r="BA304" s="255"/>
      <c r="BB304" s="255"/>
      <c r="BC304" s="255"/>
      <c r="BD304" s="255"/>
      <c r="BE304" s="255"/>
      <c r="BF304" s="255"/>
      <c r="BG304" s="255"/>
      <c r="BH304" s="255"/>
      <c r="BI304" s="255"/>
    </row>
    <row r="305" spans="1:61" x14ac:dyDescent="0.2">
      <c r="A305" s="255"/>
      <c r="B305" s="255"/>
      <c r="C305" s="255"/>
      <c r="D305" s="255"/>
      <c r="E305" s="255"/>
      <c r="F305" s="255"/>
      <c r="G305" s="255"/>
      <c r="H305" s="255"/>
      <c r="I305" s="255"/>
      <c r="J305" s="255"/>
      <c r="K305" s="255"/>
      <c r="L305" s="255"/>
      <c r="M305" s="255"/>
      <c r="N305" s="255"/>
      <c r="O305" s="255"/>
      <c r="P305" s="255"/>
      <c r="Q305" s="255"/>
      <c r="R305" s="255"/>
      <c r="S305" s="255"/>
      <c r="T305" s="255"/>
      <c r="U305" s="255"/>
      <c r="V305" s="255"/>
      <c r="W305" s="255"/>
      <c r="X305" s="255"/>
      <c r="Y305" s="255"/>
      <c r="Z305" s="255"/>
      <c r="AA305" s="255"/>
      <c r="AB305" s="255"/>
      <c r="AC305" s="255"/>
      <c r="AD305" s="255"/>
      <c r="AE305" s="255"/>
      <c r="AF305" s="255"/>
      <c r="AG305" s="255"/>
      <c r="AH305" s="255"/>
      <c r="AI305" s="255"/>
      <c r="AJ305" s="255"/>
      <c r="AK305" s="255"/>
      <c r="AL305" s="255"/>
      <c r="AM305" s="255"/>
      <c r="AN305" s="255"/>
      <c r="AO305" s="255"/>
      <c r="AP305" s="255"/>
      <c r="AQ305" s="255"/>
      <c r="AR305" s="255"/>
      <c r="AS305" s="255"/>
      <c r="AT305" s="255"/>
      <c r="AU305" s="255"/>
      <c r="AV305" s="255"/>
      <c r="AW305" s="255"/>
      <c r="AX305" s="255"/>
      <c r="AY305" s="255"/>
      <c r="AZ305" s="255"/>
      <c r="BA305" s="255"/>
      <c r="BB305" s="255"/>
      <c r="BC305" s="255"/>
      <c r="BD305" s="255"/>
      <c r="BE305" s="255"/>
      <c r="BF305" s="255"/>
      <c r="BG305" s="255"/>
      <c r="BH305" s="255"/>
      <c r="BI305" s="255"/>
    </row>
    <row r="306" spans="1:61" x14ac:dyDescent="0.2">
      <c r="A306" s="255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5"/>
      <c r="M306" s="255"/>
      <c r="N306" s="255"/>
      <c r="O306" s="255"/>
      <c r="P306" s="255"/>
      <c r="Q306" s="255"/>
      <c r="R306" s="255"/>
      <c r="S306" s="255"/>
      <c r="T306" s="255"/>
      <c r="U306" s="255"/>
      <c r="V306" s="255"/>
      <c r="W306" s="255"/>
      <c r="X306" s="255"/>
      <c r="Y306" s="255"/>
      <c r="Z306" s="255"/>
      <c r="AA306" s="255"/>
      <c r="AB306" s="255"/>
      <c r="AC306" s="255"/>
      <c r="AD306" s="255"/>
      <c r="AE306" s="255"/>
      <c r="AF306" s="255"/>
      <c r="AG306" s="255"/>
      <c r="AH306" s="255"/>
      <c r="AI306" s="255"/>
      <c r="AJ306" s="255"/>
      <c r="AK306" s="255"/>
      <c r="AL306" s="255"/>
      <c r="AM306" s="255"/>
      <c r="AN306" s="255"/>
      <c r="AO306" s="255"/>
      <c r="AP306" s="255"/>
      <c r="AQ306" s="255"/>
      <c r="AR306" s="255"/>
      <c r="AS306" s="255"/>
      <c r="AT306" s="255"/>
      <c r="AU306" s="255"/>
      <c r="AV306" s="255"/>
      <c r="AW306" s="255"/>
      <c r="AX306" s="255"/>
      <c r="AY306" s="255"/>
      <c r="AZ306" s="255"/>
      <c r="BA306" s="255"/>
      <c r="BB306" s="255"/>
      <c r="BC306" s="255"/>
      <c r="BD306" s="255"/>
      <c r="BE306" s="255"/>
      <c r="BF306" s="255"/>
      <c r="BG306" s="255"/>
      <c r="BH306" s="255"/>
      <c r="BI306" s="255"/>
    </row>
    <row r="307" spans="1:61" x14ac:dyDescent="0.2">
      <c r="A307" s="255"/>
      <c r="B307" s="255"/>
      <c r="C307" s="255"/>
      <c r="D307" s="255"/>
      <c r="E307" s="255"/>
      <c r="F307" s="255"/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/>
      <c r="S307" s="255"/>
      <c r="T307" s="255"/>
      <c r="U307" s="255"/>
      <c r="V307" s="255"/>
      <c r="W307" s="255"/>
      <c r="X307" s="255"/>
      <c r="Y307" s="255"/>
      <c r="Z307" s="255"/>
      <c r="AA307" s="255"/>
      <c r="AB307" s="255"/>
      <c r="AC307" s="255"/>
      <c r="AD307" s="255"/>
      <c r="AE307" s="255"/>
      <c r="AF307" s="255"/>
      <c r="AG307" s="255"/>
      <c r="AH307" s="255"/>
      <c r="AI307" s="255"/>
      <c r="AJ307" s="255"/>
      <c r="AK307" s="255"/>
      <c r="AL307" s="255"/>
      <c r="AM307" s="255"/>
      <c r="AN307" s="255"/>
      <c r="AO307" s="255"/>
      <c r="AP307" s="255"/>
      <c r="AQ307" s="255"/>
      <c r="AR307" s="255"/>
      <c r="AS307" s="255"/>
      <c r="AT307" s="255"/>
      <c r="AU307" s="255"/>
      <c r="AV307" s="255"/>
      <c r="AW307" s="255"/>
      <c r="AX307" s="255"/>
      <c r="AY307" s="255"/>
      <c r="AZ307" s="255"/>
      <c r="BA307" s="255"/>
      <c r="BB307" s="255"/>
      <c r="BC307" s="255"/>
      <c r="BD307" s="255"/>
      <c r="BE307" s="255"/>
      <c r="BF307" s="255"/>
      <c r="BG307" s="255"/>
      <c r="BH307" s="255"/>
      <c r="BI307" s="255"/>
    </row>
    <row r="308" spans="1:61" x14ac:dyDescent="0.2">
      <c r="A308" s="255"/>
      <c r="B308" s="255"/>
      <c r="C308" s="255"/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55"/>
      <c r="T308" s="255"/>
      <c r="U308" s="255"/>
      <c r="V308" s="255"/>
      <c r="W308" s="255"/>
      <c r="X308" s="255"/>
      <c r="Y308" s="255"/>
      <c r="Z308" s="255"/>
      <c r="AA308" s="255"/>
      <c r="AB308" s="255"/>
      <c r="AC308" s="255"/>
      <c r="AD308" s="255"/>
      <c r="AE308" s="255"/>
      <c r="AF308" s="255"/>
      <c r="AG308" s="255"/>
      <c r="AH308" s="255"/>
      <c r="AI308" s="255"/>
      <c r="AJ308" s="255"/>
      <c r="AK308" s="255"/>
      <c r="AL308" s="255"/>
      <c r="AM308" s="255"/>
      <c r="AN308" s="255"/>
      <c r="AO308" s="255"/>
      <c r="AP308" s="255"/>
      <c r="AQ308" s="255"/>
      <c r="AR308" s="255"/>
      <c r="AS308" s="255"/>
      <c r="AT308" s="255"/>
      <c r="AU308" s="255"/>
      <c r="AV308" s="255"/>
      <c r="AW308" s="255"/>
      <c r="AX308" s="255"/>
      <c r="AY308" s="255"/>
      <c r="AZ308" s="255"/>
      <c r="BA308" s="255"/>
      <c r="BB308" s="255"/>
      <c r="BC308" s="255"/>
      <c r="BD308" s="255"/>
      <c r="BE308" s="255"/>
      <c r="BF308" s="255"/>
      <c r="BG308" s="255"/>
      <c r="BH308" s="255"/>
      <c r="BI308" s="255"/>
    </row>
    <row r="309" spans="1:61" x14ac:dyDescent="0.2">
      <c r="A309" s="255"/>
      <c r="B309" s="255"/>
      <c r="C309" s="255"/>
      <c r="D309" s="255"/>
      <c r="E309" s="255"/>
      <c r="F309" s="255"/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/>
      <c r="S309" s="255"/>
      <c r="T309" s="255"/>
      <c r="U309" s="255"/>
      <c r="V309" s="255"/>
      <c r="W309" s="255"/>
      <c r="X309" s="255"/>
      <c r="Y309" s="255"/>
      <c r="Z309" s="255"/>
      <c r="AA309" s="255"/>
      <c r="AB309" s="255"/>
      <c r="AC309" s="255"/>
      <c r="AD309" s="255"/>
      <c r="AE309" s="255"/>
      <c r="AF309" s="255"/>
      <c r="AG309" s="255"/>
      <c r="AH309" s="255"/>
      <c r="AI309" s="255"/>
      <c r="AJ309" s="255"/>
      <c r="AK309" s="255"/>
      <c r="AL309" s="255"/>
      <c r="AM309" s="255"/>
      <c r="AN309" s="255"/>
      <c r="AO309" s="255"/>
      <c r="AP309" s="255"/>
      <c r="AQ309" s="255"/>
      <c r="AR309" s="255"/>
      <c r="AS309" s="255"/>
      <c r="AT309" s="255"/>
      <c r="AU309" s="255"/>
      <c r="AV309" s="255"/>
      <c r="AW309" s="255"/>
      <c r="AX309" s="255"/>
      <c r="AY309" s="255"/>
      <c r="AZ309" s="255"/>
      <c r="BA309" s="255"/>
      <c r="BB309" s="255"/>
      <c r="BC309" s="255"/>
      <c r="BD309" s="255"/>
      <c r="BE309" s="255"/>
      <c r="BF309" s="255"/>
      <c r="BG309" s="255"/>
      <c r="BH309" s="255"/>
      <c r="BI309" s="255"/>
    </row>
    <row r="310" spans="1:61" x14ac:dyDescent="0.2">
      <c r="A310" s="255"/>
      <c r="B310" s="255"/>
      <c r="C310" s="255"/>
      <c r="D310" s="255"/>
      <c r="E310" s="255"/>
      <c r="F310" s="255"/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/>
      <c r="S310" s="255"/>
      <c r="T310" s="255"/>
      <c r="U310" s="255"/>
      <c r="V310" s="255"/>
      <c r="W310" s="255"/>
      <c r="X310" s="255"/>
      <c r="Y310" s="255"/>
      <c r="Z310" s="255"/>
      <c r="AA310" s="255"/>
      <c r="AB310" s="255"/>
      <c r="AC310" s="255"/>
      <c r="AD310" s="255"/>
      <c r="AE310" s="255"/>
      <c r="AF310" s="255"/>
      <c r="AG310" s="255"/>
      <c r="AH310" s="255"/>
      <c r="AI310" s="255"/>
      <c r="AJ310" s="255"/>
      <c r="AK310" s="255"/>
      <c r="AL310" s="255"/>
      <c r="AM310" s="255"/>
      <c r="AN310" s="255"/>
      <c r="AO310" s="255"/>
      <c r="AP310" s="255"/>
      <c r="AQ310" s="255"/>
      <c r="AR310" s="255"/>
      <c r="AS310" s="255"/>
      <c r="AT310" s="255"/>
      <c r="AU310" s="255"/>
      <c r="AV310" s="255"/>
      <c r="AW310" s="255"/>
      <c r="AX310" s="255"/>
      <c r="AY310" s="255"/>
      <c r="AZ310" s="255"/>
      <c r="BA310" s="255"/>
      <c r="BB310" s="255"/>
      <c r="BC310" s="255"/>
      <c r="BD310" s="255"/>
      <c r="BE310" s="255"/>
      <c r="BF310" s="255"/>
      <c r="BG310" s="255"/>
      <c r="BH310" s="255"/>
      <c r="BI310" s="255"/>
    </row>
    <row r="311" spans="1:61" x14ac:dyDescent="0.2">
      <c r="A311" s="255"/>
      <c r="B311" s="255"/>
      <c r="C311" s="255"/>
      <c r="D311" s="255"/>
      <c r="E311" s="255"/>
      <c r="F311" s="255"/>
      <c r="G311" s="255"/>
      <c r="H311" s="255"/>
      <c r="I311" s="255"/>
      <c r="J311" s="255"/>
      <c r="K311" s="255"/>
      <c r="L311" s="255"/>
      <c r="M311" s="255"/>
      <c r="N311" s="255"/>
      <c r="O311" s="255"/>
      <c r="P311" s="255"/>
      <c r="Q311" s="255"/>
      <c r="R311" s="255"/>
      <c r="S311" s="255"/>
      <c r="T311" s="255"/>
      <c r="U311" s="255"/>
      <c r="V311" s="255"/>
      <c r="W311" s="255"/>
      <c r="X311" s="255"/>
      <c r="Y311" s="255"/>
      <c r="Z311" s="255"/>
      <c r="AA311" s="255"/>
      <c r="AB311" s="255"/>
      <c r="AC311" s="255"/>
      <c r="AD311" s="255"/>
      <c r="AE311" s="255"/>
      <c r="AF311" s="255"/>
      <c r="AG311" s="255"/>
      <c r="AH311" s="255"/>
      <c r="AI311" s="255"/>
      <c r="AJ311" s="255"/>
      <c r="AK311" s="255"/>
      <c r="AL311" s="255"/>
      <c r="AM311" s="255"/>
      <c r="AN311" s="255"/>
      <c r="AO311" s="255"/>
      <c r="AP311" s="255"/>
      <c r="AQ311" s="255"/>
      <c r="AR311" s="255"/>
      <c r="AS311" s="255"/>
      <c r="AT311" s="255"/>
      <c r="AU311" s="255"/>
      <c r="AV311" s="255"/>
      <c r="AW311" s="255"/>
      <c r="AX311" s="255"/>
      <c r="AY311" s="255"/>
      <c r="AZ311" s="255"/>
      <c r="BA311" s="255"/>
      <c r="BB311" s="255"/>
      <c r="BC311" s="255"/>
      <c r="BD311" s="255"/>
      <c r="BE311" s="255"/>
      <c r="BF311" s="255"/>
      <c r="BG311" s="255"/>
      <c r="BH311" s="255"/>
      <c r="BI311" s="255"/>
    </row>
    <row r="312" spans="1:61" x14ac:dyDescent="0.2">
      <c r="A312" s="255"/>
      <c r="B312" s="255"/>
      <c r="C312" s="255"/>
      <c r="D312" s="255"/>
      <c r="E312" s="255"/>
      <c r="F312" s="255"/>
      <c r="G312" s="255"/>
      <c r="H312" s="255"/>
      <c r="I312" s="255"/>
      <c r="J312" s="255"/>
      <c r="K312" s="255"/>
      <c r="L312" s="255"/>
      <c r="M312" s="255"/>
      <c r="N312" s="255"/>
      <c r="O312" s="255"/>
      <c r="P312" s="255"/>
      <c r="Q312" s="255"/>
      <c r="R312" s="255"/>
      <c r="S312" s="255"/>
      <c r="T312" s="255"/>
      <c r="U312" s="255"/>
      <c r="V312" s="255"/>
      <c r="W312" s="255"/>
      <c r="X312" s="255"/>
      <c r="Y312" s="255"/>
      <c r="Z312" s="255"/>
      <c r="AA312" s="255"/>
      <c r="AB312" s="255"/>
      <c r="AC312" s="255"/>
      <c r="AD312" s="255"/>
      <c r="AE312" s="255"/>
      <c r="AF312" s="255"/>
      <c r="AG312" s="255"/>
      <c r="AH312" s="255"/>
      <c r="AI312" s="255"/>
      <c r="AJ312" s="255"/>
      <c r="AK312" s="255"/>
      <c r="AL312" s="255"/>
      <c r="AM312" s="255"/>
      <c r="AN312" s="255"/>
      <c r="AO312" s="255"/>
      <c r="AP312" s="255"/>
      <c r="AQ312" s="255"/>
      <c r="AR312" s="255"/>
      <c r="AS312" s="255"/>
      <c r="AT312" s="255"/>
      <c r="AU312" s="255"/>
      <c r="AV312" s="255"/>
      <c r="AW312" s="255"/>
      <c r="AX312" s="255"/>
      <c r="AY312" s="255"/>
      <c r="AZ312" s="255"/>
      <c r="BA312" s="255"/>
      <c r="BB312" s="255"/>
      <c r="BC312" s="255"/>
      <c r="BD312" s="255"/>
      <c r="BE312" s="255"/>
      <c r="BF312" s="255"/>
      <c r="BG312" s="255"/>
      <c r="BH312" s="255"/>
      <c r="BI312" s="255"/>
    </row>
    <row r="313" spans="1:61" x14ac:dyDescent="0.2">
      <c r="A313" s="255"/>
      <c r="B313" s="255"/>
      <c r="C313" s="255"/>
      <c r="D313" s="255"/>
      <c r="E313" s="255"/>
      <c r="F313" s="255"/>
      <c r="G313" s="255"/>
      <c r="H313" s="255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55"/>
      <c r="W313" s="255"/>
      <c r="X313" s="255"/>
      <c r="Y313" s="255"/>
      <c r="Z313" s="255"/>
      <c r="AA313" s="255"/>
      <c r="AB313" s="255"/>
      <c r="AC313" s="255"/>
      <c r="AD313" s="255"/>
      <c r="AE313" s="255"/>
      <c r="AF313" s="255"/>
      <c r="AG313" s="255"/>
      <c r="AH313" s="255"/>
      <c r="AI313" s="255"/>
      <c r="AJ313" s="255"/>
      <c r="AK313" s="255"/>
      <c r="AL313" s="255"/>
      <c r="AM313" s="255"/>
      <c r="AN313" s="255"/>
      <c r="AO313" s="255"/>
      <c r="AP313" s="255"/>
      <c r="AQ313" s="255"/>
      <c r="AR313" s="255"/>
      <c r="AS313" s="255"/>
      <c r="AT313" s="255"/>
      <c r="AU313" s="255"/>
      <c r="AV313" s="255"/>
      <c r="AW313" s="255"/>
      <c r="AX313" s="255"/>
      <c r="AY313" s="255"/>
      <c r="AZ313" s="255"/>
      <c r="BA313" s="255"/>
      <c r="BB313" s="255"/>
      <c r="BC313" s="255"/>
      <c r="BD313" s="255"/>
      <c r="BE313" s="255"/>
      <c r="BF313" s="255"/>
      <c r="BG313" s="255"/>
      <c r="BH313" s="255"/>
      <c r="BI313" s="255"/>
    </row>
    <row r="314" spans="1:61" x14ac:dyDescent="0.2">
      <c r="A314" s="255"/>
      <c r="B314" s="255"/>
      <c r="C314" s="255"/>
      <c r="D314" s="255"/>
      <c r="E314" s="255"/>
      <c r="F314" s="255"/>
      <c r="G314" s="255"/>
      <c r="H314" s="255"/>
      <c r="I314" s="255"/>
      <c r="J314" s="255"/>
      <c r="K314" s="255"/>
      <c r="L314" s="255"/>
      <c r="M314" s="255"/>
      <c r="N314" s="255"/>
      <c r="O314" s="255"/>
      <c r="P314" s="255"/>
      <c r="Q314" s="255"/>
      <c r="R314" s="255"/>
      <c r="S314" s="255"/>
      <c r="T314" s="255"/>
      <c r="U314" s="255"/>
      <c r="V314" s="255"/>
      <c r="W314" s="255"/>
      <c r="X314" s="255"/>
      <c r="Y314" s="255"/>
      <c r="Z314" s="255"/>
      <c r="AA314" s="255"/>
      <c r="AB314" s="255"/>
      <c r="AC314" s="255"/>
      <c r="AD314" s="255"/>
      <c r="AE314" s="255"/>
      <c r="AF314" s="255"/>
      <c r="AG314" s="255"/>
      <c r="AH314" s="255"/>
      <c r="AI314" s="255"/>
      <c r="AJ314" s="255"/>
      <c r="AK314" s="255"/>
      <c r="AL314" s="255"/>
      <c r="AM314" s="255"/>
      <c r="AN314" s="255"/>
      <c r="AO314" s="255"/>
      <c r="AP314" s="255"/>
      <c r="AQ314" s="255"/>
      <c r="AR314" s="255"/>
      <c r="AS314" s="255"/>
      <c r="AT314" s="255"/>
      <c r="AU314" s="255"/>
      <c r="AV314" s="255"/>
      <c r="AW314" s="255"/>
      <c r="AX314" s="255"/>
      <c r="AY314" s="255"/>
      <c r="AZ314" s="255"/>
      <c r="BA314" s="255"/>
      <c r="BB314" s="255"/>
      <c r="BC314" s="255"/>
      <c r="BD314" s="255"/>
      <c r="BE314" s="255"/>
      <c r="BF314" s="255"/>
      <c r="BG314" s="255"/>
      <c r="BH314" s="255"/>
      <c r="BI314" s="255"/>
    </row>
    <row r="315" spans="1:61" x14ac:dyDescent="0.2">
      <c r="A315" s="255"/>
      <c r="B315" s="255"/>
      <c r="C315" s="255"/>
      <c r="D315" s="255"/>
      <c r="E315" s="255"/>
      <c r="F315" s="255"/>
      <c r="G315" s="255"/>
      <c r="H315" s="255"/>
      <c r="I315" s="255"/>
      <c r="J315" s="255"/>
      <c r="K315" s="255"/>
      <c r="L315" s="255"/>
      <c r="M315" s="255"/>
      <c r="N315" s="255"/>
      <c r="O315" s="255"/>
      <c r="P315" s="255"/>
      <c r="Q315" s="255"/>
      <c r="R315" s="255"/>
      <c r="S315" s="255"/>
      <c r="T315" s="255"/>
      <c r="U315" s="255"/>
      <c r="V315" s="255"/>
      <c r="W315" s="255"/>
      <c r="X315" s="255"/>
      <c r="Y315" s="255"/>
      <c r="Z315" s="255"/>
      <c r="AA315" s="255"/>
      <c r="AB315" s="255"/>
      <c r="AC315" s="255"/>
      <c r="AD315" s="255"/>
      <c r="AE315" s="255"/>
      <c r="AF315" s="255"/>
      <c r="AG315" s="255"/>
      <c r="AH315" s="255"/>
      <c r="AI315" s="255"/>
      <c r="AJ315" s="255"/>
      <c r="AK315" s="255"/>
      <c r="AL315" s="255"/>
      <c r="AM315" s="255"/>
      <c r="AN315" s="255"/>
      <c r="AO315" s="255"/>
      <c r="AP315" s="255"/>
      <c r="AQ315" s="255"/>
      <c r="AR315" s="255"/>
      <c r="AS315" s="255"/>
      <c r="AT315" s="255"/>
      <c r="AU315" s="255"/>
      <c r="AV315" s="255"/>
      <c r="AW315" s="255"/>
      <c r="AX315" s="255"/>
      <c r="AY315" s="255"/>
      <c r="AZ315" s="255"/>
      <c r="BA315" s="255"/>
      <c r="BB315" s="255"/>
      <c r="BC315" s="255"/>
      <c r="BD315" s="255"/>
      <c r="BE315" s="255"/>
      <c r="BF315" s="255"/>
      <c r="BG315" s="255"/>
      <c r="BH315" s="255"/>
      <c r="BI315" s="255"/>
    </row>
    <row r="316" spans="1:61" x14ac:dyDescent="0.2">
      <c r="A316" s="255"/>
      <c r="B316" s="255"/>
      <c r="C316" s="255"/>
      <c r="D316" s="255"/>
      <c r="E316" s="255"/>
      <c r="F316" s="255"/>
      <c r="G316" s="255"/>
      <c r="H316" s="255"/>
      <c r="I316" s="255"/>
      <c r="J316" s="255"/>
      <c r="K316" s="255"/>
      <c r="L316" s="255"/>
      <c r="M316" s="255"/>
      <c r="N316" s="255"/>
      <c r="O316" s="255"/>
      <c r="P316" s="255"/>
      <c r="Q316" s="255"/>
      <c r="R316" s="255"/>
      <c r="S316" s="255"/>
      <c r="T316" s="255"/>
      <c r="U316" s="255"/>
      <c r="V316" s="255"/>
      <c r="W316" s="255"/>
      <c r="X316" s="255"/>
      <c r="Y316" s="255"/>
      <c r="Z316" s="255"/>
      <c r="AA316" s="255"/>
      <c r="AB316" s="255"/>
      <c r="AC316" s="255"/>
      <c r="AD316" s="255"/>
      <c r="AE316" s="255"/>
      <c r="AF316" s="255"/>
      <c r="AG316" s="255"/>
      <c r="AH316" s="255"/>
      <c r="AI316" s="255"/>
      <c r="AJ316" s="255"/>
      <c r="AK316" s="255"/>
      <c r="AL316" s="255"/>
      <c r="AM316" s="255"/>
      <c r="AN316" s="255"/>
      <c r="AO316" s="255"/>
      <c r="AP316" s="255"/>
      <c r="AQ316" s="255"/>
      <c r="AR316" s="255"/>
      <c r="AS316" s="255"/>
      <c r="AT316" s="255"/>
      <c r="AU316" s="255"/>
      <c r="AV316" s="255"/>
      <c r="AW316" s="255"/>
      <c r="AX316" s="255"/>
      <c r="AY316" s="255"/>
      <c r="AZ316" s="255"/>
      <c r="BA316" s="255"/>
      <c r="BB316" s="255"/>
      <c r="BC316" s="255"/>
      <c r="BD316" s="255"/>
      <c r="BE316" s="255"/>
      <c r="BF316" s="255"/>
      <c r="BG316" s="255"/>
      <c r="BH316" s="255"/>
      <c r="BI316" s="255"/>
    </row>
    <row r="317" spans="1:61" x14ac:dyDescent="0.2">
      <c r="A317" s="255"/>
      <c r="B317" s="255"/>
      <c r="C317" s="255"/>
      <c r="D317" s="255"/>
      <c r="E317" s="255"/>
      <c r="F317" s="255"/>
      <c r="G317" s="255"/>
      <c r="H317" s="255"/>
      <c r="I317" s="255"/>
      <c r="J317" s="255"/>
      <c r="K317" s="255"/>
      <c r="L317" s="255"/>
      <c r="M317" s="255"/>
      <c r="N317" s="255"/>
      <c r="O317" s="255"/>
      <c r="P317" s="255"/>
      <c r="Q317" s="255"/>
      <c r="R317" s="255"/>
      <c r="S317" s="255"/>
      <c r="T317" s="255"/>
      <c r="U317" s="255"/>
      <c r="V317" s="255"/>
      <c r="W317" s="255"/>
      <c r="X317" s="255"/>
      <c r="Y317" s="255"/>
      <c r="Z317" s="255"/>
      <c r="AA317" s="255"/>
      <c r="AB317" s="255"/>
      <c r="AC317" s="255"/>
      <c r="AD317" s="255"/>
      <c r="AE317" s="255"/>
      <c r="AF317" s="255"/>
      <c r="AG317" s="255"/>
      <c r="AH317" s="255"/>
      <c r="AI317" s="255"/>
      <c r="AJ317" s="255"/>
      <c r="AK317" s="255"/>
      <c r="AL317" s="255"/>
      <c r="AM317" s="255"/>
      <c r="AN317" s="255"/>
      <c r="AO317" s="255"/>
      <c r="AP317" s="255"/>
      <c r="AQ317" s="255"/>
      <c r="AR317" s="255"/>
      <c r="AS317" s="255"/>
      <c r="AT317" s="255"/>
      <c r="AU317" s="255"/>
      <c r="AV317" s="255"/>
      <c r="AW317" s="255"/>
      <c r="AX317" s="255"/>
      <c r="AY317" s="255"/>
      <c r="AZ317" s="255"/>
      <c r="BA317" s="255"/>
      <c r="BB317" s="255"/>
      <c r="BC317" s="255"/>
      <c r="BD317" s="255"/>
      <c r="BE317" s="255"/>
      <c r="BF317" s="255"/>
      <c r="BG317" s="255"/>
      <c r="BH317" s="255"/>
      <c r="BI317" s="255"/>
    </row>
    <row r="318" spans="1:61" x14ac:dyDescent="0.2">
      <c r="A318" s="255"/>
      <c r="B318" s="255"/>
      <c r="C318" s="255"/>
      <c r="D318" s="255"/>
      <c r="E318" s="255"/>
      <c r="F318" s="255"/>
      <c r="G318" s="255"/>
      <c r="H318" s="255"/>
      <c r="I318" s="255"/>
      <c r="J318" s="255"/>
      <c r="K318" s="255"/>
      <c r="L318" s="255"/>
      <c r="M318" s="255"/>
      <c r="N318" s="255"/>
      <c r="O318" s="255"/>
      <c r="P318" s="255"/>
      <c r="Q318" s="255"/>
      <c r="R318" s="255"/>
      <c r="S318" s="255"/>
      <c r="T318" s="255"/>
      <c r="U318" s="255"/>
      <c r="V318" s="255"/>
      <c r="W318" s="255"/>
      <c r="X318" s="255"/>
      <c r="Y318" s="255"/>
      <c r="Z318" s="255"/>
      <c r="AA318" s="255"/>
      <c r="AB318" s="255"/>
      <c r="AC318" s="255"/>
      <c r="AD318" s="255"/>
      <c r="AE318" s="255"/>
      <c r="AF318" s="255"/>
      <c r="AG318" s="255"/>
      <c r="AH318" s="255"/>
      <c r="AI318" s="255"/>
      <c r="AJ318" s="255"/>
      <c r="AK318" s="255"/>
      <c r="AL318" s="255"/>
      <c r="AM318" s="255"/>
      <c r="AN318" s="255"/>
      <c r="AO318" s="255"/>
      <c r="AP318" s="255"/>
      <c r="AQ318" s="255"/>
      <c r="AR318" s="255"/>
      <c r="AS318" s="255"/>
      <c r="AT318" s="255"/>
      <c r="AU318" s="255"/>
      <c r="AV318" s="255"/>
      <c r="AW318" s="255"/>
      <c r="AX318" s="255"/>
      <c r="AY318" s="255"/>
      <c r="AZ318" s="255"/>
      <c r="BA318" s="255"/>
      <c r="BB318" s="255"/>
      <c r="BC318" s="255"/>
      <c r="BD318" s="255"/>
      <c r="BE318" s="255"/>
      <c r="BF318" s="255"/>
      <c r="BG318" s="255"/>
      <c r="BH318" s="255"/>
      <c r="BI318" s="255"/>
    </row>
    <row r="319" spans="1:61" x14ac:dyDescent="0.2">
      <c r="A319" s="255"/>
      <c r="B319" s="255"/>
      <c r="C319" s="255"/>
      <c r="D319" s="255"/>
      <c r="E319" s="255"/>
      <c r="F319" s="255"/>
      <c r="G319" s="255"/>
      <c r="H319" s="255"/>
      <c r="I319" s="255"/>
      <c r="J319" s="255"/>
      <c r="K319" s="255"/>
      <c r="L319" s="255"/>
      <c r="M319" s="255"/>
      <c r="N319" s="255"/>
      <c r="O319" s="255"/>
      <c r="P319" s="255"/>
      <c r="Q319" s="255"/>
      <c r="R319" s="255"/>
      <c r="S319" s="255"/>
      <c r="T319" s="255"/>
      <c r="U319" s="255"/>
      <c r="V319" s="255"/>
      <c r="W319" s="255"/>
      <c r="X319" s="255"/>
      <c r="Y319" s="255"/>
      <c r="Z319" s="255"/>
      <c r="AA319" s="255"/>
      <c r="AB319" s="255"/>
      <c r="AC319" s="255"/>
      <c r="AD319" s="255"/>
      <c r="AE319" s="255"/>
      <c r="AF319" s="255"/>
      <c r="AG319" s="255"/>
      <c r="AH319" s="255"/>
      <c r="AI319" s="255"/>
      <c r="AJ319" s="255"/>
      <c r="AK319" s="255"/>
      <c r="AL319" s="255"/>
      <c r="AM319" s="255"/>
      <c r="AN319" s="255"/>
      <c r="AO319" s="255"/>
      <c r="AP319" s="255"/>
      <c r="AQ319" s="255"/>
      <c r="AR319" s="255"/>
      <c r="AS319" s="255"/>
      <c r="AT319" s="255"/>
      <c r="AU319" s="255"/>
      <c r="AV319" s="255"/>
      <c r="AW319" s="255"/>
      <c r="AX319" s="255"/>
      <c r="AY319" s="255"/>
      <c r="AZ319" s="255"/>
      <c r="BA319" s="255"/>
      <c r="BB319" s="255"/>
      <c r="BC319" s="255"/>
      <c r="BD319" s="255"/>
      <c r="BE319" s="255"/>
      <c r="BF319" s="255"/>
      <c r="BG319" s="255"/>
      <c r="BH319" s="255"/>
      <c r="BI319" s="255"/>
    </row>
    <row r="320" spans="1:61" x14ac:dyDescent="0.2">
      <c r="A320" s="255"/>
      <c r="B320" s="255"/>
      <c r="C320" s="255"/>
      <c r="D320" s="255"/>
      <c r="E320" s="255"/>
      <c r="F320" s="255"/>
      <c r="G320" s="255"/>
      <c r="H320" s="255"/>
      <c r="I320" s="255"/>
      <c r="J320" s="255"/>
      <c r="K320" s="255"/>
      <c r="L320" s="255"/>
      <c r="M320" s="255"/>
      <c r="N320" s="255"/>
      <c r="O320" s="255"/>
      <c r="P320" s="255"/>
      <c r="Q320" s="255"/>
      <c r="R320" s="255"/>
      <c r="S320" s="255"/>
      <c r="T320" s="255"/>
      <c r="U320" s="255"/>
      <c r="V320" s="255"/>
      <c r="W320" s="255"/>
      <c r="X320" s="255"/>
      <c r="Y320" s="255"/>
      <c r="Z320" s="255"/>
      <c r="AA320" s="255"/>
      <c r="AB320" s="255"/>
      <c r="AC320" s="255"/>
      <c r="AD320" s="255"/>
      <c r="AE320" s="255"/>
      <c r="AF320" s="255"/>
      <c r="AG320" s="255"/>
      <c r="AH320" s="255"/>
      <c r="AI320" s="255"/>
      <c r="AJ320" s="255"/>
      <c r="AK320" s="255"/>
      <c r="AL320" s="255"/>
      <c r="AM320" s="255"/>
      <c r="AN320" s="255"/>
      <c r="AO320" s="255"/>
      <c r="AP320" s="255"/>
      <c r="AQ320" s="255"/>
      <c r="AR320" s="255"/>
      <c r="AS320" s="255"/>
      <c r="AT320" s="255"/>
      <c r="AU320" s="255"/>
      <c r="AV320" s="255"/>
      <c r="AW320" s="255"/>
      <c r="AX320" s="255"/>
      <c r="AY320" s="255"/>
      <c r="AZ320" s="255"/>
      <c r="BA320" s="255"/>
      <c r="BB320" s="255"/>
      <c r="BC320" s="255"/>
      <c r="BD320" s="255"/>
      <c r="BE320" s="255"/>
      <c r="BF320" s="255"/>
      <c r="BG320" s="255"/>
      <c r="BH320" s="255"/>
      <c r="BI320" s="255"/>
    </row>
    <row r="321" spans="1:61" x14ac:dyDescent="0.2">
      <c r="A321" s="255"/>
      <c r="B321" s="255"/>
      <c r="C321" s="255"/>
      <c r="D321" s="255"/>
      <c r="E321" s="255"/>
      <c r="F321" s="255"/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55"/>
      <c r="U321" s="255"/>
      <c r="V321" s="255"/>
      <c r="W321" s="255"/>
      <c r="X321" s="255"/>
      <c r="Y321" s="255"/>
      <c r="Z321" s="255"/>
      <c r="AA321" s="255"/>
      <c r="AB321" s="255"/>
      <c r="AC321" s="255"/>
      <c r="AD321" s="255"/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  <c r="AO321" s="255"/>
      <c r="AP321" s="255"/>
      <c r="AQ321" s="255"/>
      <c r="AR321" s="255"/>
      <c r="AS321" s="255"/>
      <c r="AT321" s="255"/>
      <c r="AU321" s="255"/>
      <c r="AV321" s="255"/>
      <c r="AW321" s="255"/>
      <c r="AX321" s="255"/>
      <c r="AY321" s="255"/>
      <c r="AZ321" s="255"/>
      <c r="BA321" s="255"/>
      <c r="BB321" s="255"/>
      <c r="BC321" s="255"/>
      <c r="BD321" s="255"/>
      <c r="BE321" s="255"/>
      <c r="BF321" s="255"/>
      <c r="BG321" s="255"/>
      <c r="BH321" s="255"/>
      <c r="BI321" s="255"/>
    </row>
    <row r="322" spans="1:61" x14ac:dyDescent="0.2">
      <c r="A322" s="255"/>
      <c r="B322" s="255"/>
      <c r="C322" s="255"/>
      <c r="D322" s="255"/>
      <c r="E322" s="255"/>
      <c r="F322" s="255"/>
      <c r="G322" s="255"/>
      <c r="H322" s="255"/>
      <c r="I322" s="255"/>
      <c r="J322" s="255"/>
      <c r="K322" s="255"/>
      <c r="L322" s="255"/>
      <c r="M322" s="255"/>
      <c r="N322" s="255"/>
      <c r="O322" s="255"/>
      <c r="P322" s="255"/>
      <c r="Q322" s="255"/>
      <c r="R322" s="255"/>
      <c r="S322" s="255"/>
      <c r="T322" s="255"/>
      <c r="U322" s="255"/>
      <c r="V322" s="255"/>
      <c r="W322" s="255"/>
      <c r="X322" s="255"/>
      <c r="Y322" s="255"/>
      <c r="Z322" s="255"/>
      <c r="AA322" s="255"/>
      <c r="AB322" s="255"/>
      <c r="AC322" s="255"/>
      <c r="AD322" s="255"/>
      <c r="AE322" s="255"/>
      <c r="AF322" s="255"/>
      <c r="AG322" s="255"/>
      <c r="AH322" s="255"/>
      <c r="AI322" s="255"/>
      <c r="AJ322" s="255"/>
      <c r="AK322" s="255"/>
      <c r="AL322" s="255"/>
      <c r="AM322" s="255"/>
      <c r="AN322" s="255"/>
      <c r="AO322" s="255"/>
      <c r="AP322" s="255"/>
      <c r="AQ322" s="255"/>
      <c r="AR322" s="255"/>
      <c r="AS322" s="255"/>
      <c r="AT322" s="255"/>
      <c r="AU322" s="255"/>
      <c r="AV322" s="255"/>
      <c r="AW322" s="255"/>
      <c r="AX322" s="255"/>
      <c r="AY322" s="255"/>
      <c r="AZ322" s="255"/>
      <c r="BA322" s="255"/>
      <c r="BB322" s="255"/>
      <c r="BC322" s="255"/>
      <c r="BD322" s="255"/>
      <c r="BE322" s="255"/>
      <c r="BF322" s="255"/>
      <c r="BG322" s="255"/>
      <c r="BH322" s="255"/>
      <c r="BI322" s="255"/>
    </row>
    <row r="323" spans="1:61" x14ac:dyDescent="0.2">
      <c r="A323" s="255"/>
      <c r="B323" s="255"/>
      <c r="C323" s="255"/>
      <c r="D323" s="255"/>
      <c r="E323" s="255"/>
      <c r="F323" s="255"/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55"/>
      <c r="U323" s="255"/>
      <c r="V323" s="255"/>
      <c r="W323" s="255"/>
      <c r="X323" s="255"/>
      <c r="Y323" s="255"/>
      <c r="Z323" s="255"/>
      <c r="AA323" s="255"/>
      <c r="AB323" s="255"/>
      <c r="AC323" s="255"/>
      <c r="AD323" s="255"/>
      <c r="AE323" s="255"/>
      <c r="AF323" s="255"/>
      <c r="AG323" s="255"/>
      <c r="AH323" s="255"/>
      <c r="AI323" s="255"/>
      <c r="AJ323" s="255"/>
      <c r="AK323" s="255"/>
      <c r="AL323" s="255"/>
      <c r="AM323" s="255"/>
      <c r="AN323" s="255"/>
      <c r="AO323" s="255"/>
      <c r="AP323" s="255"/>
      <c r="AQ323" s="255"/>
      <c r="AR323" s="255"/>
      <c r="AS323" s="255"/>
      <c r="AT323" s="255"/>
      <c r="AU323" s="255"/>
      <c r="AV323" s="255"/>
      <c r="AW323" s="255"/>
      <c r="AX323" s="255"/>
      <c r="AY323" s="255"/>
      <c r="AZ323" s="255"/>
      <c r="BA323" s="255"/>
      <c r="BB323" s="255"/>
      <c r="BC323" s="255"/>
      <c r="BD323" s="255"/>
      <c r="BE323" s="255"/>
      <c r="BF323" s="255"/>
      <c r="BG323" s="255"/>
      <c r="BH323" s="255"/>
      <c r="BI323" s="255"/>
    </row>
    <row r="324" spans="1:61" x14ac:dyDescent="0.2">
      <c r="A324" s="255"/>
      <c r="B324" s="255"/>
      <c r="C324" s="255"/>
      <c r="D324" s="255"/>
      <c r="E324" s="255"/>
      <c r="F324" s="255"/>
      <c r="G324" s="255"/>
      <c r="H324" s="255"/>
      <c r="I324" s="255"/>
      <c r="J324" s="255"/>
      <c r="K324" s="255"/>
      <c r="L324" s="255"/>
      <c r="M324" s="255"/>
      <c r="N324" s="255"/>
      <c r="O324" s="255"/>
      <c r="P324" s="255"/>
      <c r="Q324" s="255"/>
      <c r="R324" s="255"/>
      <c r="S324" s="255"/>
      <c r="T324" s="255"/>
      <c r="U324" s="255"/>
      <c r="V324" s="255"/>
      <c r="W324" s="255"/>
      <c r="X324" s="255"/>
      <c r="Y324" s="255"/>
      <c r="Z324" s="255"/>
      <c r="AA324" s="255"/>
      <c r="AB324" s="255"/>
      <c r="AC324" s="255"/>
      <c r="AD324" s="255"/>
      <c r="AE324" s="255"/>
      <c r="AF324" s="255"/>
      <c r="AG324" s="255"/>
      <c r="AH324" s="255"/>
      <c r="AI324" s="255"/>
      <c r="AJ324" s="255"/>
      <c r="AK324" s="255"/>
      <c r="AL324" s="255"/>
      <c r="AM324" s="255"/>
      <c r="AN324" s="255"/>
      <c r="AO324" s="255"/>
      <c r="AP324" s="255"/>
      <c r="AQ324" s="255"/>
      <c r="AR324" s="255"/>
      <c r="AS324" s="255"/>
      <c r="AT324" s="255"/>
      <c r="AU324" s="255"/>
      <c r="AV324" s="255"/>
      <c r="AW324" s="255"/>
      <c r="AX324" s="255"/>
      <c r="AY324" s="255"/>
      <c r="AZ324" s="255"/>
      <c r="BA324" s="255"/>
      <c r="BB324" s="255"/>
      <c r="BC324" s="255"/>
      <c r="BD324" s="255"/>
      <c r="BE324" s="255"/>
      <c r="BF324" s="255"/>
      <c r="BG324" s="255"/>
      <c r="BH324" s="255"/>
      <c r="BI324" s="255"/>
    </row>
    <row r="325" spans="1:61" x14ac:dyDescent="0.2">
      <c r="A325" s="255"/>
      <c r="B325" s="255"/>
      <c r="C325" s="255"/>
      <c r="D325" s="255"/>
      <c r="E325" s="255"/>
      <c r="F325" s="255"/>
      <c r="G325" s="255"/>
      <c r="H325" s="255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55"/>
      <c r="U325" s="255"/>
      <c r="V325" s="255"/>
      <c r="W325" s="255"/>
      <c r="X325" s="255"/>
      <c r="Y325" s="255"/>
      <c r="Z325" s="255"/>
      <c r="AA325" s="255"/>
      <c r="AB325" s="255"/>
      <c r="AC325" s="255"/>
      <c r="AD325" s="255"/>
      <c r="AE325" s="255"/>
      <c r="AF325" s="255"/>
      <c r="AG325" s="255"/>
      <c r="AH325" s="255"/>
      <c r="AI325" s="255"/>
      <c r="AJ325" s="255"/>
      <c r="AK325" s="255"/>
      <c r="AL325" s="255"/>
      <c r="AM325" s="255"/>
      <c r="AN325" s="255"/>
      <c r="AO325" s="255"/>
      <c r="AP325" s="255"/>
      <c r="AQ325" s="255"/>
      <c r="AR325" s="255"/>
      <c r="AS325" s="255"/>
      <c r="AT325" s="255"/>
      <c r="AU325" s="255"/>
      <c r="AV325" s="255"/>
      <c r="AW325" s="255"/>
      <c r="AX325" s="255"/>
      <c r="AY325" s="255"/>
      <c r="AZ325" s="255"/>
      <c r="BA325" s="255"/>
      <c r="BB325" s="255"/>
      <c r="BC325" s="255"/>
      <c r="BD325" s="255"/>
      <c r="BE325" s="255"/>
      <c r="BF325" s="255"/>
      <c r="BG325" s="255"/>
      <c r="BH325" s="255"/>
      <c r="BI325" s="255"/>
    </row>
    <row r="326" spans="1:61" x14ac:dyDescent="0.2">
      <c r="A326" s="255"/>
      <c r="B326" s="255"/>
      <c r="C326" s="255"/>
      <c r="D326" s="255"/>
      <c r="E326" s="255"/>
      <c r="F326" s="255"/>
      <c r="G326" s="255"/>
      <c r="H326" s="255"/>
      <c r="I326" s="255"/>
      <c r="J326" s="255"/>
      <c r="K326" s="255"/>
      <c r="L326" s="255"/>
      <c r="M326" s="255"/>
      <c r="N326" s="255"/>
      <c r="O326" s="255"/>
      <c r="P326" s="255"/>
      <c r="Q326" s="255"/>
      <c r="R326" s="255"/>
      <c r="S326" s="255"/>
      <c r="T326" s="255"/>
      <c r="U326" s="255"/>
      <c r="V326" s="255"/>
      <c r="W326" s="255"/>
      <c r="X326" s="255"/>
      <c r="Y326" s="255"/>
      <c r="Z326" s="255"/>
      <c r="AA326" s="255"/>
      <c r="AB326" s="255"/>
      <c r="AC326" s="255"/>
      <c r="AD326" s="255"/>
      <c r="AE326" s="255"/>
      <c r="AF326" s="255"/>
      <c r="AG326" s="255"/>
      <c r="AH326" s="255"/>
      <c r="AI326" s="255"/>
      <c r="AJ326" s="255"/>
      <c r="AK326" s="255"/>
      <c r="AL326" s="255"/>
      <c r="AM326" s="255"/>
      <c r="AN326" s="255"/>
      <c r="AO326" s="255"/>
      <c r="AP326" s="255"/>
      <c r="AQ326" s="255"/>
      <c r="AR326" s="255"/>
      <c r="AS326" s="255"/>
      <c r="AT326" s="255"/>
      <c r="AU326" s="255"/>
      <c r="AV326" s="255"/>
      <c r="AW326" s="255"/>
      <c r="AX326" s="255"/>
      <c r="AY326" s="255"/>
      <c r="AZ326" s="255"/>
      <c r="BA326" s="255"/>
      <c r="BB326" s="255"/>
      <c r="BC326" s="255"/>
      <c r="BD326" s="255"/>
      <c r="BE326" s="255"/>
      <c r="BF326" s="255"/>
      <c r="BG326" s="255"/>
      <c r="BH326" s="255"/>
      <c r="BI326" s="255"/>
    </row>
    <row r="327" spans="1:61" x14ac:dyDescent="0.2">
      <c r="A327" s="255"/>
      <c r="B327" s="255"/>
      <c r="C327" s="255"/>
      <c r="D327" s="255"/>
      <c r="E327" s="255"/>
      <c r="F327" s="255"/>
      <c r="G327" s="255"/>
      <c r="H327" s="255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5"/>
      <c r="V327" s="255"/>
      <c r="W327" s="255"/>
      <c r="X327" s="255"/>
      <c r="Y327" s="255"/>
      <c r="Z327" s="255"/>
      <c r="AA327" s="255"/>
      <c r="AB327" s="255"/>
      <c r="AC327" s="255"/>
      <c r="AD327" s="255"/>
      <c r="AE327" s="255"/>
      <c r="AF327" s="255"/>
      <c r="AG327" s="255"/>
      <c r="AH327" s="255"/>
      <c r="AI327" s="255"/>
      <c r="AJ327" s="255"/>
      <c r="AK327" s="255"/>
      <c r="AL327" s="255"/>
      <c r="AM327" s="255"/>
      <c r="AN327" s="255"/>
      <c r="AO327" s="255"/>
      <c r="AP327" s="255"/>
      <c r="AQ327" s="255"/>
      <c r="AR327" s="255"/>
      <c r="AS327" s="255"/>
      <c r="AT327" s="255"/>
      <c r="AU327" s="255"/>
      <c r="AV327" s="255"/>
      <c r="AW327" s="255"/>
      <c r="AX327" s="255"/>
      <c r="AY327" s="255"/>
      <c r="AZ327" s="255"/>
      <c r="BA327" s="255"/>
      <c r="BB327" s="255"/>
      <c r="BC327" s="255"/>
      <c r="BD327" s="255"/>
      <c r="BE327" s="255"/>
      <c r="BF327" s="255"/>
      <c r="BG327" s="255"/>
      <c r="BH327" s="255"/>
      <c r="BI327" s="255"/>
    </row>
    <row r="328" spans="1:61" x14ac:dyDescent="0.2">
      <c r="A328" s="255"/>
      <c r="B328" s="255"/>
      <c r="C328" s="255"/>
      <c r="D328" s="255"/>
      <c r="E328" s="255"/>
      <c r="F328" s="255"/>
      <c r="G328" s="255"/>
      <c r="H328" s="255"/>
      <c r="I328" s="255"/>
      <c r="J328" s="255"/>
      <c r="K328" s="255"/>
      <c r="L328" s="255"/>
      <c r="M328" s="255"/>
      <c r="N328" s="255"/>
      <c r="O328" s="255"/>
      <c r="P328" s="255"/>
      <c r="Q328" s="255"/>
      <c r="R328" s="255"/>
      <c r="S328" s="255"/>
      <c r="T328" s="255"/>
      <c r="U328" s="255"/>
      <c r="V328" s="255"/>
      <c r="W328" s="255"/>
      <c r="X328" s="255"/>
      <c r="Y328" s="255"/>
      <c r="Z328" s="255"/>
      <c r="AA328" s="255"/>
      <c r="AB328" s="255"/>
      <c r="AC328" s="255"/>
      <c r="AD328" s="255"/>
      <c r="AE328" s="255"/>
      <c r="AF328" s="255"/>
      <c r="AG328" s="255"/>
      <c r="AH328" s="255"/>
      <c r="AI328" s="255"/>
      <c r="AJ328" s="255"/>
      <c r="AK328" s="255"/>
      <c r="AL328" s="255"/>
      <c r="AM328" s="255"/>
      <c r="AN328" s="255"/>
      <c r="AO328" s="255"/>
      <c r="AP328" s="255"/>
      <c r="AQ328" s="255"/>
      <c r="AR328" s="255"/>
      <c r="AS328" s="255"/>
      <c r="AT328" s="255"/>
      <c r="AU328" s="255"/>
      <c r="AV328" s="255"/>
      <c r="AW328" s="255"/>
      <c r="AX328" s="255"/>
      <c r="AY328" s="255"/>
      <c r="AZ328" s="255"/>
      <c r="BA328" s="255"/>
      <c r="BB328" s="255"/>
      <c r="BC328" s="255"/>
      <c r="BD328" s="255"/>
      <c r="BE328" s="255"/>
      <c r="BF328" s="255"/>
      <c r="BG328" s="255"/>
      <c r="BH328" s="255"/>
      <c r="BI328" s="255"/>
    </row>
    <row r="329" spans="1:61" x14ac:dyDescent="0.2">
      <c r="A329" s="255"/>
      <c r="B329" s="255"/>
      <c r="C329" s="255"/>
      <c r="D329" s="255"/>
      <c r="E329" s="255"/>
      <c r="F329" s="255"/>
      <c r="G329" s="255"/>
      <c r="H329" s="255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55"/>
      <c r="U329" s="255"/>
      <c r="V329" s="255"/>
      <c r="W329" s="255"/>
      <c r="X329" s="255"/>
      <c r="Y329" s="255"/>
      <c r="Z329" s="255"/>
      <c r="AA329" s="255"/>
      <c r="AB329" s="255"/>
      <c r="AC329" s="255"/>
      <c r="AD329" s="255"/>
      <c r="AE329" s="255"/>
      <c r="AF329" s="255"/>
      <c r="AG329" s="255"/>
      <c r="AH329" s="255"/>
      <c r="AI329" s="255"/>
      <c r="AJ329" s="255"/>
      <c r="AK329" s="255"/>
      <c r="AL329" s="255"/>
      <c r="AM329" s="255"/>
      <c r="AN329" s="255"/>
      <c r="AO329" s="255"/>
      <c r="AP329" s="255"/>
      <c r="AQ329" s="255"/>
      <c r="AR329" s="255"/>
      <c r="AS329" s="255"/>
      <c r="AT329" s="255"/>
      <c r="AU329" s="255"/>
      <c r="AV329" s="255"/>
      <c r="AW329" s="255"/>
      <c r="AX329" s="255"/>
      <c r="AY329" s="255"/>
      <c r="AZ329" s="255"/>
      <c r="BA329" s="255"/>
      <c r="BB329" s="255"/>
      <c r="BC329" s="255"/>
      <c r="BD329" s="255"/>
      <c r="BE329" s="255"/>
      <c r="BF329" s="255"/>
      <c r="BG329" s="255"/>
      <c r="BH329" s="255"/>
      <c r="BI329" s="255"/>
    </row>
    <row r="330" spans="1:61" x14ac:dyDescent="0.2">
      <c r="A330" s="255"/>
      <c r="B330" s="255"/>
      <c r="C330" s="255"/>
      <c r="D330" s="255"/>
      <c r="E330" s="255"/>
      <c r="F330" s="255"/>
      <c r="G330" s="255"/>
      <c r="H330" s="255"/>
      <c r="I330" s="255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55"/>
      <c r="W330" s="255"/>
      <c r="X330" s="255"/>
      <c r="Y330" s="255"/>
      <c r="Z330" s="255"/>
      <c r="AA330" s="255"/>
      <c r="AB330" s="255"/>
      <c r="AC330" s="255"/>
      <c r="AD330" s="255"/>
      <c r="AE330" s="255"/>
      <c r="AF330" s="255"/>
      <c r="AG330" s="255"/>
      <c r="AH330" s="255"/>
      <c r="AI330" s="255"/>
      <c r="AJ330" s="255"/>
      <c r="AK330" s="255"/>
      <c r="AL330" s="255"/>
      <c r="AM330" s="255"/>
      <c r="AN330" s="255"/>
      <c r="AO330" s="255"/>
      <c r="AP330" s="255"/>
      <c r="AQ330" s="255"/>
      <c r="AR330" s="255"/>
      <c r="AS330" s="255"/>
      <c r="AT330" s="255"/>
      <c r="AU330" s="255"/>
      <c r="AV330" s="255"/>
      <c r="AW330" s="255"/>
      <c r="AX330" s="255"/>
      <c r="AY330" s="255"/>
      <c r="AZ330" s="255"/>
      <c r="BA330" s="255"/>
      <c r="BB330" s="255"/>
      <c r="BC330" s="255"/>
      <c r="BD330" s="255"/>
      <c r="BE330" s="255"/>
      <c r="BF330" s="255"/>
      <c r="BG330" s="255"/>
      <c r="BH330" s="255"/>
      <c r="BI330" s="255"/>
    </row>
    <row r="331" spans="1:61" x14ac:dyDescent="0.2">
      <c r="A331" s="255"/>
      <c r="B331" s="255"/>
      <c r="C331" s="255"/>
      <c r="D331" s="255"/>
      <c r="E331" s="255"/>
      <c r="F331" s="255"/>
      <c r="G331" s="255"/>
      <c r="H331" s="255"/>
      <c r="I331" s="255"/>
      <c r="J331" s="255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55"/>
      <c r="V331" s="255"/>
      <c r="W331" s="255"/>
      <c r="X331" s="255"/>
      <c r="Y331" s="255"/>
      <c r="Z331" s="255"/>
      <c r="AA331" s="255"/>
      <c r="AB331" s="255"/>
      <c r="AC331" s="255"/>
      <c r="AD331" s="255"/>
      <c r="AE331" s="255"/>
      <c r="AF331" s="255"/>
      <c r="AG331" s="255"/>
      <c r="AH331" s="255"/>
      <c r="AI331" s="255"/>
      <c r="AJ331" s="255"/>
      <c r="AK331" s="255"/>
      <c r="AL331" s="255"/>
      <c r="AM331" s="255"/>
      <c r="AN331" s="255"/>
      <c r="AO331" s="255"/>
      <c r="AP331" s="255"/>
      <c r="AQ331" s="255"/>
      <c r="AR331" s="255"/>
      <c r="AS331" s="255"/>
      <c r="AT331" s="255"/>
      <c r="AU331" s="255"/>
      <c r="AV331" s="255"/>
      <c r="AW331" s="255"/>
      <c r="AX331" s="255"/>
      <c r="AY331" s="255"/>
      <c r="AZ331" s="255"/>
      <c r="BA331" s="255"/>
      <c r="BB331" s="255"/>
      <c r="BC331" s="255"/>
      <c r="BD331" s="255"/>
      <c r="BE331" s="255"/>
      <c r="BF331" s="255"/>
      <c r="BG331" s="255"/>
      <c r="BH331" s="255"/>
      <c r="BI331" s="255"/>
    </row>
    <row r="332" spans="1:61" x14ac:dyDescent="0.2">
      <c r="A332" s="255"/>
      <c r="B332" s="255"/>
      <c r="C332" s="255"/>
      <c r="D332" s="255"/>
      <c r="E332" s="255"/>
      <c r="F332" s="255"/>
      <c r="G332" s="255"/>
      <c r="H332" s="255"/>
      <c r="I332" s="255"/>
      <c r="J332" s="255"/>
      <c r="K332" s="255"/>
      <c r="L332" s="255"/>
      <c r="M332" s="255"/>
      <c r="N332" s="255"/>
      <c r="O332" s="255"/>
      <c r="P332" s="255"/>
      <c r="Q332" s="255"/>
      <c r="R332" s="255"/>
      <c r="S332" s="255"/>
      <c r="T332" s="255"/>
      <c r="U332" s="255"/>
      <c r="V332" s="255"/>
      <c r="W332" s="255"/>
      <c r="X332" s="255"/>
      <c r="Y332" s="255"/>
      <c r="Z332" s="255"/>
      <c r="AA332" s="255"/>
      <c r="AB332" s="255"/>
      <c r="AC332" s="255"/>
      <c r="AD332" s="255"/>
      <c r="AE332" s="255"/>
      <c r="AF332" s="255"/>
      <c r="AG332" s="255"/>
      <c r="AH332" s="255"/>
      <c r="AI332" s="255"/>
      <c r="AJ332" s="255"/>
      <c r="AK332" s="255"/>
      <c r="AL332" s="255"/>
      <c r="AM332" s="255"/>
      <c r="AN332" s="255"/>
      <c r="AO332" s="255"/>
      <c r="AP332" s="255"/>
      <c r="AQ332" s="255"/>
      <c r="AR332" s="255"/>
      <c r="AS332" s="255"/>
      <c r="AT332" s="255"/>
      <c r="AU332" s="255"/>
      <c r="AV332" s="255"/>
      <c r="AW332" s="255"/>
      <c r="AX332" s="255"/>
      <c r="AY332" s="255"/>
      <c r="AZ332" s="255"/>
      <c r="BA332" s="255"/>
      <c r="BB332" s="255"/>
      <c r="BC332" s="255"/>
      <c r="BD332" s="255"/>
      <c r="BE332" s="255"/>
      <c r="BF332" s="255"/>
      <c r="BG332" s="255"/>
      <c r="BH332" s="255"/>
      <c r="BI332" s="255"/>
    </row>
    <row r="333" spans="1:61" x14ac:dyDescent="0.2">
      <c r="A333" s="255"/>
      <c r="B333" s="255"/>
      <c r="C333" s="255"/>
      <c r="D333" s="255"/>
      <c r="E333" s="255"/>
      <c r="F333" s="255"/>
      <c r="G333" s="255"/>
      <c r="H333" s="255"/>
      <c r="I333" s="255"/>
      <c r="J333" s="255"/>
      <c r="K333" s="255"/>
      <c r="L333" s="255"/>
      <c r="M333" s="255"/>
      <c r="N333" s="255"/>
      <c r="O333" s="255"/>
      <c r="P333" s="255"/>
      <c r="Q333" s="255"/>
      <c r="R333" s="255"/>
      <c r="S333" s="255"/>
      <c r="T333" s="255"/>
      <c r="U333" s="255"/>
      <c r="V333" s="255"/>
      <c r="W333" s="255"/>
      <c r="X333" s="255"/>
      <c r="Y333" s="255"/>
      <c r="Z333" s="255"/>
      <c r="AA333" s="255"/>
      <c r="AB333" s="255"/>
      <c r="AC333" s="255"/>
      <c r="AD333" s="255"/>
      <c r="AE333" s="255"/>
      <c r="AF333" s="255"/>
      <c r="AG333" s="255"/>
      <c r="AH333" s="255"/>
      <c r="AI333" s="255"/>
      <c r="AJ333" s="255"/>
      <c r="AK333" s="255"/>
      <c r="AL333" s="255"/>
      <c r="AM333" s="255"/>
      <c r="AN333" s="255"/>
      <c r="AO333" s="255"/>
      <c r="AP333" s="255"/>
      <c r="AQ333" s="255"/>
      <c r="AR333" s="255"/>
      <c r="AS333" s="255"/>
      <c r="AT333" s="255"/>
      <c r="AU333" s="255"/>
      <c r="AV333" s="255"/>
      <c r="AW333" s="255"/>
      <c r="AX333" s="255"/>
      <c r="AY333" s="255"/>
      <c r="AZ333" s="255"/>
      <c r="BA333" s="255"/>
      <c r="BB333" s="255"/>
      <c r="BC333" s="255"/>
      <c r="BD333" s="255"/>
      <c r="BE333" s="255"/>
      <c r="BF333" s="255"/>
      <c r="BG333" s="255"/>
      <c r="BH333" s="255"/>
      <c r="BI333" s="255"/>
    </row>
    <row r="334" spans="1:61" x14ac:dyDescent="0.2">
      <c r="A334" s="255"/>
      <c r="B334" s="255"/>
      <c r="C334" s="255"/>
      <c r="D334" s="255"/>
      <c r="E334" s="255"/>
      <c r="F334" s="255"/>
      <c r="G334" s="255"/>
      <c r="H334" s="255"/>
      <c r="I334" s="255"/>
      <c r="J334" s="255"/>
      <c r="K334" s="255"/>
      <c r="L334" s="255"/>
      <c r="M334" s="255"/>
      <c r="N334" s="255"/>
      <c r="O334" s="255"/>
      <c r="P334" s="255"/>
      <c r="Q334" s="255"/>
      <c r="R334" s="255"/>
      <c r="S334" s="255"/>
      <c r="T334" s="255"/>
      <c r="U334" s="255"/>
      <c r="V334" s="255"/>
      <c r="W334" s="255"/>
      <c r="X334" s="255"/>
      <c r="Y334" s="255"/>
      <c r="Z334" s="255"/>
      <c r="AA334" s="255"/>
      <c r="AB334" s="255"/>
      <c r="AC334" s="255"/>
      <c r="AD334" s="255"/>
      <c r="AE334" s="255"/>
      <c r="AF334" s="255"/>
      <c r="AG334" s="255"/>
      <c r="AH334" s="255"/>
      <c r="AI334" s="255"/>
      <c r="AJ334" s="255"/>
      <c r="AK334" s="255"/>
      <c r="AL334" s="255"/>
      <c r="AM334" s="255"/>
      <c r="AN334" s="255"/>
      <c r="AO334" s="255"/>
      <c r="AP334" s="255"/>
      <c r="AQ334" s="255"/>
      <c r="AR334" s="255"/>
      <c r="AS334" s="255"/>
      <c r="AT334" s="255"/>
      <c r="AU334" s="255"/>
      <c r="AV334" s="255"/>
      <c r="AW334" s="255"/>
      <c r="AX334" s="255"/>
      <c r="AY334" s="255"/>
      <c r="AZ334" s="255"/>
      <c r="BA334" s="255"/>
      <c r="BB334" s="255"/>
      <c r="BC334" s="255"/>
      <c r="BD334" s="255"/>
      <c r="BE334" s="255"/>
      <c r="BF334" s="255"/>
      <c r="BG334" s="255"/>
      <c r="BH334" s="255"/>
      <c r="BI334" s="255"/>
    </row>
    <row r="335" spans="1:61" x14ac:dyDescent="0.2">
      <c r="A335" s="255"/>
      <c r="B335" s="255"/>
      <c r="C335" s="255"/>
      <c r="D335" s="255"/>
      <c r="E335" s="255"/>
      <c r="F335" s="255"/>
      <c r="G335" s="255"/>
      <c r="H335" s="255"/>
      <c r="I335" s="255"/>
      <c r="J335" s="255"/>
      <c r="K335" s="255"/>
      <c r="L335" s="255"/>
      <c r="M335" s="255"/>
      <c r="N335" s="255"/>
      <c r="O335" s="255"/>
      <c r="P335" s="255"/>
      <c r="Q335" s="255"/>
      <c r="R335" s="255"/>
      <c r="S335" s="255"/>
      <c r="T335" s="255"/>
      <c r="U335" s="255"/>
      <c r="V335" s="255"/>
      <c r="W335" s="255"/>
      <c r="X335" s="255"/>
      <c r="Y335" s="255"/>
      <c r="Z335" s="255"/>
      <c r="AA335" s="255"/>
      <c r="AB335" s="255"/>
      <c r="AC335" s="255"/>
      <c r="AD335" s="255"/>
      <c r="AE335" s="255"/>
      <c r="AF335" s="255"/>
      <c r="AG335" s="255"/>
      <c r="AH335" s="255"/>
      <c r="AI335" s="255"/>
      <c r="AJ335" s="255"/>
      <c r="AK335" s="255"/>
      <c r="AL335" s="255"/>
      <c r="AM335" s="255"/>
      <c r="AN335" s="255"/>
      <c r="AO335" s="255"/>
      <c r="AP335" s="255"/>
      <c r="AQ335" s="255"/>
      <c r="AR335" s="255"/>
      <c r="AS335" s="255"/>
      <c r="AT335" s="255"/>
      <c r="AU335" s="255"/>
      <c r="AV335" s="255"/>
      <c r="AW335" s="255"/>
      <c r="AX335" s="255"/>
      <c r="AY335" s="255"/>
      <c r="AZ335" s="255"/>
      <c r="BA335" s="255"/>
      <c r="BB335" s="255"/>
      <c r="BC335" s="255"/>
      <c r="BD335" s="255"/>
      <c r="BE335" s="255"/>
      <c r="BF335" s="255"/>
      <c r="BG335" s="255"/>
      <c r="BH335" s="255"/>
      <c r="BI335" s="255"/>
    </row>
    <row r="336" spans="1:61" x14ac:dyDescent="0.2">
      <c r="A336" s="255"/>
      <c r="B336" s="255"/>
      <c r="C336" s="255"/>
      <c r="D336" s="255"/>
      <c r="E336" s="255"/>
      <c r="F336" s="255"/>
      <c r="G336" s="255"/>
      <c r="H336" s="255"/>
      <c r="I336" s="255"/>
      <c r="J336" s="255"/>
      <c r="K336" s="255"/>
      <c r="L336" s="255"/>
      <c r="M336" s="255"/>
      <c r="N336" s="255"/>
      <c r="O336" s="255"/>
      <c r="P336" s="255"/>
      <c r="Q336" s="255"/>
      <c r="R336" s="255"/>
      <c r="S336" s="255"/>
      <c r="T336" s="255"/>
      <c r="U336" s="255"/>
      <c r="V336" s="255"/>
      <c r="W336" s="255"/>
      <c r="X336" s="255"/>
      <c r="Y336" s="255"/>
      <c r="Z336" s="255"/>
      <c r="AA336" s="255"/>
      <c r="AB336" s="255"/>
      <c r="AC336" s="255"/>
      <c r="AD336" s="255"/>
      <c r="AE336" s="255"/>
      <c r="AF336" s="255"/>
      <c r="AG336" s="255"/>
      <c r="AH336" s="255"/>
      <c r="AI336" s="255"/>
      <c r="AJ336" s="255"/>
      <c r="AK336" s="255"/>
      <c r="AL336" s="255"/>
      <c r="AM336" s="255"/>
      <c r="AN336" s="255"/>
      <c r="AO336" s="255"/>
      <c r="AP336" s="255"/>
      <c r="AQ336" s="255"/>
      <c r="AR336" s="255"/>
      <c r="AS336" s="255"/>
      <c r="AT336" s="255"/>
      <c r="AU336" s="255"/>
      <c r="AV336" s="255"/>
      <c r="AW336" s="255"/>
      <c r="AX336" s="255"/>
      <c r="AY336" s="255"/>
      <c r="AZ336" s="255"/>
      <c r="BA336" s="255"/>
      <c r="BB336" s="255"/>
      <c r="BC336" s="255"/>
      <c r="BD336" s="255"/>
      <c r="BE336" s="255"/>
      <c r="BF336" s="255"/>
      <c r="BG336" s="255"/>
      <c r="BH336" s="255"/>
      <c r="BI336" s="255"/>
    </row>
    <row r="337" spans="1:61" x14ac:dyDescent="0.2">
      <c r="A337" s="255"/>
      <c r="B337" s="255"/>
      <c r="C337" s="255"/>
      <c r="D337" s="255"/>
      <c r="E337" s="255"/>
      <c r="F337" s="255"/>
      <c r="G337" s="255"/>
      <c r="H337" s="255"/>
      <c r="I337" s="255"/>
      <c r="J337" s="255"/>
      <c r="K337" s="255"/>
      <c r="L337" s="255"/>
      <c r="M337" s="255"/>
      <c r="N337" s="255"/>
      <c r="O337" s="255"/>
      <c r="P337" s="255"/>
      <c r="Q337" s="255"/>
      <c r="R337" s="255"/>
      <c r="S337" s="255"/>
      <c r="T337" s="255"/>
      <c r="U337" s="255"/>
      <c r="V337" s="255"/>
      <c r="W337" s="255"/>
      <c r="X337" s="255"/>
      <c r="Y337" s="255"/>
      <c r="Z337" s="255"/>
      <c r="AA337" s="255"/>
      <c r="AB337" s="255"/>
      <c r="AC337" s="255"/>
      <c r="AD337" s="255"/>
      <c r="AE337" s="255"/>
      <c r="AF337" s="255"/>
      <c r="AG337" s="255"/>
      <c r="AH337" s="255"/>
      <c r="AI337" s="255"/>
      <c r="AJ337" s="255"/>
      <c r="AK337" s="255"/>
      <c r="AL337" s="255"/>
      <c r="AM337" s="255"/>
      <c r="AN337" s="255"/>
      <c r="AO337" s="255"/>
      <c r="AP337" s="255"/>
      <c r="AQ337" s="255"/>
      <c r="AR337" s="255"/>
      <c r="AS337" s="255"/>
      <c r="AT337" s="255"/>
      <c r="AU337" s="255"/>
      <c r="AV337" s="255"/>
      <c r="AW337" s="255"/>
      <c r="AX337" s="255"/>
      <c r="AY337" s="255"/>
      <c r="AZ337" s="255"/>
      <c r="BA337" s="255"/>
      <c r="BB337" s="255"/>
      <c r="BC337" s="255"/>
      <c r="BD337" s="255"/>
      <c r="BE337" s="255"/>
      <c r="BF337" s="255"/>
      <c r="BG337" s="255"/>
      <c r="BH337" s="255"/>
      <c r="BI337" s="255"/>
    </row>
    <row r="338" spans="1:61" x14ac:dyDescent="0.2">
      <c r="A338" s="255"/>
      <c r="B338" s="255"/>
      <c r="C338" s="255"/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5"/>
      <c r="P338" s="255"/>
      <c r="Q338" s="255"/>
      <c r="R338" s="255"/>
      <c r="S338" s="255"/>
      <c r="T338" s="255"/>
      <c r="U338" s="255"/>
      <c r="V338" s="255"/>
      <c r="W338" s="255"/>
      <c r="X338" s="255"/>
      <c r="Y338" s="255"/>
      <c r="Z338" s="255"/>
      <c r="AA338" s="255"/>
      <c r="AB338" s="255"/>
      <c r="AC338" s="255"/>
      <c r="AD338" s="255"/>
      <c r="AE338" s="255"/>
      <c r="AF338" s="255"/>
      <c r="AG338" s="255"/>
      <c r="AH338" s="255"/>
      <c r="AI338" s="255"/>
      <c r="AJ338" s="255"/>
      <c r="AK338" s="255"/>
      <c r="AL338" s="255"/>
      <c r="AM338" s="255"/>
      <c r="AN338" s="255"/>
      <c r="AO338" s="255"/>
      <c r="AP338" s="255"/>
      <c r="AQ338" s="255"/>
      <c r="AR338" s="255"/>
      <c r="AS338" s="255"/>
      <c r="AT338" s="255"/>
      <c r="AU338" s="255"/>
      <c r="AV338" s="255"/>
      <c r="AW338" s="255"/>
      <c r="AX338" s="255"/>
      <c r="AY338" s="255"/>
      <c r="AZ338" s="255"/>
      <c r="BA338" s="255"/>
      <c r="BB338" s="255"/>
      <c r="BC338" s="255"/>
      <c r="BD338" s="255"/>
      <c r="BE338" s="255"/>
      <c r="BF338" s="255"/>
      <c r="BG338" s="255"/>
      <c r="BH338" s="255"/>
      <c r="BI338" s="255"/>
    </row>
    <row r="339" spans="1:61" x14ac:dyDescent="0.2">
      <c r="A339" s="255"/>
      <c r="B339" s="255"/>
      <c r="C339" s="255"/>
      <c r="D339" s="255"/>
      <c r="E339" s="255"/>
      <c r="F339" s="255"/>
      <c r="G339" s="255"/>
      <c r="H339" s="255"/>
      <c r="I339" s="255"/>
      <c r="J339" s="255"/>
      <c r="K339" s="255"/>
      <c r="L339" s="255"/>
      <c r="M339" s="255"/>
      <c r="N339" s="255"/>
      <c r="O339" s="255"/>
      <c r="P339" s="255"/>
      <c r="Q339" s="255"/>
      <c r="R339" s="255"/>
      <c r="S339" s="255"/>
      <c r="T339" s="255"/>
      <c r="U339" s="255"/>
      <c r="V339" s="255"/>
      <c r="W339" s="255"/>
      <c r="X339" s="255"/>
      <c r="Y339" s="255"/>
      <c r="Z339" s="255"/>
      <c r="AA339" s="255"/>
      <c r="AB339" s="255"/>
      <c r="AC339" s="255"/>
      <c r="AD339" s="255"/>
      <c r="AE339" s="255"/>
      <c r="AF339" s="255"/>
      <c r="AG339" s="255"/>
      <c r="AH339" s="255"/>
      <c r="AI339" s="255"/>
      <c r="AJ339" s="255"/>
      <c r="AK339" s="255"/>
      <c r="AL339" s="255"/>
      <c r="AM339" s="255"/>
      <c r="AN339" s="255"/>
      <c r="AO339" s="255"/>
      <c r="AP339" s="255"/>
      <c r="AQ339" s="255"/>
      <c r="AR339" s="255"/>
      <c r="AS339" s="255"/>
      <c r="AT339" s="255"/>
      <c r="AU339" s="255"/>
      <c r="AV339" s="255"/>
      <c r="AW339" s="255"/>
      <c r="AX339" s="255"/>
      <c r="AY339" s="255"/>
      <c r="AZ339" s="255"/>
      <c r="BA339" s="255"/>
      <c r="BB339" s="255"/>
      <c r="BC339" s="255"/>
      <c r="BD339" s="255"/>
      <c r="BE339" s="255"/>
      <c r="BF339" s="255"/>
      <c r="BG339" s="255"/>
      <c r="BH339" s="255"/>
      <c r="BI339" s="255"/>
    </row>
    <row r="340" spans="1:61" x14ac:dyDescent="0.2">
      <c r="A340" s="255"/>
      <c r="B340" s="255"/>
      <c r="C340" s="255"/>
      <c r="D340" s="255"/>
      <c r="E340" s="255"/>
      <c r="F340" s="255"/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/>
      <c r="S340" s="255"/>
      <c r="T340" s="255"/>
      <c r="U340" s="255"/>
      <c r="V340" s="255"/>
      <c r="W340" s="255"/>
      <c r="X340" s="255"/>
      <c r="Y340" s="255"/>
      <c r="Z340" s="255"/>
      <c r="AA340" s="255"/>
      <c r="AB340" s="255"/>
      <c r="AC340" s="255"/>
      <c r="AD340" s="255"/>
      <c r="AE340" s="255"/>
      <c r="AF340" s="255"/>
      <c r="AG340" s="255"/>
      <c r="AH340" s="255"/>
      <c r="AI340" s="255"/>
      <c r="AJ340" s="255"/>
      <c r="AK340" s="255"/>
      <c r="AL340" s="255"/>
      <c r="AM340" s="255"/>
      <c r="AN340" s="255"/>
      <c r="AO340" s="255"/>
      <c r="AP340" s="255"/>
      <c r="AQ340" s="255"/>
      <c r="AR340" s="255"/>
      <c r="AS340" s="255"/>
      <c r="AT340" s="255"/>
      <c r="AU340" s="255"/>
      <c r="AV340" s="255"/>
      <c r="AW340" s="255"/>
      <c r="AX340" s="255"/>
      <c r="AY340" s="255"/>
      <c r="AZ340" s="255"/>
      <c r="BA340" s="255"/>
      <c r="BB340" s="255"/>
      <c r="BC340" s="255"/>
      <c r="BD340" s="255"/>
      <c r="BE340" s="255"/>
      <c r="BF340" s="255"/>
      <c r="BG340" s="255"/>
      <c r="BH340" s="255"/>
      <c r="BI340" s="255"/>
    </row>
    <row r="341" spans="1:61" x14ac:dyDescent="0.2">
      <c r="A341" s="255"/>
      <c r="B341" s="255"/>
      <c r="C341" s="255"/>
      <c r="D341" s="255"/>
      <c r="E341" s="255"/>
      <c r="F341" s="255"/>
      <c r="G341" s="255"/>
      <c r="H341" s="255"/>
      <c r="I341" s="255"/>
      <c r="J341" s="255"/>
      <c r="K341" s="255"/>
      <c r="L341" s="255"/>
      <c r="M341" s="255"/>
      <c r="N341" s="255"/>
      <c r="O341" s="255"/>
      <c r="P341" s="255"/>
      <c r="Q341" s="255"/>
      <c r="R341" s="255"/>
      <c r="S341" s="255"/>
      <c r="T341" s="255"/>
      <c r="U341" s="255"/>
      <c r="V341" s="255"/>
      <c r="W341" s="255"/>
      <c r="X341" s="255"/>
      <c r="Y341" s="255"/>
      <c r="Z341" s="255"/>
      <c r="AA341" s="255"/>
      <c r="AB341" s="255"/>
      <c r="AC341" s="255"/>
      <c r="AD341" s="255"/>
      <c r="AE341" s="255"/>
      <c r="AF341" s="255"/>
      <c r="AG341" s="255"/>
      <c r="AH341" s="255"/>
      <c r="AI341" s="255"/>
      <c r="AJ341" s="255"/>
      <c r="AK341" s="255"/>
      <c r="AL341" s="255"/>
      <c r="AM341" s="255"/>
      <c r="AN341" s="255"/>
      <c r="AO341" s="255"/>
      <c r="AP341" s="255"/>
      <c r="AQ341" s="255"/>
      <c r="AR341" s="255"/>
      <c r="AS341" s="255"/>
      <c r="AT341" s="255"/>
      <c r="AU341" s="255"/>
      <c r="AV341" s="255"/>
      <c r="AW341" s="255"/>
      <c r="AX341" s="255"/>
      <c r="AY341" s="255"/>
      <c r="AZ341" s="255"/>
      <c r="BA341" s="255"/>
      <c r="BB341" s="255"/>
      <c r="BC341" s="255"/>
      <c r="BD341" s="255"/>
      <c r="BE341" s="255"/>
      <c r="BF341" s="255"/>
      <c r="BG341" s="255"/>
      <c r="BH341" s="255"/>
      <c r="BI341" s="255"/>
    </row>
    <row r="342" spans="1:61" x14ac:dyDescent="0.2">
      <c r="A342" s="255"/>
      <c r="B342" s="255"/>
      <c r="C342" s="255"/>
      <c r="D342" s="255"/>
      <c r="E342" s="255"/>
      <c r="F342" s="255"/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/>
      <c r="S342" s="255"/>
      <c r="T342" s="255"/>
      <c r="U342" s="255"/>
      <c r="V342" s="255"/>
      <c r="W342" s="255"/>
      <c r="X342" s="255"/>
      <c r="Y342" s="255"/>
      <c r="Z342" s="255"/>
      <c r="AA342" s="255"/>
      <c r="AB342" s="255"/>
      <c r="AC342" s="255"/>
      <c r="AD342" s="255"/>
      <c r="AE342" s="255"/>
      <c r="AF342" s="255"/>
      <c r="AG342" s="255"/>
      <c r="AH342" s="255"/>
      <c r="AI342" s="255"/>
      <c r="AJ342" s="255"/>
      <c r="AK342" s="255"/>
      <c r="AL342" s="255"/>
      <c r="AM342" s="255"/>
      <c r="AN342" s="255"/>
      <c r="AO342" s="255"/>
      <c r="AP342" s="255"/>
      <c r="AQ342" s="255"/>
      <c r="AR342" s="255"/>
      <c r="AS342" s="255"/>
      <c r="AT342" s="255"/>
      <c r="AU342" s="255"/>
      <c r="AV342" s="255"/>
      <c r="AW342" s="255"/>
      <c r="AX342" s="255"/>
      <c r="AY342" s="255"/>
      <c r="AZ342" s="255"/>
      <c r="BA342" s="255"/>
      <c r="BB342" s="255"/>
      <c r="BC342" s="255"/>
      <c r="BD342" s="255"/>
      <c r="BE342" s="255"/>
      <c r="BF342" s="255"/>
      <c r="BG342" s="255"/>
      <c r="BH342" s="255"/>
      <c r="BI342" s="255"/>
    </row>
    <row r="343" spans="1:61" x14ac:dyDescent="0.2">
      <c r="A343" s="255"/>
      <c r="B343" s="255"/>
      <c r="C343" s="255"/>
      <c r="D343" s="255"/>
      <c r="E343" s="255"/>
      <c r="F343" s="255"/>
      <c r="G343" s="255"/>
      <c r="H343" s="255"/>
      <c r="I343" s="255"/>
      <c r="J343" s="255"/>
      <c r="K343" s="255"/>
      <c r="L343" s="255"/>
      <c r="M343" s="255"/>
      <c r="N343" s="255"/>
      <c r="O343" s="255"/>
      <c r="P343" s="255"/>
      <c r="Q343" s="255"/>
      <c r="R343" s="255"/>
      <c r="S343" s="255"/>
      <c r="T343" s="255"/>
      <c r="U343" s="255"/>
      <c r="V343" s="255"/>
      <c r="W343" s="255"/>
      <c r="X343" s="255"/>
      <c r="Y343" s="255"/>
      <c r="Z343" s="255"/>
      <c r="AA343" s="255"/>
      <c r="AB343" s="255"/>
      <c r="AC343" s="255"/>
      <c r="AD343" s="255"/>
      <c r="AE343" s="255"/>
      <c r="AF343" s="255"/>
      <c r="AG343" s="255"/>
      <c r="AH343" s="255"/>
      <c r="AI343" s="255"/>
      <c r="AJ343" s="255"/>
      <c r="AK343" s="255"/>
      <c r="AL343" s="255"/>
      <c r="AM343" s="255"/>
      <c r="AN343" s="255"/>
      <c r="AO343" s="255"/>
      <c r="AP343" s="255"/>
      <c r="AQ343" s="255"/>
      <c r="AR343" s="255"/>
      <c r="AS343" s="255"/>
      <c r="AT343" s="255"/>
      <c r="AU343" s="255"/>
      <c r="AV343" s="255"/>
      <c r="AW343" s="255"/>
      <c r="AX343" s="255"/>
      <c r="AY343" s="255"/>
      <c r="AZ343" s="255"/>
      <c r="BA343" s="255"/>
      <c r="BB343" s="255"/>
      <c r="BC343" s="255"/>
      <c r="BD343" s="255"/>
      <c r="BE343" s="255"/>
      <c r="BF343" s="255"/>
      <c r="BG343" s="255"/>
      <c r="BH343" s="255"/>
      <c r="BI343" s="255"/>
    </row>
    <row r="344" spans="1:61" x14ac:dyDescent="0.2">
      <c r="A344" s="255"/>
      <c r="B344" s="255"/>
      <c r="C344" s="255"/>
      <c r="D344" s="255"/>
      <c r="E344" s="255"/>
      <c r="F344" s="255"/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/>
      <c r="S344" s="255"/>
      <c r="T344" s="255"/>
      <c r="U344" s="255"/>
      <c r="V344" s="255"/>
      <c r="W344" s="255"/>
      <c r="X344" s="255"/>
      <c r="Y344" s="255"/>
      <c r="Z344" s="255"/>
      <c r="AA344" s="255"/>
      <c r="AB344" s="255"/>
      <c r="AC344" s="255"/>
      <c r="AD344" s="255"/>
      <c r="AE344" s="255"/>
      <c r="AF344" s="255"/>
      <c r="AG344" s="255"/>
      <c r="AH344" s="255"/>
      <c r="AI344" s="255"/>
      <c r="AJ344" s="255"/>
      <c r="AK344" s="255"/>
      <c r="AL344" s="255"/>
      <c r="AM344" s="255"/>
      <c r="AN344" s="255"/>
      <c r="AO344" s="255"/>
      <c r="AP344" s="255"/>
      <c r="AQ344" s="255"/>
      <c r="AR344" s="255"/>
      <c r="AS344" s="255"/>
      <c r="AT344" s="255"/>
      <c r="AU344" s="255"/>
      <c r="AV344" s="255"/>
      <c r="AW344" s="255"/>
      <c r="AX344" s="255"/>
      <c r="AY344" s="255"/>
      <c r="AZ344" s="255"/>
      <c r="BA344" s="255"/>
      <c r="BB344" s="255"/>
      <c r="BC344" s="255"/>
      <c r="BD344" s="255"/>
      <c r="BE344" s="255"/>
      <c r="BF344" s="255"/>
      <c r="BG344" s="255"/>
      <c r="BH344" s="255"/>
      <c r="BI344" s="255"/>
    </row>
    <row r="345" spans="1:61" x14ac:dyDescent="0.2">
      <c r="A345" s="255"/>
      <c r="B345" s="255"/>
      <c r="C345" s="255"/>
      <c r="D345" s="255"/>
      <c r="E345" s="255"/>
      <c r="F345" s="255"/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/>
      <c r="U345" s="255"/>
      <c r="V345" s="255"/>
      <c r="W345" s="255"/>
      <c r="X345" s="255"/>
      <c r="Y345" s="255"/>
      <c r="Z345" s="255"/>
      <c r="AA345" s="255"/>
      <c r="AB345" s="255"/>
      <c r="AC345" s="255"/>
      <c r="AD345" s="255"/>
      <c r="AE345" s="255"/>
      <c r="AF345" s="255"/>
      <c r="AG345" s="255"/>
      <c r="AH345" s="255"/>
      <c r="AI345" s="255"/>
      <c r="AJ345" s="255"/>
      <c r="AK345" s="255"/>
      <c r="AL345" s="255"/>
      <c r="AM345" s="255"/>
      <c r="AN345" s="255"/>
      <c r="AO345" s="255"/>
      <c r="AP345" s="255"/>
      <c r="AQ345" s="255"/>
      <c r="AR345" s="255"/>
      <c r="AS345" s="255"/>
      <c r="AT345" s="255"/>
      <c r="AU345" s="255"/>
      <c r="AV345" s="255"/>
      <c r="AW345" s="255"/>
      <c r="AX345" s="255"/>
      <c r="AY345" s="255"/>
      <c r="AZ345" s="255"/>
      <c r="BA345" s="255"/>
      <c r="BB345" s="255"/>
      <c r="BC345" s="255"/>
      <c r="BD345" s="255"/>
      <c r="BE345" s="255"/>
      <c r="BF345" s="255"/>
      <c r="BG345" s="255"/>
      <c r="BH345" s="255"/>
      <c r="BI345" s="255"/>
    </row>
    <row r="346" spans="1:61" x14ac:dyDescent="0.2">
      <c r="A346" s="255"/>
      <c r="B346" s="255"/>
      <c r="C346" s="255"/>
      <c r="D346" s="255"/>
      <c r="E346" s="255"/>
      <c r="F346" s="255"/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5"/>
      <c r="T346" s="255"/>
      <c r="U346" s="255"/>
      <c r="V346" s="255"/>
      <c r="W346" s="255"/>
      <c r="X346" s="255"/>
      <c r="Y346" s="255"/>
      <c r="Z346" s="255"/>
      <c r="AA346" s="255"/>
      <c r="AB346" s="255"/>
      <c r="AC346" s="255"/>
      <c r="AD346" s="255"/>
      <c r="AE346" s="255"/>
      <c r="AF346" s="255"/>
      <c r="AG346" s="255"/>
      <c r="AH346" s="255"/>
      <c r="AI346" s="255"/>
      <c r="AJ346" s="255"/>
      <c r="AK346" s="255"/>
      <c r="AL346" s="255"/>
      <c r="AM346" s="255"/>
      <c r="AN346" s="255"/>
      <c r="AO346" s="255"/>
      <c r="AP346" s="255"/>
      <c r="AQ346" s="255"/>
      <c r="AR346" s="255"/>
      <c r="AS346" s="255"/>
      <c r="AT346" s="255"/>
      <c r="AU346" s="255"/>
      <c r="AV346" s="255"/>
      <c r="AW346" s="255"/>
      <c r="AX346" s="255"/>
      <c r="AY346" s="255"/>
      <c r="AZ346" s="255"/>
      <c r="BA346" s="255"/>
      <c r="BB346" s="255"/>
      <c r="BC346" s="255"/>
      <c r="BD346" s="255"/>
      <c r="BE346" s="255"/>
      <c r="BF346" s="255"/>
      <c r="BG346" s="255"/>
      <c r="BH346" s="255"/>
      <c r="BI346" s="255"/>
    </row>
    <row r="347" spans="1:61" x14ac:dyDescent="0.2">
      <c r="A347" s="255"/>
      <c r="B347" s="255"/>
      <c r="C347" s="255"/>
      <c r="D347" s="255"/>
      <c r="E347" s="255"/>
      <c r="F347" s="255"/>
      <c r="G347" s="255"/>
      <c r="H347" s="255"/>
      <c r="I347" s="255"/>
      <c r="J347" s="255"/>
      <c r="K347" s="255"/>
      <c r="L347" s="255"/>
      <c r="M347" s="255"/>
      <c r="N347" s="255"/>
      <c r="O347" s="255"/>
      <c r="P347" s="255"/>
      <c r="Q347" s="255"/>
      <c r="R347" s="255"/>
      <c r="S347" s="255"/>
      <c r="T347" s="255"/>
      <c r="U347" s="255"/>
      <c r="V347" s="255"/>
      <c r="W347" s="255"/>
      <c r="X347" s="255"/>
      <c r="Y347" s="255"/>
      <c r="Z347" s="255"/>
      <c r="AA347" s="255"/>
      <c r="AB347" s="255"/>
      <c r="AC347" s="255"/>
      <c r="AD347" s="255"/>
      <c r="AE347" s="255"/>
      <c r="AF347" s="255"/>
      <c r="AG347" s="255"/>
      <c r="AH347" s="255"/>
      <c r="AI347" s="255"/>
      <c r="AJ347" s="255"/>
      <c r="AK347" s="255"/>
      <c r="AL347" s="255"/>
      <c r="AM347" s="255"/>
      <c r="AN347" s="255"/>
      <c r="AO347" s="255"/>
      <c r="AP347" s="255"/>
      <c r="AQ347" s="255"/>
      <c r="AR347" s="255"/>
      <c r="AS347" s="255"/>
      <c r="AT347" s="255"/>
      <c r="AU347" s="255"/>
      <c r="AV347" s="255"/>
      <c r="AW347" s="255"/>
      <c r="AX347" s="255"/>
      <c r="AY347" s="255"/>
      <c r="AZ347" s="255"/>
      <c r="BA347" s="255"/>
      <c r="BB347" s="255"/>
      <c r="BC347" s="255"/>
      <c r="BD347" s="255"/>
      <c r="BE347" s="255"/>
      <c r="BF347" s="255"/>
      <c r="BG347" s="255"/>
      <c r="BH347" s="255"/>
      <c r="BI347" s="255"/>
    </row>
    <row r="348" spans="1:61" x14ac:dyDescent="0.2">
      <c r="A348" s="255"/>
      <c r="B348" s="255"/>
      <c r="C348" s="255"/>
      <c r="D348" s="255"/>
      <c r="E348" s="255"/>
      <c r="F348" s="255"/>
      <c r="G348" s="255"/>
      <c r="H348" s="255"/>
      <c r="I348" s="255"/>
      <c r="J348" s="255"/>
      <c r="K348" s="255"/>
      <c r="L348" s="255"/>
      <c r="M348" s="255"/>
      <c r="N348" s="255"/>
      <c r="O348" s="255"/>
      <c r="P348" s="255"/>
      <c r="Q348" s="255"/>
      <c r="R348" s="255"/>
      <c r="S348" s="255"/>
      <c r="T348" s="255"/>
      <c r="U348" s="255"/>
      <c r="V348" s="255"/>
      <c r="W348" s="255"/>
      <c r="X348" s="255"/>
      <c r="Y348" s="255"/>
      <c r="Z348" s="255"/>
      <c r="AA348" s="255"/>
      <c r="AB348" s="255"/>
      <c r="AC348" s="255"/>
      <c r="AD348" s="255"/>
      <c r="AE348" s="255"/>
      <c r="AF348" s="255"/>
      <c r="AG348" s="255"/>
      <c r="AH348" s="255"/>
      <c r="AI348" s="255"/>
      <c r="AJ348" s="255"/>
      <c r="AK348" s="255"/>
      <c r="AL348" s="255"/>
      <c r="AM348" s="255"/>
      <c r="AN348" s="255"/>
      <c r="AO348" s="255"/>
      <c r="AP348" s="255"/>
      <c r="AQ348" s="255"/>
      <c r="AR348" s="255"/>
      <c r="AS348" s="255"/>
      <c r="AT348" s="255"/>
      <c r="AU348" s="255"/>
      <c r="AV348" s="255"/>
      <c r="AW348" s="255"/>
      <c r="AX348" s="255"/>
      <c r="AY348" s="255"/>
      <c r="AZ348" s="255"/>
      <c r="BA348" s="255"/>
      <c r="BB348" s="255"/>
      <c r="BC348" s="255"/>
      <c r="BD348" s="255"/>
      <c r="BE348" s="255"/>
      <c r="BF348" s="255"/>
      <c r="BG348" s="255"/>
      <c r="BH348" s="255"/>
      <c r="BI348" s="255"/>
    </row>
    <row r="349" spans="1:61" x14ac:dyDescent="0.2">
      <c r="A349" s="255"/>
      <c r="B349" s="255"/>
      <c r="C349" s="255"/>
      <c r="D349" s="255"/>
      <c r="E349" s="255"/>
      <c r="F349" s="255"/>
      <c r="G349" s="255"/>
      <c r="H349" s="255"/>
      <c r="I349" s="255"/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  <c r="T349" s="255"/>
      <c r="U349" s="255"/>
      <c r="V349" s="255"/>
      <c r="W349" s="255"/>
      <c r="X349" s="255"/>
      <c r="Y349" s="255"/>
      <c r="Z349" s="255"/>
      <c r="AA349" s="255"/>
      <c r="AB349" s="255"/>
      <c r="AC349" s="255"/>
      <c r="AD349" s="255"/>
      <c r="AE349" s="255"/>
      <c r="AF349" s="255"/>
      <c r="AG349" s="255"/>
      <c r="AH349" s="255"/>
      <c r="AI349" s="255"/>
      <c r="AJ349" s="255"/>
      <c r="AK349" s="255"/>
      <c r="AL349" s="255"/>
      <c r="AM349" s="255"/>
      <c r="AN349" s="255"/>
      <c r="AO349" s="255"/>
      <c r="AP349" s="255"/>
      <c r="AQ349" s="255"/>
      <c r="AR349" s="255"/>
      <c r="AS349" s="255"/>
      <c r="AT349" s="255"/>
      <c r="AU349" s="255"/>
      <c r="AV349" s="255"/>
      <c r="AW349" s="255"/>
      <c r="AX349" s="255"/>
      <c r="AY349" s="255"/>
      <c r="AZ349" s="255"/>
      <c r="BA349" s="255"/>
      <c r="BB349" s="255"/>
      <c r="BC349" s="255"/>
      <c r="BD349" s="255"/>
      <c r="BE349" s="255"/>
      <c r="BF349" s="255"/>
      <c r="BG349" s="255"/>
      <c r="BH349" s="255"/>
      <c r="BI349" s="255"/>
    </row>
    <row r="350" spans="1:61" x14ac:dyDescent="0.2">
      <c r="A350" s="255"/>
      <c r="B350" s="255"/>
      <c r="C350" s="255"/>
      <c r="D350" s="255"/>
      <c r="E350" s="255"/>
      <c r="F350" s="255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/>
      <c r="U350" s="255"/>
      <c r="V350" s="255"/>
      <c r="W350" s="255"/>
      <c r="X350" s="255"/>
      <c r="Y350" s="255"/>
      <c r="Z350" s="255"/>
      <c r="AA350" s="255"/>
      <c r="AB350" s="255"/>
      <c r="AC350" s="255"/>
      <c r="AD350" s="255"/>
      <c r="AE350" s="255"/>
      <c r="AF350" s="255"/>
      <c r="AG350" s="255"/>
      <c r="AH350" s="255"/>
      <c r="AI350" s="255"/>
      <c r="AJ350" s="255"/>
      <c r="AK350" s="255"/>
      <c r="AL350" s="255"/>
      <c r="AM350" s="255"/>
      <c r="AN350" s="255"/>
      <c r="AO350" s="255"/>
      <c r="AP350" s="255"/>
      <c r="AQ350" s="255"/>
      <c r="AR350" s="255"/>
      <c r="AS350" s="255"/>
      <c r="AT350" s="255"/>
      <c r="AU350" s="255"/>
      <c r="AV350" s="255"/>
      <c r="AW350" s="255"/>
      <c r="AX350" s="255"/>
      <c r="AY350" s="255"/>
      <c r="AZ350" s="255"/>
      <c r="BA350" s="255"/>
      <c r="BB350" s="255"/>
      <c r="BC350" s="255"/>
      <c r="BD350" s="255"/>
      <c r="BE350" s="255"/>
      <c r="BF350" s="255"/>
      <c r="BG350" s="255"/>
      <c r="BH350" s="255"/>
      <c r="BI350" s="255"/>
    </row>
    <row r="351" spans="1:61" x14ac:dyDescent="0.2">
      <c r="A351" s="255"/>
      <c r="B351" s="255"/>
      <c r="C351" s="255"/>
      <c r="D351" s="255"/>
      <c r="E351" s="255"/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  <c r="Y351" s="255"/>
      <c r="Z351" s="255"/>
      <c r="AA351" s="255"/>
      <c r="AB351" s="255"/>
      <c r="AC351" s="255"/>
      <c r="AD351" s="255"/>
      <c r="AE351" s="255"/>
      <c r="AF351" s="255"/>
      <c r="AG351" s="255"/>
      <c r="AH351" s="255"/>
      <c r="AI351" s="255"/>
      <c r="AJ351" s="255"/>
      <c r="AK351" s="255"/>
      <c r="AL351" s="255"/>
      <c r="AM351" s="255"/>
      <c r="AN351" s="255"/>
      <c r="AO351" s="255"/>
      <c r="AP351" s="255"/>
      <c r="AQ351" s="255"/>
      <c r="AR351" s="255"/>
      <c r="AS351" s="255"/>
      <c r="AT351" s="255"/>
      <c r="AU351" s="255"/>
      <c r="AV351" s="255"/>
      <c r="AW351" s="255"/>
      <c r="AX351" s="255"/>
      <c r="AY351" s="255"/>
      <c r="AZ351" s="255"/>
      <c r="BA351" s="255"/>
      <c r="BB351" s="255"/>
      <c r="BC351" s="255"/>
      <c r="BD351" s="255"/>
      <c r="BE351" s="255"/>
      <c r="BF351" s="255"/>
      <c r="BG351" s="255"/>
      <c r="BH351" s="255"/>
      <c r="BI351" s="255"/>
    </row>
    <row r="352" spans="1:61" x14ac:dyDescent="0.2">
      <c r="A352" s="255"/>
      <c r="B352" s="255"/>
      <c r="C352" s="255"/>
      <c r="D352" s="255"/>
      <c r="E352" s="255"/>
      <c r="F352" s="255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  <c r="Y352" s="255"/>
      <c r="Z352" s="255"/>
      <c r="AA352" s="255"/>
      <c r="AB352" s="255"/>
      <c r="AC352" s="255"/>
      <c r="AD352" s="255"/>
      <c r="AE352" s="255"/>
      <c r="AF352" s="255"/>
      <c r="AG352" s="255"/>
      <c r="AH352" s="255"/>
      <c r="AI352" s="255"/>
      <c r="AJ352" s="255"/>
      <c r="AK352" s="255"/>
      <c r="AL352" s="255"/>
      <c r="AM352" s="255"/>
      <c r="AN352" s="255"/>
      <c r="AO352" s="255"/>
      <c r="AP352" s="255"/>
      <c r="AQ352" s="255"/>
      <c r="AR352" s="255"/>
      <c r="AS352" s="255"/>
      <c r="AT352" s="255"/>
      <c r="AU352" s="255"/>
      <c r="AV352" s="255"/>
      <c r="AW352" s="255"/>
      <c r="AX352" s="255"/>
      <c r="AY352" s="255"/>
      <c r="AZ352" s="255"/>
      <c r="BA352" s="255"/>
      <c r="BB352" s="255"/>
      <c r="BC352" s="255"/>
      <c r="BD352" s="255"/>
      <c r="BE352" s="255"/>
      <c r="BF352" s="255"/>
      <c r="BG352" s="255"/>
      <c r="BH352" s="255"/>
      <c r="BI352" s="255"/>
    </row>
    <row r="353" spans="1:61" x14ac:dyDescent="0.2">
      <c r="A353" s="255"/>
      <c r="B353" s="255"/>
      <c r="C353" s="255"/>
      <c r="D353" s="255"/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  <c r="Y353" s="255"/>
      <c r="Z353" s="255"/>
      <c r="AA353" s="255"/>
      <c r="AB353" s="255"/>
      <c r="AC353" s="255"/>
      <c r="AD353" s="255"/>
      <c r="AE353" s="255"/>
      <c r="AF353" s="255"/>
      <c r="AG353" s="255"/>
      <c r="AH353" s="255"/>
      <c r="AI353" s="255"/>
      <c r="AJ353" s="255"/>
      <c r="AK353" s="255"/>
      <c r="AL353" s="255"/>
      <c r="AM353" s="255"/>
      <c r="AN353" s="255"/>
      <c r="AO353" s="255"/>
      <c r="AP353" s="255"/>
      <c r="AQ353" s="255"/>
      <c r="AR353" s="255"/>
      <c r="AS353" s="255"/>
      <c r="AT353" s="255"/>
      <c r="AU353" s="255"/>
      <c r="AV353" s="255"/>
      <c r="AW353" s="255"/>
      <c r="AX353" s="255"/>
      <c r="AY353" s="255"/>
      <c r="AZ353" s="255"/>
      <c r="BA353" s="255"/>
      <c r="BB353" s="255"/>
      <c r="BC353" s="255"/>
      <c r="BD353" s="255"/>
      <c r="BE353" s="255"/>
      <c r="BF353" s="255"/>
      <c r="BG353" s="255"/>
      <c r="BH353" s="255"/>
      <c r="BI353" s="255"/>
    </row>
    <row r="354" spans="1:61" x14ac:dyDescent="0.2">
      <c r="A354" s="255"/>
      <c r="B354" s="255"/>
      <c r="C354" s="255"/>
      <c r="D354" s="255"/>
      <c r="E354" s="255"/>
      <c r="F354" s="255"/>
      <c r="G354" s="255"/>
      <c r="H354" s="255"/>
      <c r="I354" s="255"/>
      <c r="J354" s="255"/>
      <c r="K354" s="255"/>
      <c r="L354" s="255"/>
      <c r="M354" s="255"/>
      <c r="N354" s="255"/>
      <c r="O354" s="255"/>
      <c r="P354" s="255"/>
      <c r="Q354" s="255"/>
      <c r="R354" s="255"/>
      <c r="S354" s="255"/>
      <c r="T354" s="255"/>
      <c r="U354" s="255"/>
      <c r="V354" s="255"/>
      <c r="W354" s="255"/>
      <c r="X354" s="255"/>
      <c r="Y354" s="255"/>
      <c r="Z354" s="255"/>
      <c r="AA354" s="255"/>
      <c r="AB354" s="255"/>
      <c r="AC354" s="255"/>
      <c r="AD354" s="255"/>
      <c r="AE354" s="255"/>
      <c r="AF354" s="255"/>
      <c r="AG354" s="255"/>
      <c r="AH354" s="255"/>
      <c r="AI354" s="255"/>
      <c r="AJ354" s="255"/>
      <c r="AK354" s="255"/>
      <c r="AL354" s="255"/>
      <c r="AM354" s="255"/>
      <c r="AN354" s="255"/>
      <c r="AO354" s="255"/>
      <c r="AP354" s="255"/>
      <c r="AQ354" s="255"/>
      <c r="AR354" s="255"/>
      <c r="AS354" s="255"/>
      <c r="AT354" s="255"/>
      <c r="AU354" s="255"/>
      <c r="AV354" s="255"/>
      <c r="AW354" s="255"/>
      <c r="AX354" s="255"/>
      <c r="AY354" s="255"/>
      <c r="AZ354" s="255"/>
      <c r="BA354" s="255"/>
      <c r="BB354" s="255"/>
      <c r="BC354" s="255"/>
      <c r="BD354" s="255"/>
      <c r="BE354" s="255"/>
      <c r="BF354" s="255"/>
      <c r="BG354" s="255"/>
      <c r="BH354" s="255"/>
      <c r="BI354" s="255"/>
    </row>
    <row r="355" spans="1:61" x14ac:dyDescent="0.2">
      <c r="A355" s="255"/>
      <c r="B355" s="255"/>
      <c r="C355" s="255"/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  <c r="Y355" s="255"/>
      <c r="Z355" s="255"/>
      <c r="AA355" s="255"/>
      <c r="AB355" s="255"/>
      <c r="AC355" s="255"/>
      <c r="AD355" s="255"/>
      <c r="AE355" s="255"/>
      <c r="AF355" s="255"/>
      <c r="AG355" s="255"/>
      <c r="AH355" s="255"/>
      <c r="AI355" s="255"/>
      <c r="AJ355" s="255"/>
      <c r="AK355" s="255"/>
      <c r="AL355" s="255"/>
      <c r="AM355" s="255"/>
      <c r="AN355" s="255"/>
      <c r="AO355" s="255"/>
      <c r="AP355" s="255"/>
      <c r="AQ355" s="255"/>
      <c r="AR355" s="255"/>
      <c r="AS355" s="255"/>
      <c r="AT355" s="255"/>
      <c r="AU355" s="255"/>
      <c r="AV355" s="255"/>
      <c r="AW355" s="255"/>
      <c r="AX355" s="255"/>
      <c r="AY355" s="255"/>
      <c r="AZ355" s="255"/>
      <c r="BA355" s="255"/>
      <c r="BB355" s="255"/>
      <c r="BC355" s="255"/>
      <c r="BD355" s="255"/>
      <c r="BE355" s="255"/>
      <c r="BF355" s="255"/>
      <c r="BG355" s="255"/>
      <c r="BH355" s="255"/>
      <c r="BI355" s="255"/>
    </row>
    <row r="356" spans="1:61" x14ac:dyDescent="0.2">
      <c r="A356" s="255"/>
      <c r="B356" s="255"/>
      <c r="C356" s="255"/>
      <c r="D356" s="255"/>
      <c r="E356" s="255"/>
      <c r="F356" s="255"/>
      <c r="G356" s="255"/>
      <c r="H356" s="255"/>
      <c r="I356" s="255"/>
      <c r="J356" s="255"/>
      <c r="K356" s="255"/>
      <c r="L356" s="255"/>
      <c r="M356" s="255"/>
      <c r="N356" s="255"/>
      <c r="O356" s="255"/>
      <c r="P356" s="255"/>
      <c r="Q356" s="255"/>
      <c r="R356" s="255"/>
      <c r="S356" s="255"/>
      <c r="T356" s="255"/>
      <c r="U356" s="255"/>
      <c r="V356" s="255"/>
      <c r="W356" s="255"/>
      <c r="X356" s="255"/>
      <c r="Y356" s="255"/>
      <c r="Z356" s="255"/>
      <c r="AA356" s="255"/>
      <c r="AB356" s="255"/>
      <c r="AC356" s="255"/>
      <c r="AD356" s="255"/>
      <c r="AE356" s="255"/>
      <c r="AF356" s="255"/>
      <c r="AG356" s="255"/>
      <c r="AH356" s="255"/>
      <c r="AI356" s="255"/>
      <c r="AJ356" s="255"/>
      <c r="AK356" s="255"/>
      <c r="AL356" s="255"/>
      <c r="AM356" s="255"/>
      <c r="AN356" s="255"/>
      <c r="AO356" s="255"/>
      <c r="AP356" s="255"/>
      <c r="AQ356" s="255"/>
      <c r="AR356" s="255"/>
      <c r="AS356" s="255"/>
      <c r="AT356" s="255"/>
      <c r="AU356" s="255"/>
      <c r="AV356" s="255"/>
      <c r="AW356" s="255"/>
      <c r="AX356" s="255"/>
      <c r="AY356" s="255"/>
      <c r="AZ356" s="255"/>
      <c r="BA356" s="255"/>
      <c r="BB356" s="255"/>
      <c r="BC356" s="255"/>
      <c r="BD356" s="255"/>
      <c r="BE356" s="255"/>
      <c r="BF356" s="255"/>
      <c r="BG356" s="255"/>
      <c r="BH356" s="255"/>
      <c r="BI356" s="255"/>
    </row>
    <row r="357" spans="1:61" x14ac:dyDescent="0.2">
      <c r="A357" s="255"/>
      <c r="B357" s="255"/>
      <c r="C357" s="255"/>
      <c r="D357" s="255"/>
      <c r="E357" s="255"/>
      <c r="F357" s="255"/>
      <c r="G357" s="255"/>
      <c r="H357" s="255"/>
      <c r="I357" s="255"/>
      <c r="J357" s="255"/>
      <c r="K357" s="255"/>
      <c r="L357" s="255"/>
      <c r="M357" s="255"/>
      <c r="N357" s="255"/>
      <c r="O357" s="255"/>
      <c r="P357" s="255"/>
      <c r="Q357" s="255"/>
      <c r="R357" s="255"/>
      <c r="S357" s="255"/>
      <c r="T357" s="255"/>
      <c r="U357" s="255"/>
      <c r="V357" s="255"/>
      <c r="W357" s="255"/>
      <c r="X357" s="255"/>
      <c r="Y357" s="255"/>
      <c r="Z357" s="255"/>
      <c r="AA357" s="255"/>
      <c r="AB357" s="255"/>
      <c r="AC357" s="255"/>
      <c r="AD357" s="255"/>
      <c r="AE357" s="255"/>
      <c r="AF357" s="255"/>
      <c r="AG357" s="255"/>
      <c r="AH357" s="255"/>
      <c r="AI357" s="255"/>
      <c r="AJ357" s="255"/>
      <c r="AK357" s="255"/>
      <c r="AL357" s="255"/>
      <c r="AM357" s="255"/>
      <c r="AN357" s="255"/>
      <c r="AO357" s="255"/>
      <c r="AP357" s="255"/>
      <c r="AQ357" s="255"/>
      <c r="AR357" s="255"/>
      <c r="AS357" s="255"/>
      <c r="AT357" s="255"/>
      <c r="AU357" s="255"/>
      <c r="AV357" s="255"/>
      <c r="AW357" s="255"/>
      <c r="AX357" s="255"/>
      <c r="AY357" s="255"/>
      <c r="AZ357" s="255"/>
      <c r="BA357" s="255"/>
      <c r="BB357" s="255"/>
      <c r="BC357" s="255"/>
      <c r="BD357" s="255"/>
      <c r="BE357" s="255"/>
      <c r="BF357" s="255"/>
      <c r="BG357" s="255"/>
      <c r="BH357" s="255"/>
      <c r="BI357" s="255"/>
    </row>
    <row r="358" spans="1:61" x14ac:dyDescent="0.2">
      <c r="A358" s="255"/>
      <c r="B358" s="255"/>
      <c r="C358" s="255"/>
      <c r="D358" s="255"/>
      <c r="E358" s="255"/>
      <c r="F358" s="255"/>
      <c r="G358" s="255"/>
      <c r="H358" s="255"/>
      <c r="I358" s="255"/>
      <c r="J358" s="255"/>
      <c r="K358" s="255"/>
      <c r="L358" s="255"/>
      <c r="M358" s="255"/>
      <c r="N358" s="255"/>
      <c r="O358" s="255"/>
      <c r="P358" s="255"/>
      <c r="Q358" s="255"/>
      <c r="R358" s="255"/>
      <c r="S358" s="255"/>
      <c r="T358" s="255"/>
      <c r="U358" s="255"/>
      <c r="V358" s="255"/>
      <c r="W358" s="255"/>
      <c r="X358" s="255"/>
      <c r="Y358" s="255"/>
      <c r="Z358" s="255"/>
      <c r="AA358" s="255"/>
      <c r="AB358" s="255"/>
      <c r="AC358" s="255"/>
      <c r="AD358" s="255"/>
      <c r="AE358" s="255"/>
      <c r="AF358" s="255"/>
      <c r="AG358" s="255"/>
      <c r="AH358" s="255"/>
      <c r="AI358" s="255"/>
      <c r="AJ358" s="255"/>
      <c r="AK358" s="255"/>
      <c r="AL358" s="255"/>
      <c r="AM358" s="255"/>
      <c r="AN358" s="255"/>
      <c r="AO358" s="255"/>
      <c r="AP358" s="255"/>
      <c r="AQ358" s="255"/>
      <c r="AR358" s="255"/>
      <c r="AS358" s="255"/>
      <c r="AT358" s="255"/>
      <c r="AU358" s="255"/>
      <c r="AV358" s="255"/>
      <c r="AW358" s="255"/>
      <c r="AX358" s="255"/>
      <c r="AY358" s="255"/>
      <c r="AZ358" s="255"/>
      <c r="BA358" s="255"/>
      <c r="BB358" s="255"/>
      <c r="BC358" s="255"/>
      <c r="BD358" s="255"/>
      <c r="BE358" s="255"/>
      <c r="BF358" s="255"/>
      <c r="BG358" s="255"/>
      <c r="BH358" s="255"/>
      <c r="BI358" s="255"/>
    </row>
    <row r="359" spans="1:61" x14ac:dyDescent="0.2">
      <c r="A359" s="255"/>
      <c r="B359" s="255"/>
      <c r="C359" s="255"/>
      <c r="D359" s="255"/>
      <c r="E359" s="255"/>
      <c r="F359" s="255"/>
      <c r="G359" s="255"/>
      <c r="H359" s="255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  <c r="T359" s="255"/>
      <c r="U359" s="255"/>
      <c r="V359" s="255"/>
      <c r="W359" s="255"/>
      <c r="X359" s="255"/>
      <c r="Y359" s="255"/>
      <c r="Z359" s="255"/>
      <c r="AA359" s="255"/>
      <c r="AB359" s="255"/>
      <c r="AC359" s="255"/>
      <c r="AD359" s="255"/>
      <c r="AE359" s="255"/>
      <c r="AF359" s="255"/>
      <c r="AG359" s="255"/>
      <c r="AH359" s="255"/>
      <c r="AI359" s="255"/>
      <c r="AJ359" s="255"/>
      <c r="AK359" s="255"/>
      <c r="AL359" s="255"/>
      <c r="AM359" s="255"/>
      <c r="AN359" s="255"/>
      <c r="AO359" s="255"/>
      <c r="AP359" s="255"/>
      <c r="AQ359" s="255"/>
      <c r="AR359" s="255"/>
      <c r="AS359" s="255"/>
      <c r="AT359" s="255"/>
      <c r="AU359" s="255"/>
      <c r="AV359" s="255"/>
      <c r="AW359" s="255"/>
      <c r="AX359" s="255"/>
      <c r="AY359" s="255"/>
      <c r="AZ359" s="255"/>
      <c r="BA359" s="255"/>
      <c r="BB359" s="255"/>
      <c r="BC359" s="255"/>
      <c r="BD359" s="255"/>
      <c r="BE359" s="255"/>
      <c r="BF359" s="255"/>
      <c r="BG359" s="255"/>
      <c r="BH359" s="255"/>
      <c r="BI359" s="255"/>
    </row>
    <row r="360" spans="1:61" x14ac:dyDescent="0.2">
      <c r="A360" s="255"/>
      <c r="B360" s="255"/>
      <c r="C360" s="255"/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5"/>
      <c r="V360" s="255"/>
      <c r="W360" s="255"/>
      <c r="X360" s="255"/>
      <c r="Y360" s="255"/>
      <c r="Z360" s="255"/>
      <c r="AA360" s="255"/>
      <c r="AB360" s="255"/>
      <c r="AC360" s="255"/>
      <c r="AD360" s="255"/>
      <c r="AE360" s="255"/>
      <c r="AF360" s="255"/>
      <c r="AG360" s="255"/>
      <c r="AH360" s="255"/>
      <c r="AI360" s="255"/>
      <c r="AJ360" s="255"/>
      <c r="AK360" s="255"/>
      <c r="AL360" s="255"/>
      <c r="AM360" s="255"/>
      <c r="AN360" s="255"/>
      <c r="AO360" s="255"/>
      <c r="AP360" s="255"/>
      <c r="AQ360" s="255"/>
      <c r="AR360" s="255"/>
      <c r="AS360" s="255"/>
      <c r="AT360" s="255"/>
      <c r="AU360" s="255"/>
      <c r="AV360" s="255"/>
      <c r="AW360" s="255"/>
      <c r="AX360" s="255"/>
      <c r="AY360" s="255"/>
      <c r="AZ360" s="255"/>
      <c r="BA360" s="255"/>
      <c r="BB360" s="255"/>
      <c r="BC360" s="255"/>
      <c r="BD360" s="255"/>
      <c r="BE360" s="255"/>
      <c r="BF360" s="255"/>
      <c r="BG360" s="255"/>
      <c r="BH360" s="255"/>
      <c r="BI360" s="255"/>
    </row>
    <row r="361" spans="1:61" x14ac:dyDescent="0.2">
      <c r="A361" s="255"/>
      <c r="B361" s="255"/>
      <c r="C361" s="255"/>
      <c r="D361" s="255"/>
      <c r="E361" s="255"/>
      <c r="F361" s="255"/>
      <c r="G361" s="255"/>
      <c r="H361" s="255"/>
      <c r="I361" s="255"/>
      <c r="J361" s="255"/>
      <c r="K361" s="255"/>
      <c r="L361" s="255"/>
      <c r="M361" s="255"/>
      <c r="N361" s="255"/>
      <c r="O361" s="255"/>
      <c r="P361" s="255"/>
      <c r="Q361" s="255"/>
      <c r="R361" s="255"/>
      <c r="S361" s="255"/>
      <c r="T361" s="255"/>
      <c r="U361" s="255"/>
      <c r="V361" s="255"/>
      <c r="W361" s="255"/>
      <c r="X361" s="255"/>
      <c r="Y361" s="255"/>
      <c r="Z361" s="255"/>
      <c r="AA361" s="255"/>
      <c r="AB361" s="255"/>
      <c r="AC361" s="255"/>
      <c r="AD361" s="255"/>
      <c r="AE361" s="255"/>
      <c r="AF361" s="255"/>
      <c r="AG361" s="255"/>
      <c r="AH361" s="255"/>
      <c r="AI361" s="255"/>
      <c r="AJ361" s="255"/>
      <c r="AK361" s="255"/>
      <c r="AL361" s="255"/>
      <c r="AM361" s="255"/>
      <c r="AN361" s="255"/>
      <c r="AO361" s="255"/>
      <c r="AP361" s="255"/>
      <c r="AQ361" s="255"/>
      <c r="AR361" s="255"/>
      <c r="AS361" s="255"/>
      <c r="AT361" s="255"/>
      <c r="AU361" s="255"/>
      <c r="AV361" s="255"/>
      <c r="AW361" s="255"/>
      <c r="AX361" s="255"/>
      <c r="AY361" s="255"/>
      <c r="AZ361" s="255"/>
      <c r="BA361" s="255"/>
      <c r="BB361" s="255"/>
      <c r="BC361" s="255"/>
      <c r="BD361" s="255"/>
      <c r="BE361" s="255"/>
      <c r="BF361" s="255"/>
      <c r="BG361" s="255"/>
      <c r="BH361" s="255"/>
      <c r="BI361" s="255"/>
    </row>
    <row r="362" spans="1:61" x14ac:dyDescent="0.2">
      <c r="A362" s="255"/>
      <c r="B362" s="255"/>
      <c r="C362" s="255"/>
      <c r="D362" s="255"/>
      <c r="E362" s="255"/>
      <c r="F362" s="255"/>
      <c r="G362" s="255"/>
      <c r="H362" s="255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  <c r="T362" s="255"/>
      <c r="U362" s="255"/>
      <c r="V362" s="255"/>
      <c r="W362" s="255"/>
      <c r="X362" s="255"/>
      <c r="Y362" s="255"/>
      <c r="Z362" s="255"/>
      <c r="AA362" s="255"/>
      <c r="AB362" s="255"/>
      <c r="AC362" s="255"/>
      <c r="AD362" s="255"/>
      <c r="AE362" s="255"/>
      <c r="AF362" s="255"/>
      <c r="AG362" s="255"/>
      <c r="AH362" s="255"/>
      <c r="AI362" s="255"/>
      <c r="AJ362" s="255"/>
      <c r="AK362" s="255"/>
      <c r="AL362" s="255"/>
      <c r="AM362" s="255"/>
      <c r="AN362" s="255"/>
      <c r="AO362" s="255"/>
      <c r="AP362" s="255"/>
      <c r="AQ362" s="255"/>
      <c r="AR362" s="255"/>
      <c r="AS362" s="255"/>
      <c r="AT362" s="255"/>
      <c r="AU362" s="255"/>
      <c r="AV362" s="255"/>
      <c r="AW362" s="255"/>
      <c r="AX362" s="255"/>
      <c r="AY362" s="255"/>
      <c r="AZ362" s="255"/>
      <c r="BA362" s="255"/>
      <c r="BB362" s="255"/>
      <c r="BC362" s="255"/>
      <c r="BD362" s="255"/>
      <c r="BE362" s="255"/>
      <c r="BF362" s="255"/>
      <c r="BG362" s="255"/>
      <c r="BH362" s="255"/>
      <c r="BI362" s="255"/>
    </row>
    <row r="363" spans="1:61" x14ac:dyDescent="0.2">
      <c r="A363" s="255"/>
      <c r="B363" s="255"/>
      <c r="C363" s="255"/>
      <c r="D363" s="255"/>
      <c r="E363" s="255"/>
      <c r="F363" s="255"/>
      <c r="G363" s="255"/>
      <c r="H363" s="255"/>
      <c r="I363" s="255"/>
      <c r="J363" s="255"/>
      <c r="K363" s="255"/>
      <c r="L363" s="255"/>
      <c r="M363" s="255"/>
      <c r="N363" s="255"/>
      <c r="O363" s="255"/>
      <c r="P363" s="255"/>
      <c r="Q363" s="255"/>
      <c r="R363" s="255"/>
      <c r="S363" s="255"/>
      <c r="T363" s="255"/>
      <c r="U363" s="255"/>
      <c r="V363" s="255"/>
      <c r="W363" s="255"/>
      <c r="X363" s="255"/>
      <c r="Y363" s="255"/>
      <c r="Z363" s="255"/>
      <c r="AA363" s="255"/>
      <c r="AB363" s="255"/>
      <c r="AC363" s="255"/>
      <c r="AD363" s="255"/>
      <c r="AE363" s="255"/>
      <c r="AF363" s="255"/>
      <c r="AG363" s="255"/>
      <c r="AH363" s="255"/>
      <c r="AI363" s="255"/>
      <c r="AJ363" s="255"/>
      <c r="AK363" s="255"/>
      <c r="AL363" s="255"/>
      <c r="AM363" s="255"/>
      <c r="AN363" s="255"/>
      <c r="AO363" s="255"/>
      <c r="AP363" s="255"/>
      <c r="AQ363" s="255"/>
      <c r="AR363" s="255"/>
      <c r="AS363" s="255"/>
      <c r="AT363" s="255"/>
      <c r="AU363" s="255"/>
      <c r="AV363" s="255"/>
      <c r="AW363" s="255"/>
      <c r="AX363" s="255"/>
      <c r="AY363" s="255"/>
      <c r="AZ363" s="255"/>
      <c r="BA363" s="255"/>
      <c r="BB363" s="255"/>
      <c r="BC363" s="255"/>
      <c r="BD363" s="255"/>
      <c r="BE363" s="255"/>
      <c r="BF363" s="255"/>
      <c r="BG363" s="255"/>
      <c r="BH363" s="255"/>
      <c r="BI363" s="255"/>
    </row>
    <row r="364" spans="1:61" x14ac:dyDescent="0.2">
      <c r="A364" s="255"/>
      <c r="B364" s="255"/>
      <c r="C364" s="255"/>
      <c r="D364" s="255"/>
      <c r="E364" s="255"/>
      <c r="F364" s="255"/>
      <c r="G364" s="255"/>
      <c r="H364" s="255"/>
      <c r="I364" s="255"/>
      <c r="J364" s="255"/>
      <c r="K364" s="255"/>
      <c r="L364" s="255"/>
      <c r="M364" s="255"/>
      <c r="N364" s="255"/>
      <c r="O364" s="255"/>
      <c r="P364" s="255"/>
      <c r="Q364" s="255"/>
      <c r="R364" s="255"/>
      <c r="S364" s="255"/>
      <c r="T364" s="255"/>
      <c r="U364" s="255"/>
      <c r="V364" s="255"/>
      <c r="W364" s="255"/>
      <c r="X364" s="255"/>
      <c r="Y364" s="255"/>
      <c r="Z364" s="255"/>
      <c r="AA364" s="255"/>
      <c r="AB364" s="255"/>
      <c r="AC364" s="255"/>
      <c r="AD364" s="255"/>
      <c r="AE364" s="255"/>
      <c r="AF364" s="255"/>
      <c r="AG364" s="255"/>
      <c r="AH364" s="255"/>
      <c r="AI364" s="255"/>
      <c r="AJ364" s="255"/>
      <c r="AK364" s="255"/>
      <c r="AL364" s="255"/>
      <c r="AM364" s="255"/>
      <c r="AN364" s="255"/>
      <c r="AO364" s="255"/>
      <c r="AP364" s="255"/>
      <c r="AQ364" s="255"/>
      <c r="AR364" s="255"/>
      <c r="AS364" s="255"/>
      <c r="AT364" s="255"/>
      <c r="AU364" s="255"/>
      <c r="AV364" s="255"/>
      <c r="AW364" s="255"/>
      <c r="AX364" s="255"/>
      <c r="AY364" s="255"/>
      <c r="AZ364" s="255"/>
      <c r="BA364" s="255"/>
      <c r="BB364" s="255"/>
      <c r="BC364" s="255"/>
      <c r="BD364" s="255"/>
      <c r="BE364" s="255"/>
      <c r="BF364" s="255"/>
      <c r="BG364" s="255"/>
      <c r="BH364" s="255"/>
      <c r="BI364" s="255"/>
    </row>
    <row r="365" spans="1:61" x14ac:dyDescent="0.2">
      <c r="A365" s="255"/>
      <c r="B365" s="255"/>
      <c r="C365" s="255"/>
      <c r="D365" s="255"/>
      <c r="E365" s="255"/>
      <c r="F365" s="255"/>
      <c r="G365" s="255"/>
      <c r="H365" s="255"/>
      <c r="I365" s="255"/>
      <c r="J365" s="255"/>
      <c r="K365" s="255"/>
      <c r="L365" s="255"/>
      <c r="M365" s="255"/>
      <c r="N365" s="255"/>
      <c r="O365" s="255"/>
      <c r="P365" s="255"/>
      <c r="Q365" s="255"/>
      <c r="R365" s="255"/>
      <c r="S365" s="255"/>
      <c r="T365" s="255"/>
      <c r="U365" s="255"/>
      <c r="V365" s="255"/>
      <c r="W365" s="255"/>
      <c r="X365" s="255"/>
      <c r="Y365" s="255"/>
      <c r="Z365" s="255"/>
      <c r="AA365" s="255"/>
      <c r="AB365" s="255"/>
      <c r="AC365" s="255"/>
      <c r="AD365" s="255"/>
      <c r="AE365" s="255"/>
      <c r="AF365" s="255"/>
      <c r="AG365" s="255"/>
      <c r="AH365" s="255"/>
      <c r="AI365" s="255"/>
      <c r="AJ365" s="255"/>
      <c r="AK365" s="255"/>
      <c r="AL365" s="255"/>
      <c r="AM365" s="255"/>
      <c r="AN365" s="255"/>
      <c r="AO365" s="255"/>
      <c r="AP365" s="255"/>
      <c r="AQ365" s="255"/>
      <c r="AR365" s="255"/>
      <c r="AS365" s="255"/>
      <c r="AT365" s="255"/>
      <c r="AU365" s="255"/>
      <c r="AV365" s="255"/>
      <c r="AW365" s="255"/>
      <c r="AX365" s="255"/>
      <c r="AY365" s="255"/>
      <c r="AZ365" s="255"/>
      <c r="BA365" s="255"/>
      <c r="BB365" s="255"/>
      <c r="BC365" s="255"/>
      <c r="BD365" s="255"/>
      <c r="BE365" s="255"/>
      <c r="BF365" s="255"/>
      <c r="BG365" s="255"/>
      <c r="BH365" s="255"/>
      <c r="BI365" s="255"/>
    </row>
    <row r="366" spans="1:61" x14ac:dyDescent="0.2">
      <c r="A366" s="255"/>
      <c r="B366" s="255"/>
      <c r="C366" s="255"/>
      <c r="D366" s="255"/>
      <c r="E366" s="255"/>
      <c r="F366" s="255"/>
      <c r="G366" s="255"/>
      <c r="H366" s="255"/>
      <c r="I366" s="255"/>
      <c r="J366" s="255"/>
      <c r="K366" s="255"/>
      <c r="L366" s="255"/>
      <c r="M366" s="255"/>
      <c r="N366" s="255"/>
      <c r="O366" s="255"/>
      <c r="P366" s="255"/>
      <c r="Q366" s="255"/>
      <c r="R366" s="255"/>
      <c r="S366" s="255"/>
      <c r="T366" s="255"/>
      <c r="U366" s="255"/>
      <c r="V366" s="255"/>
      <c r="W366" s="255"/>
      <c r="X366" s="255"/>
      <c r="Y366" s="255"/>
      <c r="Z366" s="255"/>
      <c r="AA366" s="255"/>
      <c r="AB366" s="255"/>
      <c r="AC366" s="255"/>
      <c r="AD366" s="255"/>
      <c r="AE366" s="255"/>
      <c r="AF366" s="255"/>
      <c r="AG366" s="255"/>
      <c r="AH366" s="255"/>
      <c r="AI366" s="255"/>
      <c r="AJ366" s="255"/>
      <c r="AK366" s="255"/>
      <c r="AL366" s="255"/>
      <c r="AM366" s="255"/>
      <c r="AN366" s="255"/>
      <c r="AO366" s="255"/>
      <c r="AP366" s="255"/>
      <c r="AQ366" s="255"/>
      <c r="AR366" s="255"/>
      <c r="AS366" s="255"/>
      <c r="AT366" s="255"/>
      <c r="AU366" s="255"/>
      <c r="AV366" s="255"/>
      <c r="AW366" s="255"/>
      <c r="AX366" s="255"/>
      <c r="AY366" s="255"/>
      <c r="AZ366" s="255"/>
      <c r="BA366" s="255"/>
      <c r="BB366" s="255"/>
      <c r="BC366" s="255"/>
      <c r="BD366" s="255"/>
      <c r="BE366" s="255"/>
      <c r="BF366" s="255"/>
      <c r="BG366" s="255"/>
      <c r="BH366" s="255"/>
      <c r="BI366" s="255"/>
    </row>
    <row r="367" spans="1:61" x14ac:dyDescent="0.2">
      <c r="A367" s="255"/>
      <c r="B367" s="255"/>
      <c r="C367" s="255"/>
      <c r="D367" s="255"/>
      <c r="E367" s="255"/>
      <c r="F367" s="255"/>
      <c r="G367" s="255"/>
      <c r="H367" s="255"/>
      <c r="I367" s="255"/>
      <c r="J367" s="255"/>
      <c r="K367" s="255"/>
      <c r="L367" s="255"/>
      <c r="M367" s="255"/>
      <c r="N367" s="255"/>
      <c r="O367" s="255"/>
      <c r="P367" s="255"/>
      <c r="Q367" s="255"/>
      <c r="R367" s="255"/>
      <c r="S367" s="255"/>
      <c r="T367" s="255"/>
      <c r="U367" s="255"/>
      <c r="V367" s="255"/>
      <c r="W367" s="255"/>
      <c r="X367" s="255"/>
      <c r="Y367" s="255"/>
      <c r="Z367" s="255"/>
      <c r="AA367" s="255"/>
      <c r="AB367" s="255"/>
      <c r="AC367" s="255"/>
      <c r="AD367" s="255"/>
      <c r="AE367" s="255"/>
      <c r="AF367" s="255"/>
      <c r="AG367" s="255"/>
      <c r="AH367" s="255"/>
      <c r="AI367" s="255"/>
      <c r="AJ367" s="255"/>
      <c r="AK367" s="255"/>
      <c r="AL367" s="255"/>
      <c r="AM367" s="255"/>
      <c r="AN367" s="255"/>
      <c r="AO367" s="255"/>
      <c r="AP367" s="255"/>
      <c r="AQ367" s="255"/>
      <c r="AR367" s="255"/>
      <c r="AS367" s="255"/>
      <c r="AT367" s="255"/>
      <c r="AU367" s="255"/>
      <c r="AV367" s="255"/>
      <c r="AW367" s="255"/>
      <c r="AX367" s="255"/>
      <c r="AY367" s="255"/>
      <c r="AZ367" s="255"/>
      <c r="BA367" s="255"/>
      <c r="BB367" s="255"/>
      <c r="BC367" s="255"/>
      <c r="BD367" s="255"/>
      <c r="BE367" s="255"/>
      <c r="BF367" s="255"/>
      <c r="BG367" s="255"/>
      <c r="BH367" s="255"/>
      <c r="BI367" s="255"/>
    </row>
    <row r="368" spans="1:61" x14ac:dyDescent="0.2">
      <c r="A368" s="255"/>
      <c r="B368" s="255"/>
      <c r="C368" s="255"/>
      <c r="D368" s="255"/>
      <c r="E368" s="255"/>
      <c r="F368" s="255"/>
      <c r="G368" s="255"/>
      <c r="H368" s="255"/>
      <c r="I368" s="255"/>
      <c r="J368" s="255"/>
      <c r="K368" s="255"/>
      <c r="L368" s="255"/>
      <c r="M368" s="255"/>
      <c r="N368" s="255"/>
      <c r="O368" s="255"/>
      <c r="P368" s="255"/>
      <c r="Q368" s="255"/>
      <c r="R368" s="255"/>
      <c r="S368" s="255"/>
      <c r="T368" s="255"/>
      <c r="U368" s="255"/>
      <c r="V368" s="255"/>
      <c r="W368" s="255"/>
      <c r="X368" s="255"/>
      <c r="Y368" s="255"/>
      <c r="Z368" s="255"/>
      <c r="AA368" s="255"/>
      <c r="AB368" s="255"/>
      <c r="AC368" s="255"/>
      <c r="AD368" s="255"/>
      <c r="AE368" s="255"/>
      <c r="AF368" s="255"/>
      <c r="AG368" s="255"/>
      <c r="AH368" s="255"/>
      <c r="AI368" s="255"/>
      <c r="AJ368" s="255"/>
      <c r="AK368" s="255"/>
      <c r="AL368" s="255"/>
      <c r="AM368" s="255"/>
      <c r="AN368" s="255"/>
      <c r="AO368" s="255"/>
      <c r="AP368" s="255"/>
      <c r="AQ368" s="255"/>
      <c r="AR368" s="255"/>
      <c r="AS368" s="255"/>
      <c r="AT368" s="255"/>
      <c r="AU368" s="255"/>
      <c r="AV368" s="255"/>
      <c r="AW368" s="255"/>
      <c r="AX368" s="255"/>
      <c r="AY368" s="255"/>
      <c r="AZ368" s="255"/>
      <c r="BA368" s="255"/>
      <c r="BB368" s="255"/>
      <c r="BC368" s="255"/>
      <c r="BD368" s="255"/>
      <c r="BE368" s="255"/>
      <c r="BF368" s="255"/>
      <c r="BG368" s="255"/>
      <c r="BH368" s="255"/>
      <c r="BI368" s="255"/>
    </row>
    <row r="369" spans="1:61" x14ac:dyDescent="0.2">
      <c r="A369" s="255"/>
      <c r="B369" s="255"/>
      <c r="C369" s="255"/>
      <c r="D369" s="255"/>
      <c r="E369" s="255"/>
      <c r="F369" s="255"/>
      <c r="G369" s="255"/>
      <c r="H369" s="255"/>
      <c r="I369" s="255"/>
      <c r="J369" s="255"/>
      <c r="K369" s="255"/>
      <c r="L369" s="255"/>
      <c r="M369" s="255"/>
      <c r="N369" s="255"/>
      <c r="O369" s="255"/>
      <c r="P369" s="255"/>
      <c r="Q369" s="255"/>
      <c r="R369" s="255"/>
      <c r="S369" s="255"/>
      <c r="T369" s="255"/>
      <c r="U369" s="255"/>
      <c r="V369" s="255"/>
      <c r="W369" s="255"/>
      <c r="X369" s="255"/>
      <c r="Y369" s="255"/>
      <c r="Z369" s="255"/>
      <c r="AA369" s="255"/>
      <c r="AB369" s="255"/>
      <c r="AC369" s="255"/>
      <c r="AD369" s="255"/>
      <c r="AE369" s="255"/>
      <c r="AF369" s="255"/>
      <c r="AG369" s="255"/>
      <c r="AH369" s="255"/>
      <c r="AI369" s="255"/>
      <c r="AJ369" s="255"/>
      <c r="AK369" s="255"/>
      <c r="AL369" s="255"/>
      <c r="AM369" s="255"/>
      <c r="AN369" s="255"/>
      <c r="AO369" s="255"/>
      <c r="AP369" s="255"/>
      <c r="AQ369" s="255"/>
      <c r="AR369" s="255"/>
      <c r="AS369" s="255"/>
      <c r="AT369" s="255"/>
      <c r="AU369" s="255"/>
      <c r="AV369" s="255"/>
      <c r="AW369" s="255"/>
      <c r="AX369" s="255"/>
      <c r="AY369" s="255"/>
      <c r="AZ369" s="255"/>
      <c r="BA369" s="255"/>
      <c r="BB369" s="255"/>
      <c r="BC369" s="255"/>
      <c r="BD369" s="255"/>
      <c r="BE369" s="255"/>
      <c r="BF369" s="255"/>
      <c r="BG369" s="255"/>
      <c r="BH369" s="255"/>
      <c r="BI369" s="255"/>
    </row>
    <row r="370" spans="1:61" x14ac:dyDescent="0.2">
      <c r="A370" s="255"/>
      <c r="B370" s="255"/>
      <c r="C370" s="255"/>
      <c r="D370" s="255"/>
      <c r="E370" s="255"/>
      <c r="F370" s="255"/>
      <c r="G370" s="255"/>
      <c r="H370" s="255"/>
      <c r="I370" s="255"/>
      <c r="J370" s="255"/>
      <c r="K370" s="255"/>
      <c r="L370" s="255"/>
      <c r="M370" s="255"/>
      <c r="N370" s="255"/>
      <c r="O370" s="255"/>
      <c r="P370" s="255"/>
      <c r="Q370" s="255"/>
      <c r="R370" s="255"/>
      <c r="S370" s="255"/>
      <c r="T370" s="255"/>
      <c r="U370" s="255"/>
      <c r="V370" s="255"/>
      <c r="W370" s="255"/>
      <c r="X370" s="255"/>
      <c r="Y370" s="255"/>
      <c r="Z370" s="255"/>
      <c r="AA370" s="255"/>
      <c r="AB370" s="255"/>
      <c r="AC370" s="255"/>
      <c r="AD370" s="255"/>
      <c r="AE370" s="255"/>
      <c r="AF370" s="255"/>
      <c r="AG370" s="255"/>
      <c r="AH370" s="255"/>
      <c r="AI370" s="255"/>
      <c r="AJ370" s="255"/>
      <c r="AK370" s="255"/>
      <c r="AL370" s="255"/>
      <c r="AM370" s="255"/>
      <c r="AN370" s="255"/>
      <c r="AO370" s="255"/>
      <c r="AP370" s="255"/>
      <c r="AQ370" s="255"/>
      <c r="AR370" s="255"/>
      <c r="AS370" s="255"/>
      <c r="AT370" s="255"/>
      <c r="AU370" s="255"/>
      <c r="AV370" s="255"/>
      <c r="AW370" s="255"/>
      <c r="AX370" s="255"/>
      <c r="AY370" s="255"/>
      <c r="AZ370" s="255"/>
      <c r="BA370" s="255"/>
      <c r="BB370" s="255"/>
      <c r="BC370" s="255"/>
      <c r="BD370" s="255"/>
      <c r="BE370" s="255"/>
      <c r="BF370" s="255"/>
      <c r="BG370" s="255"/>
      <c r="BH370" s="255"/>
      <c r="BI370" s="255"/>
    </row>
    <row r="371" spans="1:61" x14ac:dyDescent="0.2">
      <c r="A371" s="255"/>
      <c r="B371" s="255"/>
      <c r="C371" s="255"/>
      <c r="D371" s="255"/>
      <c r="E371" s="255"/>
      <c r="F371" s="255"/>
      <c r="G371" s="255"/>
      <c r="H371" s="255"/>
      <c r="I371" s="255"/>
      <c r="J371" s="255"/>
      <c r="K371" s="255"/>
      <c r="L371" s="255"/>
      <c r="M371" s="255"/>
      <c r="N371" s="255"/>
      <c r="O371" s="255"/>
      <c r="P371" s="255"/>
      <c r="Q371" s="255"/>
      <c r="R371" s="255"/>
      <c r="S371" s="255"/>
      <c r="T371" s="255"/>
      <c r="U371" s="255"/>
      <c r="V371" s="255"/>
      <c r="W371" s="255"/>
      <c r="X371" s="255"/>
      <c r="Y371" s="255"/>
      <c r="Z371" s="255"/>
      <c r="AA371" s="255"/>
      <c r="AB371" s="255"/>
      <c r="AC371" s="255"/>
      <c r="AD371" s="255"/>
      <c r="AE371" s="255"/>
      <c r="AF371" s="255"/>
      <c r="AG371" s="255"/>
      <c r="AH371" s="255"/>
      <c r="AI371" s="255"/>
      <c r="AJ371" s="255"/>
      <c r="AK371" s="255"/>
      <c r="AL371" s="255"/>
      <c r="AM371" s="255"/>
      <c r="AN371" s="255"/>
      <c r="AO371" s="255"/>
      <c r="AP371" s="255"/>
      <c r="AQ371" s="255"/>
      <c r="AR371" s="255"/>
      <c r="AS371" s="255"/>
      <c r="AT371" s="255"/>
      <c r="AU371" s="255"/>
      <c r="AV371" s="255"/>
      <c r="AW371" s="255"/>
      <c r="AX371" s="255"/>
      <c r="AY371" s="255"/>
      <c r="AZ371" s="255"/>
      <c r="BA371" s="255"/>
      <c r="BB371" s="255"/>
      <c r="BC371" s="255"/>
      <c r="BD371" s="255"/>
      <c r="BE371" s="255"/>
      <c r="BF371" s="255"/>
      <c r="BG371" s="255"/>
      <c r="BH371" s="255"/>
      <c r="BI371" s="255"/>
    </row>
    <row r="372" spans="1:61" x14ac:dyDescent="0.2">
      <c r="A372" s="255"/>
      <c r="B372" s="255"/>
      <c r="C372" s="255"/>
      <c r="D372" s="255"/>
      <c r="E372" s="255"/>
      <c r="F372" s="255"/>
      <c r="G372" s="255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/>
      <c r="S372" s="255"/>
      <c r="T372" s="255"/>
      <c r="U372" s="255"/>
      <c r="V372" s="255"/>
      <c r="W372" s="255"/>
      <c r="X372" s="255"/>
      <c r="Y372" s="255"/>
      <c r="Z372" s="255"/>
      <c r="AA372" s="255"/>
      <c r="AB372" s="255"/>
      <c r="AC372" s="255"/>
      <c r="AD372" s="255"/>
      <c r="AE372" s="255"/>
      <c r="AF372" s="255"/>
      <c r="AG372" s="255"/>
      <c r="AH372" s="255"/>
      <c r="AI372" s="255"/>
      <c r="AJ372" s="255"/>
      <c r="AK372" s="255"/>
      <c r="AL372" s="255"/>
      <c r="AM372" s="255"/>
      <c r="AN372" s="255"/>
      <c r="AO372" s="255"/>
      <c r="AP372" s="255"/>
      <c r="AQ372" s="255"/>
      <c r="AR372" s="255"/>
      <c r="AS372" s="255"/>
      <c r="AT372" s="255"/>
      <c r="AU372" s="255"/>
      <c r="AV372" s="255"/>
      <c r="AW372" s="255"/>
      <c r="AX372" s="255"/>
      <c r="AY372" s="255"/>
      <c r="AZ372" s="255"/>
      <c r="BA372" s="255"/>
      <c r="BB372" s="255"/>
      <c r="BC372" s="255"/>
      <c r="BD372" s="255"/>
      <c r="BE372" s="255"/>
      <c r="BF372" s="255"/>
      <c r="BG372" s="255"/>
      <c r="BH372" s="255"/>
      <c r="BI372" s="255"/>
    </row>
    <row r="373" spans="1:61" x14ac:dyDescent="0.2">
      <c r="A373" s="255"/>
      <c r="B373" s="255"/>
      <c r="C373" s="255"/>
      <c r="D373" s="255"/>
      <c r="E373" s="255"/>
      <c r="F373" s="255"/>
      <c r="G373" s="255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/>
      <c r="S373" s="255"/>
      <c r="T373" s="255"/>
      <c r="U373" s="255"/>
      <c r="V373" s="255"/>
      <c r="W373" s="255"/>
      <c r="X373" s="255"/>
      <c r="Y373" s="255"/>
      <c r="Z373" s="255"/>
      <c r="AA373" s="255"/>
      <c r="AB373" s="255"/>
      <c r="AC373" s="255"/>
      <c r="AD373" s="255"/>
      <c r="AE373" s="255"/>
      <c r="AF373" s="255"/>
      <c r="AG373" s="255"/>
      <c r="AH373" s="255"/>
      <c r="AI373" s="255"/>
      <c r="AJ373" s="255"/>
      <c r="AK373" s="255"/>
      <c r="AL373" s="255"/>
      <c r="AM373" s="255"/>
      <c r="AN373" s="255"/>
      <c r="AO373" s="255"/>
      <c r="AP373" s="255"/>
      <c r="AQ373" s="255"/>
      <c r="AR373" s="255"/>
      <c r="AS373" s="255"/>
      <c r="AT373" s="255"/>
      <c r="AU373" s="255"/>
      <c r="AV373" s="255"/>
      <c r="AW373" s="255"/>
      <c r="AX373" s="255"/>
      <c r="AY373" s="255"/>
      <c r="AZ373" s="255"/>
      <c r="BA373" s="255"/>
      <c r="BB373" s="255"/>
      <c r="BC373" s="255"/>
      <c r="BD373" s="255"/>
      <c r="BE373" s="255"/>
      <c r="BF373" s="255"/>
      <c r="BG373" s="255"/>
      <c r="BH373" s="255"/>
      <c r="BI373" s="255"/>
    </row>
    <row r="374" spans="1:61" x14ac:dyDescent="0.2">
      <c r="A374" s="255"/>
      <c r="B374" s="255"/>
      <c r="C374" s="255"/>
      <c r="D374" s="255"/>
      <c r="E374" s="255"/>
      <c r="F374" s="255"/>
      <c r="G374" s="255"/>
      <c r="H374" s="255"/>
      <c r="I374" s="255"/>
      <c r="J374" s="255"/>
      <c r="K374" s="255"/>
      <c r="L374" s="255"/>
      <c r="M374" s="255"/>
      <c r="N374" s="255"/>
      <c r="O374" s="255"/>
      <c r="P374" s="255"/>
      <c r="Q374" s="255"/>
      <c r="R374" s="255"/>
      <c r="S374" s="255"/>
      <c r="T374" s="255"/>
      <c r="U374" s="255"/>
      <c r="V374" s="255"/>
      <c r="W374" s="255"/>
      <c r="X374" s="255"/>
      <c r="Y374" s="255"/>
      <c r="Z374" s="255"/>
      <c r="AA374" s="255"/>
      <c r="AB374" s="255"/>
      <c r="AC374" s="255"/>
      <c r="AD374" s="255"/>
      <c r="AE374" s="255"/>
      <c r="AF374" s="255"/>
      <c r="AG374" s="255"/>
      <c r="AH374" s="255"/>
      <c r="AI374" s="255"/>
      <c r="AJ374" s="255"/>
      <c r="AK374" s="255"/>
      <c r="AL374" s="255"/>
      <c r="AM374" s="255"/>
      <c r="AN374" s="255"/>
      <c r="AO374" s="255"/>
      <c r="AP374" s="255"/>
      <c r="AQ374" s="255"/>
      <c r="AR374" s="255"/>
      <c r="AS374" s="255"/>
      <c r="AT374" s="255"/>
      <c r="AU374" s="255"/>
      <c r="AV374" s="255"/>
      <c r="AW374" s="255"/>
      <c r="AX374" s="255"/>
      <c r="AY374" s="255"/>
      <c r="AZ374" s="255"/>
      <c r="BA374" s="255"/>
      <c r="BB374" s="255"/>
      <c r="BC374" s="255"/>
      <c r="BD374" s="255"/>
      <c r="BE374" s="255"/>
      <c r="BF374" s="255"/>
      <c r="BG374" s="255"/>
      <c r="BH374" s="255"/>
      <c r="BI374" s="255"/>
    </row>
    <row r="375" spans="1:61" x14ac:dyDescent="0.2">
      <c r="A375" s="255"/>
      <c r="B375" s="255"/>
      <c r="C375" s="255"/>
      <c r="D375" s="255"/>
      <c r="E375" s="255"/>
      <c r="F375" s="255"/>
      <c r="G375" s="255"/>
      <c r="H375" s="255"/>
      <c r="I375" s="255"/>
      <c r="J375" s="255"/>
      <c r="K375" s="255"/>
      <c r="L375" s="255"/>
      <c r="M375" s="255"/>
      <c r="N375" s="255"/>
      <c r="O375" s="255"/>
      <c r="P375" s="255"/>
      <c r="Q375" s="255"/>
      <c r="R375" s="255"/>
      <c r="S375" s="255"/>
      <c r="T375" s="255"/>
      <c r="U375" s="255"/>
      <c r="V375" s="255"/>
      <c r="W375" s="255"/>
      <c r="X375" s="255"/>
      <c r="Y375" s="255"/>
      <c r="Z375" s="255"/>
      <c r="AA375" s="255"/>
      <c r="AB375" s="255"/>
      <c r="AC375" s="255"/>
      <c r="AD375" s="255"/>
      <c r="AE375" s="255"/>
      <c r="AF375" s="255"/>
      <c r="AG375" s="255"/>
      <c r="AH375" s="255"/>
      <c r="AI375" s="255"/>
      <c r="AJ375" s="255"/>
      <c r="AK375" s="255"/>
      <c r="AL375" s="255"/>
      <c r="AM375" s="255"/>
      <c r="AN375" s="255"/>
      <c r="AO375" s="255"/>
      <c r="AP375" s="255"/>
      <c r="AQ375" s="255"/>
      <c r="AR375" s="255"/>
      <c r="AS375" s="255"/>
      <c r="AT375" s="255"/>
      <c r="AU375" s="255"/>
      <c r="AV375" s="255"/>
      <c r="AW375" s="255"/>
      <c r="AX375" s="255"/>
      <c r="AY375" s="255"/>
      <c r="AZ375" s="255"/>
      <c r="BA375" s="255"/>
      <c r="BB375" s="255"/>
      <c r="BC375" s="255"/>
      <c r="BD375" s="255"/>
      <c r="BE375" s="255"/>
      <c r="BF375" s="255"/>
      <c r="BG375" s="255"/>
      <c r="BH375" s="255"/>
      <c r="BI375" s="255"/>
    </row>
    <row r="376" spans="1:61" x14ac:dyDescent="0.2">
      <c r="A376" s="255"/>
      <c r="B376" s="255"/>
      <c r="C376" s="255"/>
      <c r="D376" s="255"/>
      <c r="E376" s="255"/>
      <c r="F376" s="255"/>
      <c r="G376" s="255"/>
      <c r="H376" s="255"/>
      <c r="I376" s="255"/>
      <c r="J376" s="255"/>
      <c r="K376" s="255"/>
      <c r="L376" s="255"/>
      <c r="M376" s="255"/>
      <c r="N376" s="255"/>
      <c r="O376" s="255"/>
      <c r="P376" s="255"/>
      <c r="Q376" s="255"/>
      <c r="R376" s="255"/>
      <c r="S376" s="255"/>
      <c r="T376" s="255"/>
      <c r="U376" s="255"/>
      <c r="V376" s="255"/>
      <c r="W376" s="255"/>
      <c r="X376" s="255"/>
      <c r="Y376" s="255"/>
      <c r="Z376" s="255"/>
      <c r="AA376" s="255"/>
      <c r="AB376" s="255"/>
      <c r="AC376" s="255"/>
      <c r="AD376" s="255"/>
      <c r="AE376" s="255"/>
      <c r="AF376" s="255"/>
      <c r="AG376" s="255"/>
      <c r="AH376" s="255"/>
      <c r="AI376" s="255"/>
      <c r="AJ376" s="255"/>
      <c r="AK376" s="255"/>
      <c r="AL376" s="255"/>
      <c r="AM376" s="255"/>
      <c r="AN376" s="255"/>
      <c r="AO376" s="255"/>
      <c r="AP376" s="255"/>
      <c r="AQ376" s="255"/>
      <c r="AR376" s="255"/>
      <c r="AS376" s="255"/>
      <c r="AT376" s="255"/>
      <c r="AU376" s="255"/>
      <c r="AV376" s="255"/>
      <c r="AW376" s="255"/>
      <c r="AX376" s="255"/>
      <c r="AY376" s="255"/>
      <c r="AZ376" s="255"/>
      <c r="BA376" s="255"/>
      <c r="BB376" s="255"/>
      <c r="BC376" s="255"/>
      <c r="BD376" s="255"/>
      <c r="BE376" s="255"/>
      <c r="BF376" s="255"/>
      <c r="BG376" s="255"/>
      <c r="BH376" s="255"/>
      <c r="BI376" s="255"/>
    </row>
    <row r="377" spans="1:61" x14ac:dyDescent="0.2">
      <c r="A377" s="255"/>
      <c r="B377" s="255"/>
      <c r="C377" s="255"/>
      <c r="D377" s="255"/>
      <c r="E377" s="255"/>
      <c r="F377" s="255"/>
      <c r="G377" s="255"/>
      <c r="H377" s="255"/>
      <c r="I377" s="255"/>
      <c r="J377" s="255"/>
      <c r="K377" s="255"/>
      <c r="L377" s="255"/>
      <c r="M377" s="255"/>
      <c r="N377" s="255"/>
      <c r="O377" s="255"/>
      <c r="P377" s="255"/>
      <c r="Q377" s="255"/>
      <c r="R377" s="255"/>
      <c r="S377" s="255"/>
      <c r="T377" s="255"/>
      <c r="U377" s="255"/>
      <c r="V377" s="255"/>
      <c r="W377" s="255"/>
      <c r="X377" s="255"/>
      <c r="Y377" s="255"/>
      <c r="Z377" s="255"/>
      <c r="AA377" s="255"/>
      <c r="AB377" s="255"/>
      <c r="AC377" s="255"/>
      <c r="AD377" s="255"/>
      <c r="AE377" s="255"/>
      <c r="AF377" s="255"/>
      <c r="AG377" s="255"/>
      <c r="AH377" s="255"/>
      <c r="AI377" s="255"/>
      <c r="AJ377" s="255"/>
      <c r="AK377" s="255"/>
      <c r="AL377" s="255"/>
      <c r="AM377" s="255"/>
      <c r="AN377" s="255"/>
      <c r="AO377" s="255"/>
      <c r="AP377" s="255"/>
      <c r="AQ377" s="255"/>
      <c r="AR377" s="255"/>
      <c r="AS377" s="255"/>
      <c r="AT377" s="255"/>
      <c r="AU377" s="255"/>
      <c r="AV377" s="255"/>
      <c r="AW377" s="255"/>
      <c r="AX377" s="255"/>
      <c r="AY377" s="255"/>
      <c r="AZ377" s="255"/>
      <c r="BA377" s="255"/>
      <c r="BB377" s="255"/>
      <c r="BC377" s="255"/>
      <c r="BD377" s="255"/>
      <c r="BE377" s="255"/>
      <c r="BF377" s="255"/>
      <c r="BG377" s="255"/>
      <c r="BH377" s="255"/>
      <c r="BI377" s="255"/>
    </row>
    <row r="378" spans="1:61" x14ac:dyDescent="0.2">
      <c r="A378" s="255"/>
      <c r="B378" s="255"/>
      <c r="C378" s="255"/>
      <c r="D378" s="255"/>
      <c r="E378" s="255"/>
      <c r="F378" s="255"/>
      <c r="G378" s="255"/>
      <c r="H378" s="255"/>
      <c r="I378" s="255"/>
      <c r="J378" s="255"/>
      <c r="K378" s="255"/>
      <c r="L378" s="255"/>
      <c r="M378" s="255"/>
      <c r="N378" s="255"/>
      <c r="O378" s="255"/>
      <c r="P378" s="255"/>
      <c r="Q378" s="255"/>
      <c r="R378" s="255"/>
      <c r="S378" s="255"/>
      <c r="T378" s="255"/>
      <c r="U378" s="255"/>
      <c r="V378" s="255"/>
      <c r="W378" s="255"/>
      <c r="X378" s="255"/>
      <c r="Y378" s="255"/>
      <c r="Z378" s="255"/>
      <c r="AA378" s="255"/>
      <c r="AB378" s="255"/>
      <c r="AC378" s="255"/>
      <c r="AD378" s="255"/>
      <c r="AE378" s="255"/>
      <c r="AF378" s="255"/>
      <c r="AG378" s="255"/>
      <c r="AH378" s="255"/>
      <c r="AI378" s="255"/>
      <c r="AJ378" s="255"/>
      <c r="AK378" s="255"/>
      <c r="AL378" s="255"/>
      <c r="AM378" s="255"/>
      <c r="AN378" s="255"/>
      <c r="AO378" s="255"/>
      <c r="AP378" s="255"/>
      <c r="AQ378" s="255"/>
      <c r="AR378" s="255"/>
      <c r="AS378" s="255"/>
      <c r="AT378" s="255"/>
      <c r="AU378" s="255"/>
      <c r="AV378" s="255"/>
      <c r="AW378" s="255"/>
      <c r="AX378" s="255"/>
      <c r="AY378" s="255"/>
      <c r="AZ378" s="255"/>
      <c r="BA378" s="255"/>
      <c r="BB378" s="255"/>
      <c r="BC378" s="255"/>
      <c r="BD378" s="255"/>
      <c r="BE378" s="255"/>
      <c r="BF378" s="255"/>
      <c r="BG378" s="255"/>
      <c r="BH378" s="255"/>
      <c r="BI378" s="255"/>
    </row>
    <row r="379" spans="1:61" x14ac:dyDescent="0.2">
      <c r="A379" s="255"/>
      <c r="B379" s="255"/>
      <c r="C379" s="255"/>
      <c r="D379" s="255"/>
      <c r="E379" s="255"/>
      <c r="F379" s="255"/>
      <c r="G379" s="255"/>
      <c r="H379" s="255"/>
      <c r="I379" s="255"/>
      <c r="J379" s="255"/>
      <c r="K379" s="255"/>
      <c r="L379" s="255"/>
      <c r="M379" s="255"/>
      <c r="N379" s="255"/>
      <c r="O379" s="255"/>
      <c r="P379" s="255"/>
      <c r="Q379" s="255"/>
      <c r="R379" s="255"/>
      <c r="S379" s="255"/>
      <c r="T379" s="255"/>
      <c r="U379" s="255"/>
      <c r="V379" s="255"/>
      <c r="W379" s="255"/>
      <c r="X379" s="255"/>
      <c r="Y379" s="255"/>
      <c r="Z379" s="255"/>
      <c r="AA379" s="255"/>
      <c r="AB379" s="255"/>
      <c r="AC379" s="255"/>
      <c r="AD379" s="255"/>
      <c r="AE379" s="255"/>
      <c r="AF379" s="255"/>
      <c r="AG379" s="255"/>
      <c r="AH379" s="255"/>
      <c r="AI379" s="255"/>
      <c r="AJ379" s="255"/>
      <c r="AK379" s="255"/>
      <c r="AL379" s="255"/>
      <c r="AM379" s="255"/>
      <c r="AN379" s="255"/>
      <c r="AO379" s="255"/>
      <c r="AP379" s="255"/>
      <c r="AQ379" s="255"/>
      <c r="AR379" s="255"/>
      <c r="AS379" s="255"/>
      <c r="AT379" s="255"/>
      <c r="AU379" s="255"/>
      <c r="AV379" s="255"/>
      <c r="AW379" s="255"/>
      <c r="AX379" s="255"/>
      <c r="AY379" s="255"/>
      <c r="AZ379" s="255"/>
      <c r="BA379" s="255"/>
      <c r="BB379" s="255"/>
      <c r="BC379" s="255"/>
      <c r="BD379" s="255"/>
      <c r="BE379" s="255"/>
      <c r="BF379" s="255"/>
      <c r="BG379" s="255"/>
      <c r="BH379" s="255"/>
      <c r="BI379" s="255"/>
    </row>
    <row r="380" spans="1:61" x14ac:dyDescent="0.2">
      <c r="A380" s="255"/>
      <c r="B380" s="255"/>
      <c r="C380" s="255"/>
      <c r="D380" s="255"/>
      <c r="E380" s="255"/>
      <c r="F380" s="255"/>
      <c r="G380" s="255"/>
      <c r="H380" s="255"/>
      <c r="I380" s="255"/>
      <c r="J380" s="255"/>
      <c r="K380" s="255"/>
      <c r="L380" s="255"/>
      <c r="M380" s="255"/>
      <c r="N380" s="255"/>
      <c r="O380" s="255"/>
      <c r="P380" s="255"/>
      <c r="Q380" s="255"/>
      <c r="R380" s="255"/>
      <c r="S380" s="255"/>
      <c r="T380" s="255"/>
      <c r="U380" s="255"/>
      <c r="V380" s="255"/>
      <c r="W380" s="255"/>
      <c r="X380" s="255"/>
      <c r="Y380" s="255"/>
      <c r="Z380" s="255"/>
      <c r="AA380" s="255"/>
      <c r="AB380" s="255"/>
      <c r="AC380" s="255"/>
      <c r="AD380" s="255"/>
      <c r="AE380" s="255"/>
      <c r="AF380" s="255"/>
      <c r="AG380" s="255"/>
      <c r="AH380" s="255"/>
      <c r="AI380" s="255"/>
      <c r="AJ380" s="255"/>
      <c r="AK380" s="255"/>
      <c r="AL380" s="255"/>
      <c r="AM380" s="255"/>
      <c r="AN380" s="255"/>
      <c r="AO380" s="255"/>
      <c r="AP380" s="255"/>
      <c r="AQ380" s="255"/>
      <c r="AR380" s="255"/>
      <c r="AS380" s="255"/>
      <c r="AT380" s="255"/>
      <c r="AU380" s="255"/>
      <c r="AV380" s="255"/>
      <c r="AW380" s="255"/>
      <c r="AX380" s="255"/>
      <c r="AY380" s="255"/>
      <c r="AZ380" s="255"/>
      <c r="BA380" s="255"/>
      <c r="BB380" s="255"/>
      <c r="BC380" s="255"/>
      <c r="BD380" s="255"/>
      <c r="BE380" s="255"/>
      <c r="BF380" s="255"/>
      <c r="BG380" s="255"/>
      <c r="BH380" s="255"/>
      <c r="BI380" s="255"/>
    </row>
    <row r="381" spans="1:61" x14ac:dyDescent="0.2">
      <c r="A381" s="255"/>
      <c r="B381" s="255"/>
      <c r="C381" s="255"/>
      <c r="D381" s="255"/>
      <c r="E381" s="255"/>
      <c r="F381" s="255"/>
      <c r="G381" s="255"/>
      <c r="H381" s="255"/>
      <c r="I381" s="255"/>
      <c r="J381" s="255"/>
      <c r="K381" s="255"/>
      <c r="L381" s="255"/>
      <c r="M381" s="255"/>
      <c r="N381" s="255"/>
      <c r="O381" s="255"/>
      <c r="P381" s="255"/>
      <c r="Q381" s="255"/>
      <c r="R381" s="255"/>
      <c r="S381" s="255"/>
      <c r="T381" s="255"/>
      <c r="U381" s="255"/>
      <c r="V381" s="255"/>
      <c r="W381" s="255"/>
      <c r="X381" s="255"/>
      <c r="Y381" s="255"/>
      <c r="Z381" s="255"/>
      <c r="AA381" s="255"/>
      <c r="AB381" s="255"/>
      <c r="AC381" s="255"/>
      <c r="AD381" s="255"/>
      <c r="AE381" s="255"/>
      <c r="AF381" s="255"/>
      <c r="AG381" s="255"/>
      <c r="AH381" s="255"/>
      <c r="AI381" s="255"/>
      <c r="AJ381" s="255"/>
      <c r="AK381" s="255"/>
      <c r="AL381" s="255"/>
      <c r="AM381" s="255"/>
      <c r="AN381" s="255"/>
      <c r="AO381" s="255"/>
      <c r="AP381" s="255"/>
      <c r="AQ381" s="255"/>
      <c r="AR381" s="255"/>
      <c r="AS381" s="255"/>
      <c r="AT381" s="255"/>
      <c r="AU381" s="255"/>
      <c r="AV381" s="255"/>
      <c r="AW381" s="255"/>
      <c r="AX381" s="255"/>
      <c r="AY381" s="255"/>
      <c r="AZ381" s="255"/>
      <c r="BA381" s="255"/>
      <c r="BB381" s="255"/>
      <c r="BC381" s="255"/>
      <c r="BD381" s="255"/>
      <c r="BE381" s="255"/>
      <c r="BF381" s="255"/>
      <c r="BG381" s="255"/>
      <c r="BH381" s="255"/>
      <c r="BI381" s="255"/>
    </row>
    <row r="382" spans="1:61" x14ac:dyDescent="0.2">
      <c r="A382" s="255"/>
      <c r="B382" s="255"/>
      <c r="C382" s="255"/>
      <c r="D382" s="25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5"/>
      <c r="P382" s="255"/>
      <c r="Q382" s="255"/>
      <c r="R382" s="255"/>
      <c r="S382" s="255"/>
      <c r="T382" s="255"/>
      <c r="U382" s="255"/>
      <c r="V382" s="255"/>
      <c r="W382" s="255"/>
      <c r="X382" s="255"/>
      <c r="Y382" s="255"/>
      <c r="Z382" s="255"/>
      <c r="AA382" s="255"/>
      <c r="AB382" s="255"/>
      <c r="AC382" s="255"/>
      <c r="AD382" s="255"/>
      <c r="AE382" s="255"/>
      <c r="AF382" s="255"/>
      <c r="AG382" s="255"/>
      <c r="AH382" s="255"/>
      <c r="AI382" s="255"/>
      <c r="AJ382" s="255"/>
      <c r="AK382" s="255"/>
      <c r="AL382" s="255"/>
      <c r="AM382" s="255"/>
      <c r="AN382" s="255"/>
      <c r="AO382" s="255"/>
      <c r="AP382" s="255"/>
      <c r="AQ382" s="255"/>
      <c r="AR382" s="255"/>
      <c r="AS382" s="255"/>
      <c r="AT382" s="255"/>
      <c r="AU382" s="255"/>
      <c r="AV382" s="255"/>
      <c r="AW382" s="255"/>
      <c r="AX382" s="255"/>
      <c r="AY382" s="255"/>
      <c r="AZ382" s="255"/>
      <c r="BA382" s="255"/>
      <c r="BB382" s="255"/>
      <c r="BC382" s="255"/>
      <c r="BD382" s="255"/>
      <c r="BE382" s="255"/>
      <c r="BF382" s="255"/>
      <c r="BG382" s="255"/>
      <c r="BH382" s="255"/>
      <c r="BI382" s="255"/>
    </row>
    <row r="383" spans="1:61" x14ac:dyDescent="0.2">
      <c r="A383" s="255"/>
      <c r="B383" s="255"/>
      <c r="C383" s="255"/>
      <c r="D383" s="255"/>
      <c r="E383" s="255"/>
      <c r="F383" s="255"/>
      <c r="G383" s="255"/>
      <c r="H383" s="255"/>
      <c r="I383" s="255"/>
      <c r="J383" s="255"/>
      <c r="K383" s="255"/>
      <c r="L383" s="255"/>
      <c r="M383" s="255"/>
      <c r="N383" s="255"/>
      <c r="O383" s="255"/>
      <c r="P383" s="255"/>
      <c r="Q383" s="255"/>
      <c r="R383" s="255"/>
      <c r="S383" s="255"/>
      <c r="T383" s="255"/>
      <c r="U383" s="255"/>
      <c r="V383" s="255"/>
      <c r="W383" s="255"/>
      <c r="X383" s="255"/>
      <c r="Y383" s="255"/>
      <c r="Z383" s="255"/>
      <c r="AA383" s="255"/>
      <c r="AB383" s="255"/>
      <c r="AC383" s="255"/>
      <c r="AD383" s="255"/>
      <c r="AE383" s="255"/>
      <c r="AF383" s="255"/>
      <c r="AG383" s="255"/>
      <c r="AH383" s="255"/>
      <c r="AI383" s="255"/>
      <c r="AJ383" s="255"/>
      <c r="AK383" s="255"/>
      <c r="AL383" s="255"/>
      <c r="AM383" s="255"/>
      <c r="AN383" s="255"/>
      <c r="AO383" s="255"/>
      <c r="AP383" s="255"/>
      <c r="AQ383" s="255"/>
      <c r="AR383" s="255"/>
      <c r="AS383" s="255"/>
      <c r="AT383" s="255"/>
      <c r="AU383" s="255"/>
      <c r="AV383" s="255"/>
      <c r="AW383" s="255"/>
      <c r="AX383" s="255"/>
      <c r="AY383" s="255"/>
      <c r="AZ383" s="255"/>
      <c r="BA383" s="255"/>
      <c r="BB383" s="255"/>
      <c r="BC383" s="255"/>
      <c r="BD383" s="255"/>
      <c r="BE383" s="255"/>
      <c r="BF383" s="255"/>
      <c r="BG383" s="255"/>
      <c r="BH383" s="255"/>
      <c r="BI383" s="255"/>
    </row>
    <row r="384" spans="1:61" x14ac:dyDescent="0.2">
      <c r="A384" s="255"/>
      <c r="B384" s="255"/>
      <c r="C384" s="255"/>
      <c r="D384" s="255"/>
      <c r="E384" s="255"/>
      <c r="F384" s="255"/>
      <c r="G384" s="255"/>
      <c r="H384" s="255"/>
      <c r="I384" s="255"/>
      <c r="J384" s="255"/>
      <c r="K384" s="255"/>
      <c r="L384" s="255"/>
      <c r="M384" s="255"/>
      <c r="N384" s="255"/>
      <c r="O384" s="255"/>
      <c r="P384" s="255"/>
      <c r="Q384" s="255"/>
      <c r="R384" s="255"/>
      <c r="S384" s="255"/>
      <c r="T384" s="255"/>
      <c r="U384" s="255"/>
      <c r="V384" s="255"/>
      <c r="W384" s="255"/>
      <c r="X384" s="255"/>
      <c r="Y384" s="255"/>
      <c r="Z384" s="255"/>
      <c r="AA384" s="255"/>
      <c r="AB384" s="255"/>
      <c r="AC384" s="255"/>
      <c r="AD384" s="255"/>
      <c r="AE384" s="255"/>
      <c r="AF384" s="255"/>
      <c r="AG384" s="255"/>
      <c r="AH384" s="255"/>
      <c r="AI384" s="255"/>
      <c r="AJ384" s="255"/>
      <c r="AK384" s="255"/>
      <c r="AL384" s="255"/>
      <c r="AM384" s="255"/>
      <c r="AN384" s="255"/>
      <c r="AO384" s="255"/>
      <c r="AP384" s="255"/>
      <c r="AQ384" s="255"/>
      <c r="AR384" s="255"/>
      <c r="AS384" s="255"/>
      <c r="AT384" s="255"/>
      <c r="AU384" s="255"/>
      <c r="AV384" s="255"/>
      <c r="AW384" s="255"/>
      <c r="AX384" s="255"/>
      <c r="AY384" s="255"/>
      <c r="AZ384" s="255"/>
      <c r="BA384" s="255"/>
      <c r="BB384" s="255"/>
      <c r="BC384" s="255"/>
      <c r="BD384" s="255"/>
      <c r="BE384" s="255"/>
      <c r="BF384" s="255"/>
      <c r="BG384" s="255"/>
      <c r="BH384" s="255"/>
      <c r="BI384" s="255"/>
    </row>
    <row r="385" spans="1:61" x14ac:dyDescent="0.2">
      <c r="A385" s="255"/>
      <c r="B385" s="255"/>
      <c r="C385" s="255"/>
      <c r="D385" s="255"/>
      <c r="E385" s="255"/>
      <c r="F385" s="255"/>
      <c r="G385" s="255"/>
      <c r="H385" s="255"/>
      <c r="I385" s="255"/>
      <c r="J385" s="255"/>
      <c r="K385" s="255"/>
      <c r="L385" s="255"/>
      <c r="M385" s="255"/>
      <c r="N385" s="255"/>
      <c r="O385" s="255"/>
      <c r="P385" s="255"/>
      <c r="Q385" s="255"/>
      <c r="R385" s="255"/>
      <c r="S385" s="255"/>
      <c r="T385" s="255"/>
      <c r="U385" s="255"/>
      <c r="V385" s="255"/>
      <c r="W385" s="255"/>
      <c r="X385" s="255"/>
      <c r="Y385" s="255"/>
      <c r="Z385" s="255"/>
      <c r="AA385" s="255"/>
      <c r="AB385" s="255"/>
      <c r="AC385" s="255"/>
      <c r="AD385" s="255"/>
      <c r="AE385" s="255"/>
      <c r="AF385" s="255"/>
      <c r="AG385" s="255"/>
      <c r="AH385" s="255"/>
      <c r="AI385" s="255"/>
      <c r="AJ385" s="255"/>
      <c r="AK385" s="255"/>
      <c r="AL385" s="255"/>
      <c r="AM385" s="255"/>
      <c r="AN385" s="255"/>
      <c r="AO385" s="255"/>
      <c r="AP385" s="255"/>
      <c r="AQ385" s="255"/>
      <c r="AR385" s="255"/>
      <c r="AS385" s="255"/>
      <c r="AT385" s="255"/>
      <c r="AU385" s="255"/>
      <c r="AV385" s="255"/>
      <c r="AW385" s="255"/>
      <c r="AX385" s="255"/>
      <c r="AY385" s="255"/>
      <c r="AZ385" s="255"/>
      <c r="BA385" s="255"/>
      <c r="BB385" s="255"/>
      <c r="BC385" s="255"/>
      <c r="BD385" s="255"/>
      <c r="BE385" s="255"/>
      <c r="BF385" s="255"/>
      <c r="BG385" s="255"/>
      <c r="BH385" s="255"/>
      <c r="BI385" s="255"/>
    </row>
    <row r="386" spans="1:61" x14ac:dyDescent="0.2">
      <c r="A386" s="255"/>
      <c r="B386" s="255"/>
      <c r="C386" s="255"/>
      <c r="D386" s="255"/>
      <c r="E386" s="255"/>
      <c r="F386" s="255"/>
      <c r="G386" s="255"/>
      <c r="H386" s="255"/>
      <c r="I386" s="255"/>
      <c r="J386" s="255"/>
      <c r="K386" s="255"/>
      <c r="L386" s="255"/>
      <c r="M386" s="255"/>
      <c r="N386" s="255"/>
      <c r="O386" s="255"/>
      <c r="P386" s="255"/>
      <c r="Q386" s="255"/>
      <c r="R386" s="255"/>
      <c r="S386" s="255"/>
      <c r="T386" s="255"/>
      <c r="U386" s="255"/>
      <c r="V386" s="255"/>
      <c r="W386" s="255"/>
      <c r="X386" s="255"/>
      <c r="Y386" s="255"/>
      <c r="Z386" s="255"/>
      <c r="AA386" s="255"/>
      <c r="AB386" s="255"/>
      <c r="AC386" s="255"/>
      <c r="AD386" s="255"/>
      <c r="AE386" s="255"/>
      <c r="AF386" s="255"/>
      <c r="AG386" s="255"/>
      <c r="AH386" s="255"/>
      <c r="AI386" s="255"/>
      <c r="AJ386" s="255"/>
      <c r="AK386" s="255"/>
      <c r="AL386" s="255"/>
      <c r="AM386" s="255"/>
      <c r="AN386" s="255"/>
      <c r="AO386" s="255"/>
      <c r="AP386" s="255"/>
      <c r="AQ386" s="255"/>
      <c r="AR386" s="255"/>
      <c r="AS386" s="255"/>
      <c r="AT386" s="255"/>
      <c r="AU386" s="255"/>
      <c r="AV386" s="255"/>
      <c r="AW386" s="255"/>
      <c r="AX386" s="255"/>
      <c r="AY386" s="255"/>
      <c r="AZ386" s="255"/>
      <c r="BA386" s="255"/>
      <c r="BB386" s="255"/>
      <c r="BC386" s="255"/>
      <c r="BD386" s="255"/>
      <c r="BE386" s="255"/>
      <c r="BF386" s="255"/>
      <c r="BG386" s="255"/>
      <c r="BH386" s="255"/>
      <c r="BI386" s="255"/>
    </row>
    <row r="387" spans="1:61" x14ac:dyDescent="0.2">
      <c r="A387" s="255"/>
      <c r="B387" s="255"/>
      <c r="C387" s="255"/>
      <c r="D387" s="255"/>
      <c r="E387" s="255"/>
      <c r="F387" s="255"/>
      <c r="G387" s="255"/>
      <c r="H387" s="255"/>
      <c r="I387" s="255"/>
      <c r="J387" s="255"/>
      <c r="K387" s="255"/>
      <c r="L387" s="255"/>
      <c r="M387" s="255"/>
      <c r="N387" s="255"/>
      <c r="O387" s="255"/>
      <c r="P387" s="255"/>
      <c r="Q387" s="255"/>
      <c r="R387" s="255"/>
      <c r="S387" s="255"/>
      <c r="T387" s="255"/>
      <c r="U387" s="255"/>
      <c r="V387" s="255"/>
      <c r="W387" s="255"/>
      <c r="X387" s="255"/>
      <c r="Y387" s="255"/>
      <c r="Z387" s="255"/>
      <c r="AA387" s="255"/>
      <c r="AB387" s="255"/>
      <c r="AC387" s="255"/>
      <c r="AD387" s="255"/>
      <c r="AE387" s="255"/>
      <c r="AF387" s="255"/>
      <c r="AG387" s="255"/>
      <c r="AH387" s="255"/>
      <c r="AI387" s="255"/>
      <c r="AJ387" s="255"/>
      <c r="AK387" s="255"/>
      <c r="AL387" s="255"/>
      <c r="AM387" s="255"/>
      <c r="AN387" s="255"/>
      <c r="AO387" s="255"/>
      <c r="AP387" s="255"/>
      <c r="AQ387" s="255"/>
      <c r="AR387" s="255"/>
      <c r="AS387" s="255"/>
      <c r="AT387" s="255"/>
      <c r="AU387" s="255"/>
      <c r="AV387" s="255"/>
      <c r="AW387" s="255"/>
      <c r="AX387" s="255"/>
      <c r="AY387" s="255"/>
      <c r="AZ387" s="255"/>
      <c r="BA387" s="255"/>
      <c r="BB387" s="255"/>
      <c r="BC387" s="255"/>
      <c r="BD387" s="255"/>
      <c r="BE387" s="255"/>
      <c r="BF387" s="255"/>
      <c r="BG387" s="255"/>
      <c r="BH387" s="255"/>
      <c r="BI387" s="255"/>
    </row>
    <row r="388" spans="1:61" x14ac:dyDescent="0.2">
      <c r="A388" s="255"/>
      <c r="B388" s="255"/>
      <c r="C388" s="255"/>
      <c r="D388" s="255"/>
      <c r="E388" s="255"/>
      <c r="F388" s="255"/>
      <c r="G388" s="255"/>
      <c r="H388" s="255"/>
      <c r="I388" s="255"/>
      <c r="J388" s="255"/>
      <c r="K388" s="255"/>
      <c r="L388" s="255"/>
      <c r="M388" s="255"/>
      <c r="N388" s="255"/>
      <c r="O388" s="255"/>
      <c r="P388" s="255"/>
      <c r="Q388" s="255"/>
      <c r="R388" s="255"/>
      <c r="S388" s="255"/>
      <c r="T388" s="255"/>
      <c r="U388" s="255"/>
      <c r="V388" s="255"/>
      <c r="W388" s="255"/>
      <c r="X388" s="255"/>
      <c r="Y388" s="255"/>
      <c r="Z388" s="255"/>
      <c r="AA388" s="255"/>
      <c r="AB388" s="255"/>
      <c r="AC388" s="255"/>
      <c r="AD388" s="255"/>
      <c r="AE388" s="255"/>
      <c r="AF388" s="255"/>
      <c r="AG388" s="255"/>
      <c r="AH388" s="255"/>
      <c r="AI388" s="255"/>
      <c r="AJ388" s="255"/>
      <c r="AK388" s="255"/>
      <c r="AL388" s="255"/>
      <c r="AM388" s="255"/>
      <c r="AN388" s="255"/>
      <c r="AO388" s="255"/>
      <c r="AP388" s="255"/>
      <c r="AQ388" s="255"/>
      <c r="AR388" s="255"/>
      <c r="AS388" s="255"/>
      <c r="AT388" s="255"/>
      <c r="AU388" s="255"/>
      <c r="AV388" s="255"/>
      <c r="AW388" s="255"/>
      <c r="AX388" s="255"/>
      <c r="AY388" s="255"/>
      <c r="AZ388" s="255"/>
      <c r="BA388" s="255"/>
      <c r="BB388" s="255"/>
      <c r="BC388" s="255"/>
      <c r="BD388" s="255"/>
      <c r="BE388" s="255"/>
      <c r="BF388" s="255"/>
      <c r="BG388" s="255"/>
      <c r="BH388" s="255"/>
      <c r="BI388" s="255"/>
    </row>
    <row r="389" spans="1:61" x14ac:dyDescent="0.2">
      <c r="A389" s="255"/>
      <c r="B389" s="255"/>
      <c r="C389" s="255"/>
      <c r="D389" s="255"/>
      <c r="E389" s="255"/>
      <c r="F389" s="255"/>
      <c r="G389" s="255"/>
      <c r="H389" s="255"/>
      <c r="I389" s="255"/>
      <c r="J389" s="255"/>
      <c r="K389" s="255"/>
      <c r="L389" s="255"/>
      <c r="M389" s="255"/>
      <c r="N389" s="255"/>
      <c r="O389" s="255"/>
      <c r="P389" s="255"/>
      <c r="Q389" s="255"/>
      <c r="R389" s="255"/>
      <c r="S389" s="255"/>
      <c r="T389" s="255"/>
      <c r="U389" s="255"/>
      <c r="V389" s="255"/>
      <c r="W389" s="255"/>
      <c r="X389" s="255"/>
      <c r="Y389" s="255"/>
      <c r="Z389" s="255"/>
      <c r="AA389" s="255"/>
      <c r="AB389" s="255"/>
      <c r="AC389" s="255"/>
      <c r="AD389" s="255"/>
      <c r="AE389" s="255"/>
      <c r="AF389" s="255"/>
      <c r="AG389" s="255"/>
      <c r="AH389" s="255"/>
      <c r="AI389" s="255"/>
      <c r="AJ389" s="255"/>
      <c r="AK389" s="255"/>
      <c r="AL389" s="255"/>
      <c r="AM389" s="255"/>
      <c r="AN389" s="255"/>
      <c r="AO389" s="255"/>
      <c r="AP389" s="255"/>
      <c r="AQ389" s="255"/>
      <c r="AR389" s="255"/>
      <c r="AS389" s="255"/>
      <c r="AT389" s="255"/>
      <c r="AU389" s="255"/>
      <c r="AV389" s="255"/>
      <c r="AW389" s="255"/>
      <c r="AX389" s="255"/>
      <c r="AY389" s="255"/>
      <c r="AZ389" s="255"/>
      <c r="BA389" s="255"/>
      <c r="BB389" s="255"/>
      <c r="BC389" s="255"/>
      <c r="BD389" s="255"/>
      <c r="BE389" s="255"/>
      <c r="BF389" s="255"/>
      <c r="BG389" s="255"/>
      <c r="BH389" s="255"/>
      <c r="BI389" s="255"/>
    </row>
    <row r="390" spans="1:61" x14ac:dyDescent="0.2">
      <c r="A390" s="255"/>
      <c r="B390" s="255"/>
      <c r="C390" s="255"/>
      <c r="D390" s="255"/>
      <c r="E390" s="255"/>
      <c r="F390" s="255"/>
      <c r="G390" s="255"/>
      <c r="H390" s="255"/>
      <c r="I390" s="255"/>
      <c r="J390" s="255"/>
      <c r="K390" s="255"/>
      <c r="L390" s="255"/>
      <c r="M390" s="255"/>
      <c r="N390" s="255"/>
      <c r="O390" s="255"/>
      <c r="P390" s="255"/>
      <c r="Q390" s="255"/>
      <c r="R390" s="255"/>
      <c r="S390" s="255"/>
      <c r="T390" s="255"/>
      <c r="U390" s="255"/>
      <c r="V390" s="255"/>
      <c r="W390" s="255"/>
      <c r="X390" s="255"/>
      <c r="Y390" s="255"/>
      <c r="Z390" s="255"/>
      <c r="AA390" s="255"/>
      <c r="AB390" s="255"/>
      <c r="AC390" s="255"/>
      <c r="AD390" s="255"/>
      <c r="AE390" s="255"/>
      <c r="AF390" s="255"/>
      <c r="AG390" s="255"/>
      <c r="AH390" s="255"/>
      <c r="AI390" s="255"/>
      <c r="AJ390" s="255"/>
      <c r="AK390" s="255"/>
      <c r="AL390" s="255"/>
      <c r="AM390" s="255"/>
      <c r="AN390" s="255"/>
      <c r="AO390" s="255"/>
      <c r="AP390" s="255"/>
      <c r="AQ390" s="255"/>
      <c r="AR390" s="255"/>
      <c r="AS390" s="255"/>
      <c r="AT390" s="255"/>
      <c r="AU390" s="255"/>
      <c r="AV390" s="255"/>
      <c r="AW390" s="255"/>
      <c r="AX390" s="255"/>
      <c r="AY390" s="255"/>
      <c r="AZ390" s="255"/>
      <c r="BA390" s="255"/>
      <c r="BB390" s="255"/>
      <c r="BC390" s="255"/>
      <c r="BD390" s="255"/>
      <c r="BE390" s="255"/>
      <c r="BF390" s="255"/>
      <c r="BG390" s="255"/>
      <c r="BH390" s="255"/>
      <c r="BI390" s="255"/>
    </row>
    <row r="391" spans="1:61" x14ac:dyDescent="0.2">
      <c r="A391" s="255"/>
      <c r="B391" s="255"/>
      <c r="C391" s="255"/>
      <c r="D391" s="255"/>
      <c r="E391" s="255"/>
      <c r="F391" s="255"/>
      <c r="G391" s="255"/>
      <c r="H391" s="255"/>
      <c r="I391" s="255"/>
      <c r="J391" s="255"/>
      <c r="K391" s="255"/>
      <c r="L391" s="255"/>
      <c r="M391" s="255"/>
      <c r="N391" s="255"/>
      <c r="O391" s="255"/>
      <c r="P391" s="255"/>
      <c r="Q391" s="255"/>
      <c r="R391" s="255"/>
      <c r="S391" s="255"/>
      <c r="T391" s="255"/>
      <c r="U391" s="255"/>
      <c r="V391" s="255"/>
      <c r="W391" s="255"/>
      <c r="X391" s="255"/>
      <c r="Y391" s="255"/>
      <c r="Z391" s="255"/>
      <c r="AA391" s="255"/>
      <c r="AB391" s="255"/>
      <c r="AC391" s="255"/>
      <c r="AD391" s="255"/>
      <c r="AE391" s="255"/>
      <c r="AF391" s="255"/>
      <c r="AG391" s="255"/>
      <c r="AH391" s="255"/>
      <c r="AI391" s="255"/>
      <c r="AJ391" s="255"/>
      <c r="AK391" s="255"/>
      <c r="AL391" s="255"/>
      <c r="AM391" s="255"/>
      <c r="AN391" s="255"/>
      <c r="AO391" s="255"/>
      <c r="AP391" s="255"/>
      <c r="AQ391" s="255"/>
      <c r="AR391" s="255"/>
      <c r="AS391" s="255"/>
      <c r="AT391" s="255"/>
      <c r="AU391" s="255"/>
      <c r="AV391" s="255"/>
      <c r="AW391" s="255"/>
      <c r="AX391" s="255"/>
      <c r="AY391" s="255"/>
      <c r="AZ391" s="255"/>
      <c r="BA391" s="255"/>
      <c r="BB391" s="255"/>
      <c r="BC391" s="255"/>
      <c r="BD391" s="255"/>
      <c r="BE391" s="255"/>
      <c r="BF391" s="255"/>
      <c r="BG391" s="255"/>
      <c r="BH391" s="255"/>
      <c r="BI391" s="255"/>
    </row>
    <row r="392" spans="1:61" x14ac:dyDescent="0.2">
      <c r="A392" s="255"/>
      <c r="B392" s="255"/>
      <c r="C392" s="255"/>
      <c r="D392" s="255"/>
      <c r="E392" s="255"/>
      <c r="F392" s="255"/>
      <c r="G392" s="255"/>
      <c r="H392" s="255"/>
      <c r="I392" s="255"/>
      <c r="J392" s="255"/>
      <c r="K392" s="255"/>
      <c r="L392" s="255"/>
      <c r="M392" s="255"/>
      <c r="N392" s="255"/>
      <c r="O392" s="255"/>
      <c r="P392" s="255"/>
      <c r="Q392" s="255"/>
      <c r="R392" s="255"/>
      <c r="S392" s="255"/>
      <c r="T392" s="255"/>
      <c r="U392" s="255"/>
      <c r="V392" s="255"/>
      <c r="W392" s="255"/>
      <c r="X392" s="255"/>
      <c r="Y392" s="255"/>
      <c r="Z392" s="255"/>
      <c r="AA392" s="255"/>
      <c r="AB392" s="255"/>
      <c r="AC392" s="255"/>
      <c r="AD392" s="255"/>
      <c r="AE392" s="255"/>
      <c r="AF392" s="255"/>
      <c r="AG392" s="255"/>
      <c r="AH392" s="255"/>
      <c r="AI392" s="255"/>
      <c r="AJ392" s="255"/>
      <c r="AK392" s="255"/>
      <c r="AL392" s="255"/>
      <c r="AM392" s="255"/>
      <c r="AN392" s="255"/>
      <c r="AO392" s="255"/>
      <c r="AP392" s="255"/>
      <c r="AQ392" s="255"/>
      <c r="AR392" s="255"/>
      <c r="AS392" s="255"/>
      <c r="AT392" s="255"/>
      <c r="AU392" s="255"/>
      <c r="AV392" s="255"/>
      <c r="AW392" s="255"/>
      <c r="AX392" s="255"/>
      <c r="AY392" s="255"/>
      <c r="AZ392" s="255"/>
      <c r="BA392" s="255"/>
      <c r="BB392" s="255"/>
      <c r="BC392" s="255"/>
      <c r="BD392" s="255"/>
      <c r="BE392" s="255"/>
      <c r="BF392" s="255"/>
      <c r="BG392" s="255"/>
      <c r="BH392" s="255"/>
      <c r="BI392" s="255"/>
    </row>
    <row r="393" spans="1:61" x14ac:dyDescent="0.2">
      <c r="A393" s="255"/>
      <c r="B393" s="255"/>
      <c r="C393" s="255"/>
      <c r="D393" s="255"/>
      <c r="E393" s="255"/>
      <c r="F393" s="255"/>
      <c r="G393" s="255"/>
      <c r="H393" s="255"/>
      <c r="I393" s="255"/>
      <c r="J393" s="255"/>
      <c r="K393" s="255"/>
      <c r="L393" s="255"/>
      <c r="M393" s="255"/>
      <c r="N393" s="255"/>
      <c r="O393" s="255"/>
      <c r="P393" s="255"/>
      <c r="Q393" s="255"/>
      <c r="R393" s="255"/>
      <c r="S393" s="255"/>
      <c r="T393" s="255"/>
      <c r="U393" s="255"/>
      <c r="V393" s="255"/>
      <c r="W393" s="255"/>
      <c r="X393" s="255"/>
      <c r="Y393" s="255"/>
      <c r="Z393" s="255"/>
      <c r="AA393" s="255"/>
      <c r="AB393" s="255"/>
      <c r="AC393" s="255"/>
      <c r="AD393" s="255"/>
      <c r="AE393" s="255"/>
      <c r="AF393" s="255"/>
      <c r="AG393" s="255"/>
      <c r="AH393" s="255"/>
      <c r="AI393" s="255"/>
      <c r="AJ393" s="255"/>
      <c r="AK393" s="255"/>
      <c r="AL393" s="255"/>
      <c r="AM393" s="255"/>
      <c r="AN393" s="255"/>
      <c r="AO393" s="255"/>
      <c r="AP393" s="255"/>
      <c r="AQ393" s="255"/>
      <c r="AR393" s="255"/>
      <c r="AS393" s="255"/>
      <c r="AT393" s="255"/>
      <c r="AU393" s="255"/>
      <c r="AV393" s="255"/>
      <c r="AW393" s="255"/>
      <c r="AX393" s="255"/>
      <c r="AY393" s="255"/>
      <c r="AZ393" s="255"/>
      <c r="BA393" s="255"/>
      <c r="BB393" s="255"/>
      <c r="BC393" s="255"/>
      <c r="BD393" s="255"/>
      <c r="BE393" s="255"/>
      <c r="BF393" s="255"/>
      <c r="BG393" s="255"/>
      <c r="BH393" s="255"/>
      <c r="BI393" s="255"/>
    </row>
    <row r="394" spans="1:61" x14ac:dyDescent="0.2">
      <c r="A394" s="255"/>
      <c r="B394" s="255"/>
      <c r="C394" s="255"/>
      <c r="D394" s="255"/>
      <c r="E394" s="255"/>
      <c r="F394" s="255"/>
      <c r="G394" s="255"/>
      <c r="H394" s="255"/>
      <c r="I394" s="255"/>
      <c r="J394" s="255"/>
      <c r="K394" s="255"/>
      <c r="L394" s="255"/>
      <c r="M394" s="255"/>
      <c r="N394" s="255"/>
      <c r="O394" s="255"/>
      <c r="P394" s="255"/>
      <c r="Q394" s="255"/>
      <c r="R394" s="255"/>
      <c r="S394" s="255"/>
      <c r="T394" s="255"/>
      <c r="U394" s="255"/>
      <c r="V394" s="255"/>
      <c r="W394" s="255"/>
      <c r="X394" s="255"/>
      <c r="Y394" s="255"/>
      <c r="Z394" s="255"/>
      <c r="AA394" s="255"/>
      <c r="AB394" s="255"/>
      <c r="AC394" s="255"/>
      <c r="AD394" s="255"/>
      <c r="AE394" s="255"/>
      <c r="AF394" s="255"/>
      <c r="AG394" s="255"/>
      <c r="AH394" s="255"/>
      <c r="AI394" s="255"/>
      <c r="AJ394" s="255"/>
      <c r="AK394" s="255"/>
      <c r="AL394" s="255"/>
      <c r="AM394" s="255"/>
      <c r="AN394" s="255"/>
      <c r="AO394" s="255"/>
      <c r="AP394" s="255"/>
      <c r="AQ394" s="255"/>
      <c r="AR394" s="255"/>
      <c r="AS394" s="255"/>
      <c r="AT394" s="255"/>
      <c r="AU394" s="255"/>
      <c r="AV394" s="255"/>
      <c r="AW394" s="255"/>
      <c r="AX394" s="255"/>
      <c r="AY394" s="255"/>
      <c r="AZ394" s="255"/>
      <c r="BA394" s="255"/>
      <c r="BB394" s="255"/>
      <c r="BC394" s="255"/>
      <c r="BD394" s="255"/>
      <c r="BE394" s="255"/>
      <c r="BF394" s="255"/>
      <c r="BG394" s="255"/>
      <c r="BH394" s="255"/>
      <c r="BI394" s="255"/>
    </row>
    <row r="395" spans="1:61" x14ac:dyDescent="0.2">
      <c r="A395" s="255"/>
      <c r="B395" s="255"/>
      <c r="C395" s="255"/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5"/>
      <c r="Q395" s="255"/>
      <c r="R395" s="255"/>
      <c r="S395" s="255"/>
      <c r="T395" s="255"/>
      <c r="U395" s="255"/>
      <c r="V395" s="255"/>
      <c r="W395" s="255"/>
      <c r="X395" s="255"/>
      <c r="Y395" s="255"/>
      <c r="Z395" s="255"/>
      <c r="AA395" s="255"/>
      <c r="AB395" s="255"/>
      <c r="AC395" s="255"/>
      <c r="AD395" s="255"/>
      <c r="AE395" s="255"/>
      <c r="AF395" s="255"/>
      <c r="AG395" s="255"/>
      <c r="AH395" s="255"/>
      <c r="AI395" s="255"/>
      <c r="AJ395" s="255"/>
      <c r="AK395" s="255"/>
      <c r="AL395" s="255"/>
      <c r="AM395" s="255"/>
      <c r="AN395" s="255"/>
      <c r="AO395" s="255"/>
      <c r="AP395" s="255"/>
      <c r="AQ395" s="255"/>
      <c r="AR395" s="255"/>
      <c r="AS395" s="255"/>
      <c r="AT395" s="255"/>
      <c r="AU395" s="255"/>
      <c r="AV395" s="255"/>
      <c r="AW395" s="255"/>
      <c r="AX395" s="255"/>
      <c r="AY395" s="255"/>
      <c r="AZ395" s="255"/>
      <c r="BA395" s="255"/>
      <c r="BB395" s="255"/>
      <c r="BC395" s="255"/>
      <c r="BD395" s="255"/>
      <c r="BE395" s="255"/>
      <c r="BF395" s="255"/>
      <c r="BG395" s="255"/>
      <c r="BH395" s="255"/>
      <c r="BI395" s="255"/>
    </row>
    <row r="396" spans="1:61" x14ac:dyDescent="0.2">
      <c r="A396" s="255"/>
      <c r="B396" s="255"/>
      <c r="C396" s="255"/>
      <c r="D396" s="255"/>
      <c r="E396" s="255"/>
      <c r="F396" s="255"/>
      <c r="G396" s="255"/>
      <c r="H396" s="255"/>
      <c r="I396" s="255"/>
      <c r="J396" s="255"/>
      <c r="K396" s="255"/>
      <c r="L396" s="255"/>
      <c r="M396" s="255"/>
      <c r="N396" s="255"/>
      <c r="O396" s="255"/>
      <c r="P396" s="255"/>
      <c r="Q396" s="255"/>
      <c r="R396" s="255"/>
      <c r="S396" s="255"/>
      <c r="T396" s="255"/>
      <c r="U396" s="255"/>
      <c r="V396" s="255"/>
      <c r="W396" s="255"/>
      <c r="X396" s="255"/>
      <c r="Y396" s="255"/>
      <c r="Z396" s="255"/>
      <c r="AA396" s="255"/>
      <c r="AB396" s="255"/>
      <c r="AC396" s="255"/>
      <c r="AD396" s="255"/>
      <c r="AE396" s="255"/>
      <c r="AF396" s="255"/>
      <c r="AG396" s="255"/>
      <c r="AH396" s="255"/>
      <c r="AI396" s="255"/>
      <c r="AJ396" s="255"/>
      <c r="AK396" s="255"/>
      <c r="AL396" s="255"/>
      <c r="AM396" s="255"/>
      <c r="AN396" s="255"/>
      <c r="AO396" s="255"/>
      <c r="AP396" s="255"/>
      <c r="AQ396" s="255"/>
      <c r="AR396" s="255"/>
      <c r="AS396" s="255"/>
      <c r="AT396" s="255"/>
      <c r="AU396" s="255"/>
      <c r="AV396" s="255"/>
      <c r="AW396" s="255"/>
      <c r="AX396" s="255"/>
      <c r="AY396" s="255"/>
      <c r="AZ396" s="255"/>
      <c r="BA396" s="255"/>
      <c r="BB396" s="255"/>
      <c r="BC396" s="255"/>
      <c r="BD396" s="255"/>
      <c r="BE396" s="255"/>
      <c r="BF396" s="255"/>
      <c r="BG396" s="255"/>
      <c r="BH396" s="255"/>
      <c r="BI396" s="255"/>
    </row>
    <row r="397" spans="1:61" x14ac:dyDescent="0.2">
      <c r="A397" s="255"/>
      <c r="B397" s="255"/>
      <c r="C397" s="255"/>
      <c r="D397" s="255"/>
      <c r="E397" s="255"/>
      <c r="F397" s="255"/>
      <c r="G397" s="255"/>
      <c r="H397" s="255"/>
      <c r="I397" s="255"/>
      <c r="J397" s="255"/>
      <c r="K397" s="255"/>
      <c r="L397" s="255"/>
      <c r="M397" s="255"/>
      <c r="N397" s="255"/>
      <c r="O397" s="255"/>
      <c r="P397" s="255"/>
      <c r="Q397" s="255"/>
      <c r="R397" s="255"/>
      <c r="S397" s="255"/>
      <c r="T397" s="255"/>
      <c r="U397" s="255"/>
      <c r="V397" s="255"/>
      <c r="W397" s="255"/>
      <c r="X397" s="255"/>
      <c r="Y397" s="255"/>
      <c r="Z397" s="255"/>
      <c r="AA397" s="255"/>
      <c r="AB397" s="255"/>
      <c r="AC397" s="255"/>
      <c r="AD397" s="255"/>
      <c r="AE397" s="255"/>
      <c r="AF397" s="255"/>
      <c r="AG397" s="255"/>
      <c r="AH397" s="255"/>
      <c r="AI397" s="255"/>
      <c r="AJ397" s="255"/>
      <c r="AK397" s="255"/>
      <c r="AL397" s="255"/>
      <c r="AM397" s="255"/>
      <c r="AN397" s="255"/>
      <c r="AO397" s="255"/>
      <c r="AP397" s="255"/>
      <c r="AQ397" s="255"/>
      <c r="AR397" s="255"/>
      <c r="AS397" s="255"/>
      <c r="AT397" s="255"/>
      <c r="AU397" s="255"/>
      <c r="AV397" s="255"/>
      <c r="AW397" s="255"/>
      <c r="AX397" s="255"/>
      <c r="AY397" s="255"/>
      <c r="AZ397" s="255"/>
      <c r="BA397" s="255"/>
      <c r="BB397" s="255"/>
      <c r="BC397" s="255"/>
      <c r="BD397" s="255"/>
      <c r="BE397" s="255"/>
      <c r="BF397" s="255"/>
      <c r="BG397" s="255"/>
      <c r="BH397" s="255"/>
      <c r="BI397" s="255"/>
    </row>
    <row r="398" spans="1:61" x14ac:dyDescent="0.2">
      <c r="A398" s="255"/>
      <c r="B398" s="255"/>
      <c r="C398" s="255"/>
      <c r="D398" s="255"/>
      <c r="E398" s="255"/>
      <c r="F398" s="255"/>
      <c r="G398" s="255"/>
      <c r="H398" s="255"/>
      <c r="I398" s="255"/>
      <c r="J398" s="255"/>
      <c r="K398" s="255"/>
      <c r="L398" s="255"/>
      <c r="M398" s="255"/>
      <c r="N398" s="255"/>
      <c r="O398" s="255"/>
      <c r="P398" s="255"/>
      <c r="Q398" s="255"/>
      <c r="R398" s="255"/>
      <c r="S398" s="255"/>
      <c r="T398" s="255"/>
      <c r="U398" s="255"/>
      <c r="V398" s="255"/>
      <c r="W398" s="255"/>
      <c r="X398" s="255"/>
      <c r="Y398" s="255"/>
      <c r="Z398" s="255"/>
      <c r="AA398" s="255"/>
      <c r="AB398" s="255"/>
      <c r="AC398" s="255"/>
      <c r="AD398" s="255"/>
      <c r="AE398" s="255"/>
      <c r="AF398" s="255"/>
      <c r="AG398" s="255"/>
      <c r="AH398" s="255"/>
      <c r="AI398" s="255"/>
      <c r="AJ398" s="255"/>
      <c r="AK398" s="255"/>
      <c r="AL398" s="255"/>
      <c r="AM398" s="255"/>
      <c r="AN398" s="255"/>
      <c r="AO398" s="255"/>
      <c r="AP398" s="255"/>
      <c r="AQ398" s="255"/>
      <c r="AR398" s="255"/>
      <c r="AS398" s="255"/>
      <c r="AT398" s="255"/>
      <c r="AU398" s="255"/>
      <c r="AV398" s="255"/>
      <c r="AW398" s="255"/>
      <c r="AX398" s="255"/>
      <c r="AY398" s="255"/>
      <c r="AZ398" s="255"/>
      <c r="BA398" s="255"/>
      <c r="BB398" s="255"/>
      <c r="BC398" s="255"/>
      <c r="BD398" s="255"/>
      <c r="BE398" s="255"/>
      <c r="BF398" s="255"/>
      <c r="BG398" s="255"/>
      <c r="BH398" s="255"/>
      <c r="BI398" s="255"/>
    </row>
    <row r="399" spans="1:61" x14ac:dyDescent="0.2">
      <c r="A399" s="255"/>
      <c r="B399" s="255"/>
      <c r="C399" s="255"/>
      <c r="D399" s="255"/>
      <c r="E399" s="255"/>
      <c r="F399" s="255"/>
      <c r="G399" s="255"/>
      <c r="H399" s="255"/>
      <c r="I399" s="255"/>
      <c r="J399" s="255"/>
      <c r="K399" s="255"/>
      <c r="L399" s="255"/>
      <c r="M399" s="255"/>
      <c r="N399" s="255"/>
      <c r="O399" s="255"/>
      <c r="P399" s="255"/>
      <c r="Q399" s="255"/>
      <c r="R399" s="255"/>
      <c r="S399" s="255"/>
      <c r="T399" s="255"/>
      <c r="U399" s="255"/>
      <c r="V399" s="255"/>
      <c r="W399" s="255"/>
      <c r="X399" s="255"/>
      <c r="Y399" s="255"/>
      <c r="Z399" s="255"/>
      <c r="AA399" s="255"/>
      <c r="AB399" s="255"/>
      <c r="AC399" s="255"/>
      <c r="AD399" s="255"/>
      <c r="AE399" s="255"/>
      <c r="AF399" s="255"/>
      <c r="AG399" s="255"/>
      <c r="AH399" s="255"/>
      <c r="AI399" s="255"/>
      <c r="AJ399" s="255"/>
      <c r="AK399" s="255"/>
      <c r="AL399" s="255"/>
      <c r="AM399" s="255"/>
      <c r="AN399" s="255"/>
      <c r="AO399" s="255"/>
      <c r="AP399" s="255"/>
      <c r="AQ399" s="255"/>
      <c r="AR399" s="255"/>
      <c r="AS399" s="255"/>
      <c r="AT399" s="255"/>
      <c r="AU399" s="255"/>
      <c r="AV399" s="255"/>
      <c r="AW399" s="255"/>
      <c r="AX399" s="255"/>
      <c r="AY399" s="255"/>
      <c r="AZ399" s="255"/>
      <c r="BA399" s="255"/>
      <c r="BB399" s="255"/>
      <c r="BC399" s="255"/>
      <c r="BD399" s="255"/>
      <c r="BE399" s="255"/>
      <c r="BF399" s="255"/>
      <c r="BG399" s="255"/>
      <c r="BH399" s="255"/>
      <c r="BI399" s="255"/>
    </row>
    <row r="400" spans="1:61" x14ac:dyDescent="0.2">
      <c r="A400" s="255"/>
      <c r="B400" s="255"/>
      <c r="C400" s="255"/>
      <c r="D400" s="255"/>
      <c r="E400" s="255"/>
      <c r="F400" s="255"/>
      <c r="G400" s="255"/>
      <c r="H400" s="255"/>
      <c r="I400" s="255"/>
      <c r="J400" s="255"/>
      <c r="K400" s="255"/>
      <c r="L400" s="255"/>
      <c r="M400" s="255"/>
      <c r="N400" s="255"/>
      <c r="O400" s="255"/>
      <c r="P400" s="255"/>
      <c r="Q400" s="255"/>
      <c r="R400" s="255"/>
      <c r="S400" s="255"/>
      <c r="T400" s="255"/>
      <c r="U400" s="255"/>
      <c r="V400" s="255"/>
      <c r="W400" s="255"/>
      <c r="X400" s="255"/>
      <c r="Y400" s="255"/>
      <c r="Z400" s="255"/>
      <c r="AA400" s="255"/>
      <c r="AB400" s="255"/>
      <c r="AC400" s="255"/>
      <c r="AD400" s="255"/>
      <c r="AE400" s="255"/>
      <c r="AF400" s="255"/>
      <c r="AG400" s="255"/>
      <c r="AH400" s="255"/>
      <c r="AI400" s="255"/>
      <c r="AJ400" s="255"/>
      <c r="AK400" s="255"/>
      <c r="AL400" s="255"/>
      <c r="AM400" s="255"/>
      <c r="AN400" s="255"/>
      <c r="AO400" s="255"/>
      <c r="AP400" s="255"/>
      <c r="AQ400" s="255"/>
      <c r="AR400" s="255"/>
      <c r="AS400" s="255"/>
      <c r="AT400" s="255"/>
      <c r="AU400" s="255"/>
      <c r="AV400" s="255"/>
      <c r="AW400" s="255"/>
      <c r="AX400" s="255"/>
      <c r="AY400" s="255"/>
      <c r="AZ400" s="255"/>
      <c r="BA400" s="255"/>
      <c r="BB400" s="255"/>
      <c r="BC400" s="255"/>
      <c r="BD400" s="255"/>
      <c r="BE400" s="255"/>
      <c r="BF400" s="255"/>
      <c r="BG400" s="255"/>
      <c r="BH400" s="255"/>
      <c r="BI400" s="255"/>
    </row>
    <row r="401" spans="1:61" x14ac:dyDescent="0.2">
      <c r="A401" s="255"/>
      <c r="B401" s="255"/>
      <c r="C401" s="255"/>
      <c r="D401" s="255"/>
      <c r="E401" s="255"/>
      <c r="F401" s="255"/>
      <c r="G401" s="255"/>
      <c r="H401" s="255"/>
      <c r="I401" s="255"/>
      <c r="J401" s="255"/>
      <c r="K401" s="255"/>
      <c r="L401" s="255"/>
      <c r="M401" s="255"/>
      <c r="N401" s="255"/>
      <c r="O401" s="255"/>
      <c r="P401" s="255"/>
      <c r="Q401" s="255"/>
      <c r="R401" s="255"/>
      <c r="S401" s="255"/>
      <c r="T401" s="255"/>
      <c r="U401" s="255"/>
      <c r="V401" s="255"/>
      <c r="W401" s="255"/>
      <c r="X401" s="255"/>
      <c r="Y401" s="255"/>
      <c r="Z401" s="255"/>
      <c r="AA401" s="255"/>
      <c r="AB401" s="255"/>
      <c r="AC401" s="255"/>
      <c r="AD401" s="255"/>
      <c r="AE401" s="255"/>
      <c r="AF401" s="255"/>
      <c r="AG401" s="255"/>
      <c r="AH401" s="255"/>
      <c r="AI401" s="255"/>
      <c r="AJ401" s="255"/>
      <c r="AK401" s="255"/>
      <c r="AL401" s="255"/>
      <c r="AM401" s="255"/>
      <c r="AN401" s="255"/>
      <c r="AO401" s="255"/>
      <c r="AP401" s="255"/>
      <c r="AQ401" s="255"/>
      <c r="AR401" s="255"/>
      <c r="AS401" s="255"/>
      <c r="AT401" s="255"/>
      <c r="AU401" s="255"/>
      <c r="AV401" s="255"/>
      <c r="AW401" s="255"/>
      <c r="AX401" s="255"/>
      <c r="AY401" s="255"/>
      <c r="AZ401" s="255"/>
      <c r="BA401" s="255"/>
      <c r="BB401" s="255"/>
      <c r="BC401" s="255"/>
      <c r="BD401" s="255"/>
      <c r="BE401" s="255"/>
      <c r="BF401" s="255"/>
      <c r="BG401" s="255"/>
      <c r="BH401" s="255"/>
      <c r="BI401" s="255"/>
    </row>
    <row r="402" spans="1:61" x14ac:dyDescent="0.2">
      <c r="A402" s="255"/>
      <c r="B402" s="255"/>
      <c r="C402" s="255"/>
      <c r="D402" s="255"/>
      <c r="E402" s="255"/>
      <c r="F402" s="255"/>
      <c r="G402" s="255"/>
      <c r="H402" s="255"/>
      <c r="I402" s="255"/>
      <c r="J402" s="255"/>
      <c r="K402" s="255"/>
      <c r="L402" s="255"/>
      <c r="M402" s="255"/>
      <c r="N402" s="255"/>
      <c r="O402" s="255"/>
      <c r="P402" s="255"/>
      <c r="Q402" s="255"/>
      <c r="R402" s="255"/>
      <c r="S402" s="255"/>
      <c r="T402" s="255"/>
      <c r="U402" s="255"/>
      <c r="V402" s="255"/>
      <c r="W402" s="255"/>
      <c r="X402" s="255"/>
      <c r="Y402" s="255"/>
      <c r="Z402" s="255"/>
      <c r="AA402" s="255"/>
      <c r="AB402" s="255"/>
      <c r="AC402" s="255"/>
      <c r="AD402" s="255"/>
      <c r="AE402" s="255"/>
      <c r="AF402" s="255"/>
      <c r="AG402" s="255"/>
      <c r="AH402" s="255"/>
      <c r="AI402" s="255"/>
      <c r="AJ402" s="255"/>
      <c r="AK402" s="255"/>
      <c r="AL402" s="255"/>
      <c r="AM402" s="255"/>
      <c r="AN402" s="255"/>
      <c r="AO402" s="255"/>
      <c r="AP402" s="255"/>
      <c r="AQ402" s="255"/>
      <c r="AR402" s="255"/>
      <c r="AS402" s="255"/>
      <c r="AT402" s="255"/>
      <c r="AU402" s="255"/>
      <c r="AV402" s="255"/>
      <c r="AW402" s="255"/>
      <c r="AX402" s="255"/>
      <c r="AY402" s="255"/>
      <c r="AZ402" s="255"/>
      <c r="BA402" s="255"/>
      <c r="BB402" s="255"/>
      <c r="BC402" s="255"/>
      <c r="BD402" s="255"/>
      <c r="BE402" s="255"/>
      <c r="BF402" s="255"/>
      <c r="BG402" s="255"/>
      <c r="BH402" s="255"/>
      <c r="BI402" s="255"/>
    </row>
    <row r="403" spans="1:61" x14ac:dyDescent="0.2">
      <c r="A403" s="255"/>
      <c r="B403" s="255"/>
      <c r="C403" s="255"/>
      <c r="D403" s="255"/>
      <c r="E403" s="255"/>
      <c r="F403" s="255"/>
      <c r="G403" s="255"/>
      <c r="H403" s="255"/>
      <c r="I403" s="255"/>
      <c r="J403" s="255"/>
      <c r="K403" s="255"/>
      <c r="L403" s="255"/>
      <c r="M403" s="255"/>
      <c r="N403" s="255"/>
      <c r="O403" s="255"/>
      <c r="P403" s="255"/>
      <c r="Q403" s="255"/>
      <c r="R403" s="255"/>
      <c r="S403" s="255"/>
      <c r="T403" s="255"/>
      <c r="U403" s="255"/>
      <c r="V403" s="255"/>
      <c r="W403" s="255"/>
      <c r="X403" s="255"/>
      <c r="Y403" s="255"/>
      <c r="Z403" s="255"/>
      <c r="AA403" s="255"/>
      <c r="AB403" s="255"/>
      <c r="AC403" s="255"/>
      <c r="AD403" s="255"/>
      <c r="AE403" s="255"/>
      <c r="AF403" s="255"/>
      <c r="AG403" s="255"/>
      <c r="AH403" s="255"/>
      <c r="AI403" s="255"/>
      <c r="AJ403" s="255"/>
      <c r="AK403" s="255"/>
      <c r="AL403" s="255"/>
      <c r="AM403" s="255"/>
      <c r="AN403" s="255"/>
      <c r="AO403" s="255"/>
      <c r="AP403" s="255"/>
      <c r="AQ403" s="255"/>
      <c r="AR403" s="255"/>
      <c r="AS403" s="255"/>
      <c r="AT403" s="255"/>
      <c r="AU403" s="255"/>
      <c r="AV403" s="255"/>
      <c r="AW403" s="255"/>
      <c r="AX403" s="255"/>
      <c r="AY403" s="255"/>
      <c r="AZ403" s="255"/>
      <c r="BA403" s="255"/>
      <c r="BB403" s="255"/>
      <c r="BC403" s="255"/>
      <c r="BD403" s="255"/>
      <c r="BE403" s="255"/>
      <c r="BF403" s="255"/>
      <c r="BG403" s="255"/>
      <c r="BH403" s="255"/>
      <c r="BI403" s="255"/>
    </row>
    <row r="404" spans="1:61" x14ac:dyDescent="0.2">
      <c r="A404" s="255"/>
      <c r="B404" s="255"/>
      <c r="C404" s="255"/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5"/>
      <c r="P404" s="255"/>
      <c r="Q404" s="255"/>
      <c r="R404" s="255"/>
      <c r="S404" s="255"/>
      <c r="T404" s="255"/>
      <c r="U404" s="255"/>
      <c r="V404" s="255"/>
      <c r="W404" s="255"/>
      <c r="X404" s="255"/>
      <c r="Y404" s="255"/>
      <c r="Z404" s="255"/>
      <c r="AA404" s="255"/>
      <c r="AB404" s="255"/>
      <c r="AC404" s="255"/>
      <c r="AD404" s="255"/>
      <c r="AE404" s="255"/>
      <c r="AF404" s="255"/>
      <c r="AG404" s="255"/>
      <c r="AH404" s="255"/>
      <c r="AI404" s="255"/>
      <c r="AJ404" s="255"/>
      <c r="AK404" s="255"/>
      <c r="AL404" s="255"/>
      <c r="AM404" s="255"/>
      <c r="AN404" s="255"/>
      <c r="AO404" s="255"/>
      <c r="AP404" s="255"/>
      <c r="AQ404" s="255"/>
      <c r="AR404" s="255"/>
      <c r="AS404" s="255"/>
      <c r="AT404" s="255"/>
      <c r="AU404" s="255"/>
      <c r="AV404" s="255"/>
      <c r="AW404" s="255"/>
      <c r="AX404" s="255"/>
      <c r="AY404" s="255"/>
      <c r="AZ404" s="255"/>
      <c r="BA404" s="255"/>
      <c r="BB404" s="255"/>
      <c r="BC404" s="255"/>
      <c r="BD404" s="255"/>
      <c r="BE404" s="255"/>
      <c r="BF404" s="255"/>
      <c r="BG404" s="255"/>
      <c r="BH404" s="255"/>
      <c r="BI404" s="255"/>
    </row>
    <row r="405" spans="1:61" x14ac:dyDescent="0.2">
      <c r="A405" s="255"/>
      <c r="B405" s="255"/>
      <c r="C405" s="255"/>
      <c r="D405" s="255"/>
      <c r="E405" s="255"/>
      <c r="F405" s="255"/>
      <c r="G405" s="255"/>
      <c r="H405" s="255"/>
      <c r="I405" s="255"/>
      <c r="J405" s="255"/>
      <c r="K405" s="255"/>
      <c r="L405" s="255"/>
      <c r="M405" s="255"/>
      <c r="N405" s="255"/>
      <c r="O405" s="255"/>
      <c r="P405" s="255"/>
      <c r="Q405" s="255"/>
      <c r="R405" s="255"/>
      <c r="S405" s="255"/>
      <c r="T405" s="255"/>
      <c r="U405" s="255"/>
      <c r="V405" s="255"/>
      <c r="W405" s="255"/>
      <c r="X405" s="255"/>
      <c r="Y405" s="255"/>
      <c r="Z405" s="255"/>
      <c r="AA405" s="255"/>
      <c r="AB405" s="255"/>
      <c r="AC405" s="255"/>
      <c r="AD405" s="255"/>
      <c r="AE405" s="255"/>
      <c r="AF405" s="255"/>
      <c r="AG405" s="255"/>
      <c r="AH405" s="255"/>
      <c r="AI405" s="255"/>
      <c r="AJ405" s="255"/>
      <c r="AK405" s="255"/>
      <c r="AL405" s="255"/>
      <c r="AM405" s="255"/>
      <c r="AN405" s="255"/>
      <c r="AO405" s="255"/>
      <c r="AP405" s="255"/>
      <c r="AQ405" s="255"/>
      <c r="AR405" s="255"/>
      <c r="AS405" s="255"/>
      <c r="AT405" s="255"/>
      <c r="AU405" s="255"/>
      <c r="AV405" s="255"/>
      <c r="AW405" s="255"/>
      <c r="AX405" s="255"/>
      <c r="AY405" s="255"/>
      <c r="AZ405" s="255"/>
      <c r="BA405" s="255"/>
      <c r="BB405" s="255"/>
      <c r="BC405" s="255"/>
      <c r="BD405" s="255"/>
      <c r="BE405" s="255"/>
      <c r="BF405" s="255"/>
      <c r="BG405" s="255"/>
      <c r="BH405" s="255"/>
      <c r="BI405" s="255"/>
    </row>
    <row r="406" spans="1:61" x14ac:dyDescent="0.2">
      <c r="A406" s="255"/>
      <c r="B406" s="255"/>
      <c r="C406" s="255"/>
      <c r="D406" s="255"/>
      <c r="E406" s="255"/>
      <c r="F406" s="255"/>
      <c r="G406" s="255"/>
      <c r="H406" s="255"/>
      <c r="I406" s="255"/>
      <c r="J406" s="255"/>
      <c r="K406" s="255"/>
      <c r="L406" s="255"/>
      <c r="M406" s="255"/>
      <c r="N406" s="255"/>
      <c r="O406" s="255"/>
      <c r="P406" s="255"/>
      <c r="Q406" s="255"/>
      <c r="R406" s="255"/>
      <c r="S406" s="255"/>
      <c r="T406" s="255"/>
      <c r="U406" s="255"/>
      <c r="V406" s="255"/>
      <c r="W406" s="255"/>
      <c r="X406" s="255"/>
      <c r="Y406" s="255"/>
      <c r="Z406" s="255"/>
      <c r="AA406" s="255"/>
      <c r="AB406" s="255"/>
      <c r="AC406" s="255"/>
      <c r="AD406" s="255"/>
      <c r="AE406" s="255"/>
      <c r="AF406" s="255"/>
      <c r="AG406" s="255"/>
      <c r="AH406" s="255"/>
      <c r="AI406" s="255"/>
      <c r="AJ406" s="255"/>
      <c r="AK406" s="255"/>
      <c r="AL406" s="255"/>
      <c r="AM406" s="255"/>
      <c r="AN406" s="255"/>
      <c r="AO406" s="255"/>
      <c r="AP406" s="255"/>
      <c r="AQ406" s="255"/>
      <c r="AR406" s="255"/>
      <c r="AS406" s="255"/>
      <c r="AT406" s="255"/>
      <c r="AU406" s="255"/>
      <c r="AV406" s="255"/>
      <c r="AW406" s="255"/>
      <c r="AX406" s="255"/>
      <c r="AY406" s="255"/>
      <c r="AZ406" s="255"/>
      <c r="BA406" s="255"/>
      <c r="BB406" s="255"/>
      <c r="BC406" s="255"/>
      <c r="BD406" s="255"/>
      <c r="BE406" s="255"/>
      <c r="BF406" s="255"/>
      <c r="BG406" s="255"/>
      <c r="BH406" s="255"/>
      <c r="BI406" s="255"/>
    </row>
    <row r="407" spans="1:61" x14ac:dyDescent="0.2">
      <c r="A407" s="255"/>
      <c r="B407" s="255"/>
      <c r="C407" s="255"/>
      <c r="D407" s="255"/>
      <c r="E407" s="255"/>
      <c r="F407" s="255"/>
      <c r="G407" s="255"/>
      <c r="H407" s="255"/>
      <c r="I407" s="255"/>
      <c r="J407" s="255"/>
      <c r="K407" s="255"/>
      <c r="L407" s="255"/>
      <c r="M407" s="255"/>
      <c r="N407" s="255"/>
      <c r="O407" s="255"/>
      <c r="P407" s="255"/>
      <c r="Q407" s="255"/>
      <c r="R407" s="255"/>
      <c r="S407" s="255"/>
      <c r="T407" s="255"/>
      <c r="U407" s="255"/>
      <c r="V407" s="255"/>
      <c r="W407" s="255"/>
      <c r="X407" s="255"/>
      <c r="Y407" s="255"/>
      <c r="Z407" s="255"/>
      <c r="AA407" s="255"/>
      <c r="AB407" s="255"/>
      <c r="AC407" s="255"/>
      <c r="AD407" s="255"/>
      <c r="AE407" s="255"/>
      <c r="AF407" s="255"/>
      <c r="AG407" s="255"/>
      <c r="AH407" s="255"/>
      <c r="AI407" s="255"/>
      <c r="AJ407" s="255"/>
      <c r="AK407" s="255"/>
      <c r="AL407" s="255"/>
      <c r="AM407" s="255"/>
      <c r="AN407" s="255"/>
      <c r="AO407" s="255"/>
      <c r="AP407" s="255"/>
      <c r="AQ407" s="255"/>
      <c r="AR407" s="255"/>
      <c r="AS407" s="255"/>
      <c r="AT407" s="255"/>
      <c r="AU407" s="255"/>
      <c r="AV407" s="255"/>
      <c r="AW407" s="255"/>
      <c r="AX407" s="255"/>
      <c r="AY407" s="255"/>
      <c r="AZ407" s="255"/>
      <c r="BA407" s="255"/>
      <c r="BB407" s="255"/>
      <c r="BC407" s="255"/>
      <c r="BD407" s="255"/>
      <c r="BE407" s="255"/>
      <c r="BF407" s="255"/>
      <c r="BG407" s="255"/>
      <c r="BH407" s="255"/>
      <c r="BI407" s="255"/>
    </row>
    <row r="408" spans="1:61" x14ac:dyDescent="0.2">
      <c r="A408" s="255"/>
      <c r="B408" s="255"/>
      <c r="C408" s="255"/>
      <c r="D408" s="255"/>
      <c r="E408" s="255"/>
      <c r="F408" s="255"/>
      <c r="G408" s="255"/>
      <c r="H408" s="255"/>
      <c r="I408" s="255"/>
      <c r="J408" s="255"/>
      <c r="K408" s="255"/>
      <c r="L408" s="255"/>
      <c r="M408" s="255"/>
      <c r="N408" s="255"/>
      <c r="O408" s="255"/>
      <c r="P408" s="255"/>
      <c r="Q408" s="255"/>
      <c r="R408" s="255"/>
      <c r="S408" s="255"/>
      <c r="T408" s="255"/>
      <c r="U408" s="255"/>
      <c r="V408" s="255"/>
      <c r="W408" s="255"/>
      <c r="X408" s="255"/>
      <c r="Y408" s="255"/>
      <c r="Z408" s="255"/>
      <c r="AA408" s="255"/>
      <c r="AB408" s="255"/>
      <c r="AC408" s="255"/>
      <c r="AD408" s="255"/>
      <c r="AE408" s="255"/>
      <c r="AF408" s="255"/>
      <c r="AG408" s="255"/>
      <c r="AH408" s="255"/>
      <c r="AI408" s="255"/>
      <c r="AJ408" s="255"/>
      <c r="AK408" s="255"/>
      <c r="AL408" s="255"/>
      <c r="AM408" s="255"/>
      <c r="AN408" s="255"/>
      <c r="AO408" s="255"/>
      <c r="AP408" s="255"/>
      <c r="AQ408" s="255"/>
      <c r="AR408" s="255"/>
      <c r="AS408" s="255"/>
      <c r="AT408" s="255"/>
      <c r="AU408" s="255"/>
      <c r="AV408" s="255"/>
      <c r="AW408" s="255"/>
      <c r="AX408" s="255"/>
      <c r="AY408" s="255"/>
      <c r="AZ408" s="255"/>
      <c r="BA408" s="255"/>
      <c r="BB408" s="255"/>
      <c r="BC408" s="255"/>
      <c r="BD408" s="255"/>
      <c r="BE408" s="255"/>
      <c r="BF408" s="255"/>
      <c r="BG408" s="255"/>
      <c r="BH408" s="255"/>
      <c r="BI408" s="255"/>
    </row>
    <row r="409" spans="1:61" x14ac:dyDescent="0.2">
      <c r="A409" s="255"/>
      <c r="B409" s="255"/>
      <c r="C409" s="255"/>
      <c r="D409" s="255"/>
      <c r="E409" s="255"/>
      <c r="F409" s="255"/>
      <c r="G409" s="255"/>
      <c r="H409" s="255"/>
      <c r="I409" s="255"/>
      <c r="J409" s="255"/>
      <c r="K409" s="255"/>
      <c r="L409" s="255"/>
      <c r="M409" s="255"/>
      <c r="N409" s="255"/>
      <c r="O409" s="255"/>
      <c r="P409" s="255"/>
      <c r="Q409" s="255"/>
      <c r="R409" s="255"/>
      <c r="S409" s="255"/>
      <c r="T409" s="255"/>
      <c r="U409" s="255"/>
      <c r="V409" s="255"/>
      <c r="W409" s="255"/>
      <c r="X409" s="255"/>
      <c r="Y409" s="255"/>
      <c r="Z409" s="255"/>
      <c r="AA409" s="255"/>
      <c r="AB409" s="255"/>
      <c r="AC409" s="255"/>
      <c r="AD409" s="255"/>
      <c r="AE409" s="255"/>
      <c r="AF409" s="255"/>
      <c r="AG409" s="255"/>
      <c r="AH409" s="255"/>
      <c r="AI409" s="255"/>
      <c r="AJ409" s="255"/>
      <c r="AK409" s="255"/>
      <c r="AL409" s="255"/>
      <c r="AM409" s="255"/>
      <c r="AN409" s="255"/>
      <c r="AO409" s="255"/>
      <c r="AP409" s="255"/>
      <c r="AQ409" s="255"/>
      <c r="AR409" s="255"/>
      <c r="AS409" s="255"/>
      <c r="AT409" s="255"/>
      <c r="AU409" s="255"/>
      <c r="AV409" s="255"/>
      <c r="AW409" s="255"/>
      <c r="AX409" s="255"/>
      <c r="AY409" s="255"/>
      <c r="AZ409" s="255"/>
      <c r="BA409" s="255"/>
      <c r="BB409" s="255"/>
      <c r="BC409" s="255"/>
      <c r="BD409" s="255"/>
      <c r="BE409" s="255"/>
      <c r="BF409" s="255"/>
      <c r="BG409" s="255"/>
      <c r="BH409" s="255"/>
      <c r="BI409" s="255"/>
    </row>
    <row r="410" spans="1:61" x14ac:dyDescent="0.2">
      <c r="A410" s="255"/>
      <c r="B410" s="255"/>
      <c r="C410" s="255"/>
      <c r="D410" s="255"/>
      <c r="E410" s="255"/>
      <c r="F410" s="255"/>
      <c r="G410" s="255"/>
      <c r="H410" s="255"/>
      <c r="I410" s="255"/>
      <c r="J410" s="255"/>
      <c r="K410" s="255"/>
      <c r="L410" s="255"/>
      <c r="M410" s="255"/>
      <c r="N410" s="255"/>
      <c r="O410" s="255"/>
      <c r="P410" s="255"/>
      <c r="Q410" s="255"/>
      <c r="R410" s="255"/>
      <c r="S410" s="255"/>
      <c r="T410" s="255"/>
      <c r="U410" s="255"/>
      <c r="V410" s="255"/>
      <c r="W410" s="255"/>
      <c r="X410" s="255"/>
      <c r="Y410" s="255"/>
      <c r="Z410" s="255"/>
      <c r="AA410" s="255"/>
      <c r="AB410" s="255"/>
      <c r="AC410" s="255"/>
      <c r="AD410" s="255"/>
      <c r="AE410" s="255"/>
      <c r="AF410" s="255"/>
      <c r="AG410" s="255"/>
      <c r="AH410" s="255"/>
      <c r="AI410" s="255"/>
      <c r="AJ410" s="255"/>
      <c r="AK410" s="255"/>
      <c r="AL410" s="255"/>
      <c r="AM410" s="255"/>
      <c r="AN410" s="255"/>
      <c r="AO410" s="255"/>
      <c r="AP410" s="255"/>
      <c r="AQ410" s="255"/>
      <c r="AR410" s="255"/>
      <c r="AS410" s="255"/>
      <c r="AT410" s="255"/>
      <c r="AU410" s="255"/>
      <c r="AV410" s="255"/>
      <c r="AW410" s="255"/>
      <c r="AX410" s="255"/>
      <c r="AY410" s="255"/>
      <c r="AZ410" s="255"/>
      <c r="BA410" s="255"/>
      <c r="BB410" s="255"/>
      <c r="BC410" s="255"/>
      <c r="BD410" s="255"/>
      <c r="BE410" s="255"/>
      <c r="BF410" s="255"/>
      <c r="BG410" s="255"/>
      <c r="BH410" s="255"/>
      <c r="BI410" s="255"/>
    </row>
    <row r="411" spans="1:61" x14ac:dyDescent="0.2">
      <c r="A411" s="255"/>
      <c r="B411" s="255"/>
      <c r="C411" s="255"/>
      <c r="D411" s="255"/>
      <c r="E411" s="255"/>
      <c r="F411" s="255"/>
      <c r="G411" s="255"/>
      <c r="H411" s="255"/>
      <c r="I411" s="255"/>
      <c r="J411" s="255"/>
      <c r="K411" s="255"/>
      <c r="L411" s="255"/>
      <c r="M411" s="255"/>
      <c r="N411" s="255"/>
      <c r="O411" s="255"/>
      <c r="P411" s="255"/>
      <c r="Q411" s="255"/>
      <c r="R411" s="255"/>
      <c r="S411" s="255"/>
      <c r="T411" s="255"/>
      <c r="U411" s="255"/>
      <c r="V411" s="255"/>
      <c r="W411" s="255"/>
      <c r="X411" s="255"/>
      <c r="Y411" s="255"/>
      <c r="Z411" s="255"/>
      <c r="AA411" s="255"/>
      <c r="AB411" s="255"/>
      <c r="AC411" s="255"/>
      <c r="AD411" s="255"/>
      <c r="AE411" s="255"/>
      <c r="AF411" s="255"/>
      <c r="AG411" s="255"/>
      <c r="AH411" s="255"/>
      <c r="AI411" s="255"/>
      <c r="AJ411" s="255"/>
      <c r="AK411" s="255"/>
      <c r="AL411" s="255"/>
      <c r="AM411" s="255"/>
      <c r="AN411" s="255"/>
      <c r="AO411" s="255"/>
      <c r="AP411" s="255"/>
      <c r="AQ411" s="255"/>
      <c r="AR411" s="255"/>
      <c r="AS411" s="255"/>
      <c r="AT411" s="255"/>
      <c r="AU411" s="255"/>
      <c r="AV411" s="255"/>
      <c r="AW411" s="255"/>
      <c r="AX411" s="255"/>
      <c r="AY411" s="255"/>
      <c r="AZ411" s="255"/>
      <c r="BA411" s="255"/>
      <c r="BB411" s="255"/>
      <c r="BC411" s="255"/>
      <c r="BD411" s="255"/>
      <c r="BE411" s="255"/>
      <c r="BF411" s="255"/>
      <c r="BG411" s="255"/>
      <c r="BH411" s="255"/>
      <c r="BI411" s="255"/>
    </row>
    <row r="412" spans="1:61" x14ac:dyDescent="0.2">
      <c r="A412" s="255"/>
      <c r="B412" s="255"/>
      <c r="C412" s="255"/>
      <c r="D412" s="255"/>
      <c r="E412" s="255"/>
      <c r="F412" s="255"/>
      <c r="G412" s="255"/>
      <c r="H412" s="255"/>
      <c r="I412" s="255"/>
      <c r="J412" s="255"/>
      <c r="K412" s="255"/>
      <c r="L412" s="255"/>
      <c r="M412" s="255"/>
      <c r="N412" s="255"/>
      <c r="O412" s="255"/>
      <c r="P412" s="255"/>
      <c r="Q412" s="255"/>
      <c r="R412" s="255"/>
      <c r="S412" s="255"/>
      <c r="T412" s="255"/>
      <c r="U412" s="255"/>
      <c r="V412" s="255"/>
      <c r="W412" s="255"/>
      <c r="X412" s="255"/>
      <c r="Y412" s="255"/>
      <c r="Z412" s="255"/>
      <c r="AA412" s="255"/>
      <c r="AB412" s="255"/>
      <c r="AC412" s="255"/>
      <c r="AD412" s="255"/>
      <c r="AE412" s="255"/>
      <c r="AF412" s="255"/>
      <c r="AG412" s="255"/>
      <c r="AH412" s="255"/>
      <c r="AI412" s="255"/>
      <c r="AJ412" s="255"/>
      <c r="AK412" s="255"/>
      <c r="AL412" s="255"/>
      <c r="AM412" s="255"/>
      <c r="AN412" s="255"/>
      <c r="AO412" s="255"/>
      <c r="AP412" s="255"/>
      <c r="AQ412" s="255"/>
      <c r="AR412" s="255"/>
      <c r="AS412" s="255"/>
      <c r="AT412" s="255"/>
      <c r="AU412" s="255"/>
      <c r="AV412" s="255"/>
      <c r="AW412" s="255"/>
      <c r="AX412" s="255"/>
      <c r="AY412" s="255"/>
      <c r="AZ412" s="255"/>
      <c r="BA412" s="255"/>
      <c r="BB412" s="255"/>
      <c r="BC412" s="255"/>
      <c r="BD412" s="255"/>
      <c r="BE412" s="255"/>
      <c r="BF412" s="255"/>
      <c r="BG412" s="255"/>
      <c r="BH412" s="255"/>
      <c r="BI412" s="255"/>
    </row>
    <row r="413" spans="1:61" x14ac:dyDescent="0.2">
      <c r="A413" s="255"/>
      <c r="B413" s="255"/>
      <c r="C413" s="255"/>
      <c r="D413" s="255"/>
      <c r="E413" s="255"/>
      <c r="F413" s="255"/>
      <c r="G413" s="255"/>
      <c r="H413" s="255"/>
      <c r="I413" s="255"/>
      <c r="J413" s="255"/>
      <c r="K413" s="255"/>
      <c r="L413" s="255"/>
      <c r="M413" s="255"/>
      <c r="N413" s="255"/>
      <c r="O413" s="255"/>
      <c r="P413" s="255"/>
      <c r="Q413" s="255"/>
      <c r="R413" s="255"/>
      <c r="S413" s="255"/>
      <c r="T413" s="255"/>
      <c r="U413" s="255"/>
      <c r="V413" s="255"/>
      <c r="W413" s="255"/>
      <c r="X413" s="255"/>
      <c r="Y413" s="255"/>
      <c r="Z413" s="255"/>
      <c r="AA413" s="255"/>
      <c r="AB413" s="255"/>
      <c r="AC413" s="255"/>
      <c r="AD413" s="255"/>
      <c r="AE413" s="255"/>
      <c r="AF413" s="255"/>
      <c r="AG413" s="255"/>
      <c r="AH413" s="255"/>
      <c r="AI413" s="255"/>
      <c r="AJ413" s="255"/>
      <c r="AK413" s="255"/>
      <c r="AL413" s="255"/>
      <c r="AM413" s="255"/>
      <c r="AN413" s="255"/>
      <c r="AO413" s="255"/>
      <c r="AP413" s="255"/>
      <c r="AQ413" s="255"/>
      <c r="AR413" s="255"/>
      <c r="AS413" s="255"/>
      <c r="AT413" s="255"/>
      <c r="AU413" s="255"/>
      <c r="AV413" s="255"/>
      <c r="AW413" s="255"/>
      <c r="AX413" s="255"/>
      <c r="AY413" s="255"/>
      <c r="AZ413" s="255"/>
      <c r="BA413" s="255"/>
      <c r="BB413" s="255"/>
      <c r="BC413" s="255"/>
      <c r="BD413" s="255"/>
      <c r="BE413" s="255"/>
      <c r="BF413" s="255"/>
      <c r="BG413" s="255"/>
      <c r="BH413" s="255"/>
      <c r="BI413" s="255"/>
    </row>
    <row r="414" spans="1:61" x14ac:dyDescent="0.2">
      <c r="A414" s="255"/>
      <c r="B414" s="255"/>
      <c r="C414" s="255"/>
      <c r="D414" s="255"/>
      <c r="E414" s="255"/>
      <c r="F414" s="255"/>
      <c r="G414" s="255"/>
      <c r="H414" s="255"/>
      <c r="I414" s="255"/>
      <c r="J414" s="255"/>
      <c r="K414" s="255"/>
      <c r="L414" s="255"/>
      <c r="M414" s="255"/>
      <c r="N414" s="255"/>
      <c r="O414" s="255"/>
      <c r="P414" s="255"/>
      <c r="Q414" s="255"/>
      <c r="R414" s="255"/>
      <c r="S414" s="255"/>
      <c r="T414" s="255"/>
      <c r="U414" s="255"/>
      <c r="V414" s="255"/>
      <c r="W414" s="255"/>
      <c r="X414" s="255"/>
      <c r="Y414" s="255"/>
      <c r="Z414" s="255"/>
      <c r="AA414" s="255"/>
      <c r="AB414" s="255"/>
      <c r="AC414" s="255"/>
      <c r="AD414" s="255"/>
      <c r="AE414" s="255"/>
      <c r="AF414" s="255"/>
      <c r="AG414" s="255"/>
      <c r="AH414" s="255"/>
      <c r="AI414" s="255"/>
      <c r="AJ414" s="255"/>
      <c r="AK414" s="255"/>
      <c r="AL414" s="255"/>
      <c r="AM414" s="255"/>
      <c r="AN414" s="255"/>
      <c r="AO414" s="255"/>
      <c r="AP414" s="255"/>
      <c r="AQ414" s="255"/>
      <c r="AR414" s="255"/>
      <c r="AS414" s="255"/>
      <c r="AT414" s="255"/>
      <c r="AU414" s="255"/>
      <c r="AV414" s="255"/>
      <c r="AW414" s="255"/>
      <c r="AX414" s="255"/>
      <c r="AY414" s="255"/>
      <c r="AZ414" s="255"/>
      <c r="BA414" s="255"/>
      <c r="BB414" s="255"/>
      <c r="BC414" s="255"/>
      <c r="BD414" s="255"/>
      <c r="BE414" s="255"/>
      <c r="BF414" s="255"/>
      <c r="BG414" s="255"/>
      <c r="BH414" s="255"/>
      <c r="BI414" s="255"/>
    </row>
    <row r="415" spans="1:61" x14ac:dyDescent="0.2">
      <c r="A415" s="255"/>
      <c r="B415" s="255"/>
      <c r="C415" s="255"/>
      <c r="D415" s="255"/>
      <c r="E415" s="255"/>
      <c r="F415" s="255"/>
      <c r="G415" s="255"/>
      <c r="H415" s="255"/>
      <c r="I415" s="255"/>
      <c r="J415" s="255"/>
      <c r="K415" s="255"/>
      <c r="L415" s="255"/>
      <c r="M415" s="255"/>
      <c r="N415" s="255"/>
      <c r="O415" s="255"/>
      <c r="P415" s="255"/>
      <c r="Q415" s="255"/>
      <c r="R415" s="255"/>
      <c r="S415" s="255"/>
      <c r="T415" s="255"/>
      <c r="U415" s="255"/>
      <c r="V415" s="255"/>
      <c r="W415" s="255"/>
      <c r="X415" s="255"/>
      <c r="Y415" s="255"/>
      <c r="Z415" s="255"/>
      <c r="AA415" s="255"/>
      <c r="AB415" s="255"/>
      <c r="AC415" s="255"/>
      <c r="AD415" s="255"/>
      <c r="AE415" s="255"/>
      <c r="AF415" s="255"/>
      <c r="AG415" s="255"/>
      <c r="AH415" s="255"/>
      <c r="AI415" s="255"/>
      <c r="AJ415" s="255"/>
      <c r="AK415" s="255"/>
      <c r="AL415" s="255"/>
      <c r="AM415" s="255"/>
      <c r="AN415" s="255"/>
      <c r="AO415" s="255"/>
      <c r="AP415" s="255"/>
      <c r="AQ415" s="255"/>
      <c r="AR415" s="255"/>
      <c r="AS415" s="255"/>
      <c r="AT415" s="255"/>
      <c r="AU415" s="255"/>
      <c r="AV415" s="255"/>
      <c r="AW415" s="255"/>
      <c r="AX415" s="255"/>
      <c r="AY415" s="255"/>
      <c r="AZ415" s="255"/>
      <c r="BA415" s="255"/>
      <c r="BB415" s="255"/>
      <c r="BC415" s="255"/>
      <c r="BD415" s="255"/>
      <c r="BE415" s="255"/>
      <c r="BF415" s="255"/>
      <c r="BG415" s="255"/>
      <c r="BH415" s="255"/>
      <c r="BI415" s="255"/>
    </row>
    <row r="416" spans="1:61" x14ac:dyDescent="0.2">
      <c r="A416" s="255"/>
      <c r="B416" s="255"/>
      <c r="C416" s="255"/>
      <c r="D416" s="255"/>
      <c r="E416" s="255"/>
      <c r="F416" s="255"/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/>
      <c r="S416" s="255"/>
      <c r="T416" s="255"/>
      <c r="U416" s="255"/>
      <c r="V416" s="255"/>
      <c r="W416" s="255"/>
      <c r="X416" s="255"/>
      <c r="Y416" s="255"/>
      <c r="Z416" s="255"/>
      <c r="AA416" s="255"/>
      <c r="AB416" s="255"/>
      <c r="AC416" s="255"/>
      <c r="AD416" s="255"/>
      <c r="AE416" s="255"/>
      <c r="AF416" s="255"/>
      <c r="AG416" s="255"/>
      <c r="AH416" s="255"/>
      <c r="AI416" s="255"/>
      <c r="AJ416" s="255"/>
      <c r="AK416" s="255"/>
      <c r="AL416" s="255"/>
      <c r="AM416" s="255"/>
      <c r="AN416" s="255"/>
      <c r="AO416" s="255"/>
      <c r="AP416" s="255"/>
      <c r="AQ416" s="255"/>
      <c r="AR416" s="255"/>
      <c r="AS416" s="255"/>
      <c r="AT416" s="255"/>
      <c r="AU416" s="255"/>
      <c r="AV416" s="255"/>
      <c r="AW416" s="255"/>
      <c r="AX416" s="255"/>
      <c r="AY416" s="255"/>
      <c r="AZ416" s="255"/>
      <c r="BA416" s="255"/>
      <c r="BB416" s="255"/>
      <c r="BC416" s="255"/>
      <c r="BD416" s="255"/>
      <c r="BE416" s="255"/>
      <c r="BF416" s="255"/>
      <c r="BG416" s="255"/>
      <c r="BH416" s="255"/>
      <c r="BI416" s="255"/>
    </row>
    <row r="417" spans="1:61" x14ac:dyDescent="0.2">
      <c r="A417" s="255"/>
      <c r="B417" s="255"/>
      <c r="C417" s="255"/>
      <c r="D417" s="255"/>
      <c r="E417" s="255"/>
      <c r="F417" s="255"/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/>
      <c r="S417" s="255"/>
      <c r="T417" s="255"/>
      <c r="U417" s="255"/>
      <c r="V417" s="255"/>
      <c r="W417" s="255"/>
      <c r="X417" s="255"/>
      <c r="Y417" s="255"/>
      <c r="Z417" s="255"/>
      <c r="AA417" s="255"/>
      <c r="AB417" s="255"/>
      <c r="AC417" s="255"/>
      <c r="AD417" s="255"/>
      <c r="AE417" s="255"/>
      <c r="AF417" s="255"/>
      <c r="AG417" s="255"/>
      <c r="AH417" s="255"/>
      <c r="AI417" s="255"/>
      <c r="AJ417" s="255"/>
      <c r="AK417" s="255"/>
      <c r="AL417" s="255"/>
      <c r="AM417" s="255"/>
      <c r="AN417" s="255"/>
      <c r="AO417" s="255"/>
      <c r="AP417" s="255"/>
      <c r="AQ417" s="255"/>
      <c r="AR417" s="255"/>
      <c r="AS417" s="255"/>
      <c r="AT417" s="255"/>
      <c r="AU417" s="255"/>
      <c r="AV417" s="255"/>
      <c r="AW417" s="255"/>
      <c r="AX417" s="255"/>
      <c r="AY417" s="255"/>
      <c r="AZ417" s="255"/>
      <c r="BA417" s="255"/>
      <c r="BB417" s="255"/>
      <c r="BC417" s="255"/>
      <c r="BD417" s="255"/>
      <c r="BE417" s="255"/>
      <c r="BF417" s="255"/>
      <c r="BG417" s="255"/>
      <c r="BH417" s="255"/>
      <c r="BI417" s="255"/>
    </row>
    <row r="418" spans="1:61" x14ac:dyDescent="0.2">
      <c r="A418" s="255"/>
      <c r="B418" s="255"/>
      <c r="C418" s="255"/>
      <c r="D418" s="255"/>
      <c r="E418" s="255"/>
      <c r="F418" s="255"/>
      <c r="G418" s="255"/>
      <c r="H418" s="255"/>
      <c r="I418" s="255"/>
      <c r="J418" s="255"/>
      <c r="K418" s="255"/>
      <c r="L418" s="255"/>
      <c r="M418" s="255"/>
      <c r="N418" s="255"/>
      <c r="O418" s="255"/>
      <c r="P418" s="255"/>
      <c r="Q418" s="255"/>
      <c r="R418" s="255"/>
      <c r="S418" s="255"/>
      <c r="T418" s="255"/>
      <c r="U418" s="255"/>
      <c r="V418" s="255"/>
      <c r="W418" s="255"/>
      <c r="X418" s="255"/>
      <c r="Y418" s="255"/>
      <c r="Z418" s="255"/>
      <c r="AA418" s="255"/>
      <c r="AB418" s="255"/>
      <c r="AC418" s="255"/>
      <c r="AD418" s="255"/>
      <c r="AE418" s="255"/>
      <c r="AF418" s="255"/>
      <c r="AG418" s="255"/>
      <c r="AH418" s="255"/>
      <c r="AI418" s="255"/>
      <c r="AJ418" s="255"/>
      <c r="AK418" s="255"/>
      <c r="AL418" s="255"/>
      <c r="AM418" s="255"/>
      <c r="AN418" s="255"/>
      <c r="AO418" s="255"/>
      <c r="AP418" s="255"/>
      <c r="AQ418" s="255"/>
      <c r="AR418" s="255"/>
      <c r="AS418" s="255"/>
      <c r="AT418" s="255"/>
      <c r="AU418" s="255"/>
      <c r="AV418" s="255"/>
      <c r="AW418" s="255"/>
      <c r="AX418" s="255"/>
      <c r="AY418" s="255"/>
      <c r="AZ418" s="255"/>
      <c r="BA418" s="255"/>
      <c r="BB418" s="255"/>
      <c r="BC418" s="255"/>
      <c r="BD418" s="255"/>
      <c r="BE418" s="255"/>
      <c r="BF418" s="255"/>
      <c r="BG418" s="255"/>
      <c r="BH418" s="255"/>
      <c r="BI418" s="255"/>
    </row>
    <row r="419" spans="1:61" x14ac:dyDescent="0.2">
      <c r="A419" s="255"/>
      <c r="B419" s="255"/>
      <c r="C419" s="255"/>
      <c r="D419" s="255"/>
      <c r="E419" s="255"/>
      <c r="F419" s="255"/>
      <c r="G419" s="255"/>
      <c r="H419" s="255"/>
      <c r="I419" s="255"/>
      <c r="J419" s="255"/>
      <c r="K419" s="255"/>
      <c r="L419" s="255"/>
      <c r="M419" s="255"/>
      <c r="N419" s="255"/>
      <c r="O419" s="255"/>
      <c r="P419" s="255"/>
      <c r="Q419" s="255"/>
      <c r="R419" s="255"/>
      <c r="S419" s="255"/>
      <c r="T419" s="255"/>
      <c r="U419" s="255"/>
      <c r="V419" s="255"/>
      <c r="W419" s="255"/>
      <c r="X419" s="255"/>
      <c r="Y419" s="255"/>
      <c r="Z419" s="255"/>
      <c r="AA419" s="255"/>
      <c r="AB419" s="255"/>
      <c r="AC419" s="255"/>
      <c r="AD419" s="255"/>
      <c r="AE419" s="255"/>
      <c r="AF419" s="255"/>
      <c r="AG419" s="255"/>
      <c r="AH419" s="255"/>
      <c r="AI419" s="255"/>
      <c r="AJ419" s="255"/>
      <c r="AK419" s="255"/>
      <c r="AL419" s="255"/>
      <c r="AM419" s="255"/>
      <c r="AN419" s="255"/>
      <c r="AO419" s="255"/>
      <c r="AP419" s="255"/>
      <c r="AQ419" s="255"/>
      <c r="AR419" s="255"/>
      <c r="AS419" s="255"/>
      <c r="AT419" s="255"/>
      <c r="AU419" s="255"/>
      <c r="AV419" s="255"/>
      <c r="AW419" s="255"/>
      <c r="AX419" s="255"/>
      <c r="AY419" s="255"/>
      <c r="AZ419" s="255"/>
      <c r="BA419" s="255"/>
      <c r="BB419" s="255"/>
      <c r="BC419" s="255"/>
      <c r="BD419" s="255"/>
      <c r="BE419" s="255"/>
      <c r="BF419" s="255"/>
      <c r="BG419" s="255"/>
      <c r="BH419" s="255"/>
      <c r="BI419" s="255"/>
    </row>
    <row r="420" spans="1:61" x14ac:dyDescent="0.2">
      <c r="A420" s="255"/>
      <c r="B420" s="255"/>
      <c r="C420" s="255"/>
      <c r="D420" s="255"/>
      <c r="E420" s="255"/>
      <c r="F420" s="255"/>
      <c r="G420" s="255"/>
      <c r="H420" s="255"/>
      <c r="I420" s="255"/>
      <c r="J420" s="255"/>
      <c r="K420" s="255"/>
      <c r="L420" s="255"/>
      <c r="M420" s="255"/>
      <c r="N420" s="255"/>
      <c r="O420" s="255"/>
      <c r="P420" s="255"/>
      <c r="Q420" s="255"/>
      <c r="R420" s="255"/>
      <c r="S420" s="255"/>
      <c r="T420" s="255"/>
      <c r="U420" s="255"/>
      <c r="V420" s="255"/>
      <c r="W420" s="255"/>
      <c r="X420" s="255"/>
      <c r="Y420" s="255"/>
      <c r="Z420" s="255"/>
      <c r="AA420" s="255"/>
      <c r="AB420" s="255"/>
      <c r="AC420" s="255"/>
      <c r="AD420" s="255"/>
      <c r="AE420" s="255"/>
      <c r="AF420" s="255"/>
      <c r="AG420" s="255"/>
      <c r="AH420" s="255"/>
      <c r="AI420" s="255"/>
      <c r="AJ420" s="255"/>
      <c r="AK420" s="255"/>
      <c r="AL420" s="255"/>
      <c r="AM420" s="255"/>
      <c r="AN420" s="255"/>
      <c r="AO420" s="255"/>
      <c r="AP420" s="255"/>
      <c r="AQ420" s="255"/>
      <c r="AR420" s="255"/>
      <c r="AS420" s="255"/>
      <c r="AT420" s="255"/>
      <c r="AU420" s="255"/>
      <c r="AV420" s="255"/>
      <c r="AW420" s="255"/>
      <c r="AX420" s="255"/>
      <c r="AY420" s="255"/>
      <c r="AZ420" s="255"/>
      <c r="BA420" s="255"/>
      <c r="BB420" s="255"/>
      <c r="BC420" s="255"/>
      <c r="BD420" s="255"/>
      <c r="BE420" s="255"/>
      <c r="BF420" s="255"/>
      <c r="BG420" s="255"/>
      <c r="BH420" s="255"/>
      <c r="BI420" s="255"/>
    </row>
    <row r="421" spans="1:61" x14ac:dyDescent="0.2">
      <c r="A421" s="255"/>
      <c r="B421" s="255"/>
      <c r="C421" s="255"/>
      <c r="D421" s="255"/>
      <c r="E421" s="255"/>
      <c r="F421" s="255"/>
      <c r="G421" s="255"/>
      <c r="H421" s="255"/>
      <c r="I421" s="255"/>
      <c r="J421" s="255"/>
      <c r="K421" s="255"/>
      <c r="L421" s="255"/>
      <c r="M421" s="255"/>
      <c r="N421" s="255"/>
      <c r="O421" s="255"/>
      <c r="P421" s="255"/>
      <c r="Q421" s="255"/>
      <c r="R421" s="255"/>
      <c r="S421" s="255"/>
      <c r="T421" s="255"/>
      <c r="U421" s="255"/>
      <c r="V421" s="255"/>
      <c r="W421" s="255"/>
      <c r="X421" s="255"/>
      <c r="Y421" s="255"/>
      <c r="Z421" s="255"/>
      <c r="AA421" s="255"/>
      <c r="AB421" s="255"/>
      <c r="AC421" s="255"/>
      <c r="AD421" s="255"/>
      <c r="AE421" s="255"/>
      <c r="AF421" s="255"/>
      <c r="AG421" s="255"/>
      <c r="AH421" s="255"/>
      <c r="AI421" s="255"/>
      <c r="AJ421" s="255"/>
      <c r="AK421" s="255"/>
      <c r="AL421" s="255"/>
      <c r="AM421" s="255"/>
      <c r="AN421" s="255"/>
      <c r="AO421" s="255"/>
      <c r="AP421" s="255"/>
      <c r="AQ421" s="255"/>
      <c r="AR421" s="255"/>
      <c r="AS421" s="255"/>
      <c r="AT421" s="255"/>
      <c r="AU421" s="255"/>
      <c r="AV421" s="255"/>
      <c r="AW421" s="255"/>
      <c r="AX421" s="255"/>
      <c r="AY421" s="255"/>
      <c r="AZ421" s="255"/>
      <c r="BA421" s="255"/>
      <c r="BB421" s="255"/>
      <c r="BC421" s="255"/>
      <c r="BD421" s="255"/>
      <c r="BE421" s="255"/>
      <c r="BF421" s="255"/>
      <c r="BG421" s="255"/>
      <c r="BH421" s="255"/>
      <c r="BI421" s="255"/>
    </row>
    <row r="422" spans="1:61" x14ac:dyDescent="0.2">
      <c r="A422" s="255"/>
      <c r="B422" s="255"/>
      <c r="C422" s="255"/>
      <c r="D422" s="255"/>
      <c r="E422" s="255"/>
      <c r="F422" s="255"/>
      <c r="G422" s="255"/>
      <c r="H422" s="255"/>
      <c r="I422" s="255"/>
      <c r="J422" s="255"/>
      <c r="K422" s="255"/>
      <c r="L422" s="255"/>
      <c r="M422" s="255"/>
      <c r="N422" s="255"/>
      <c r="O422" s="255"/>
      <c r="P422" s="255"/>
      <c r="Q422" s="255"/>
      <c r="R422" s="255"/>
      <c r="S422" s="255"/>
      <c r="T422" s="255"/>
      <c r="U422" s="255"/>
      <c r="V422" s="255"/>
      <c r="W422" s="255"/>
      <c r="X422" s="255"/>
      <c r="Y422" s="255"/>
      <c r="Z422" s="255"/>
      <c r="AA422" s="255"/>
      <c r="AB422" s="255"/>
      <c r="AC422" s="255"/>
      <c r="AD422" s="255"/>
      <c r="AE422" s="255"/>
      <c r="AF422" s="255"/>
      <c r="AG422" s="255"/>
      <c r="AH422" s="255"/>
      <c r="AI422" s="255"/>
      <c r="AJ422" s="255"/>
      <c r="AK422" s="255"/>
      <c r="AL422" s="255"/>
      <c r="AM422" s="255"/>
      <c r="AN422" s="255"/>
      <c r="AO422" s="255"/>
      <c r="AP422" s="255"/>
      <c r="AQ422" s="255"/>
      <c r="AR422" s="255"/>
      <c r="AS422" s="255"/>
      <c r="AT422" s="255"/>
      <c r="AU422" s="255"/>
      <c r="AV422" s="255"/>
      <c r="AW422" s="255"/>
      <c r="AX422" s="255"/>
      <c r="AY422" s="255"/>
      <c r="AZ422" s="255"/>
      <c r="BA422" s="255"/>
      <c r="BB422" s="255"/>
      <c r="BC422" s="255"/>
      <c r="BD422" s="255"/>
      <c r="BE422" s="255"/>
      <c r="BF422" s="255"/>
      <c r="BG422" s="255"/>
      <c r="BH422" s="255"/>
      <c r="BI422" s="255"/>
    </row>
    <row r="423" spans="1:61" x14ac:dyDescent="0.2">
      <c r="A423" s="255"/>
      <c r="B423" s="255"/>
      <c r="C423" s="255"/>
      <c r="D423" s="255"/>
      <c r="E423" s="255"/>
      <c r="F423" s="255"/>
      <c r="G423" s="255"/>
      <c r="H423" s="255"/>
      <c r="I423" s="255"/>
      <c r="J423" s="255"/>
      <c r="K423" s="255"/>
      <c r="L423" s="255"/>
      <c r="M423" s="255"/>
      <c r="N423" s="255"/>
      <c r="O423" s="255"/>
      <c r="P423" s="255"/>
      <c r="Q423" s="255"/>
      <c r="R423" s="255"/>
      <c r="S423" s="255"/>
      <c r="T423" s="255"/>
      <c r="U423" s="255"/>
      <c r="V423" s="255"/>
      <c r="W423" s="255"/>
      <c r="X423" s="255"/>
      <c r="Y423" s="255"/>
      <c r="Z423" s="255"/>
      <c r="AA423" s="255"/>
      <c r="AB423" s="255"/>
      <c r="AC423" s="255"/>
      <c r="AD423" s="255"/>
      <c r="AE423" s="255"/>
      <c r="AF423" s="255"/>
      <c r="AG423" s="255"/>
      <c r="AH423" s="255"/>
      <c r="AI423" s="255"/>
      <c r="AJ423" s="255"/>
      <c r="AK423" s="255"/>
      <c r="AL423" s="255"/>
      <c r="AM423" s="255"/>
      <c r="AN423" s="255"/>
      <c r="AO423" s="255"/>
      <c r="AP423" s="255"/>
      <c r="AQ423" s="255"/>
      <c r="AR423" s="255"/>
      <c r="AS423" s="255"/>
      <c r="AT423" s="255"/>
      <c r="AU423" s="255"/>
      <c r="AV423" s="255"/>
      <c r="AW423" s="255"/>
      <c r="AX423" s="255"/>
      <c r="AY423" s="255"/>
      <c r="AZ423" s="255"/>
      <c r="BA423" s="255"/>
      <c r="BB423" s="255"/>
      <c r="BC423" s="255"/>
      <c r="BD423" s="255"/>
      <c r="BE423" s="255"/>
      <c r="BF423" s="255"/>
      <c r="BG423" s="255"/>
      <c r="BH423" s="255"/>
      <c r="BI423" s="255"/>
    </row>
    <row r="424" spans="1:61" x14ac:dyDescent="0.2">
      <c r="A424" s="255"/>
      <c r="B424" s="255"/>
      <c r="C424" s="255"/>
      <c r="D424" s="255"/>
      <c r="E424" s="255"/>
      <c r="F424" s="255"/>
      <c r="G424" s="255"/>
      <c r="H424" s="255"/>
      <c r="I424" s="255"/>
      <c r="J424" s="255"/>
      <c r="K424" s="255"/>
      <c r="L424" s="255"/>
      <c r="M424" s="255"/>
      <c r="N424" s="255"/>
      <c r="O424" s="255"/>
      <c r="P424" s="255"/>
      <c r="Q424" s="255"/>
      <c r="R424" s="255"/>
      <c r="S424" s="255"/>
      <c r="T424" s="255"/>
      <c r="U424" s="255"/>
      <c r="V424" s="255"/>
      <c r="W424" s="255"/>
      <c r="X424" s="255"/>
      <c r="Y424" s="255"/>
      <c r="Z424" s="255"/>
      <c r="AA424" s="255"/>
      <c r="AB424" s="255"/>
      <c r="AC424" s="255"/>
      <c r="AD424" s="255"/>
      <c r="AE424" s="255"/>
      <c r="AF424" s="255"/>
      <c r="AG424" s="255"/>
      <c r="AH424" s="255"/>
      <c r="AI424" s="255"/>
      <c r="AJ424" s="255"/>
      <c r="AK424" s="255"/>
      <c r="AL424" s="255"/>
      <c r="AM424" s="255"/>
      <c r="AN424" s="255"/>
      <c r="AO424" s="255"/>
      <c r="AP424" s="255"/>
      <c r="AQ424" s="255"/>
      <c r="AR424" s="255"/>
      <c r="AS424" s="255"/>
      <c r="AT424" s="255"/>
      <c r="AU424" s="255"/>
      <c r="AV424" s="255"/>
      <c r="AW424" s="255"/>
      <c r="AX424" s="255"/>
      <c r="AY424" s="255"/>
      <c r="AZ424" s="255"/>
      <c r="BA424" s="255"/>
      <c r="BB424" s="255"/>
      <c r="BC424" s="255"/>
      <c r="BD424" s="255"/>
      <c r="BE424" s="255"/>
      <c r="BF424" s="255"/>
      <c r="BG424" s="255"/>
      <c r="BH424" s="255"/>
      <c r="BI424" s="255"/>
    </row>
    <row r="425" spans="1:61" x14ac:dyDescent="0.2">
      <c r="A425" s="255"/>
      <c r="B425" s="255"/>
      <c r="C425" s="255"/>
      <c r="D425" s="255"/>
      <c r="E425" s="255"/>
      <c r="F425" s="255"/>
      <c r="G425" s="255"/>
      <c r="H425" s="255"/>
      <c r="I425" s="255"/>
      <c r="J425" s="255"/>
      <c r="K425" s="255"/>
      <c r="L425" s="255"/>
      <c r="M425" s="255"/>
      <c r="N425" s="255"/>
      <c r="O425" s="255"/>
      <c r="P425" s="255"/>
      <c r="Q425" s="255"/>
      <c r="R425" s="255"/>
      <c r="S425" s="255"/>
      <c r="T425" s="255"/>
      <c r="U425" s="255"/>
      <c r="V425" s="255"/>
      <c r="W425" s="255"/>
      <c r="X425" s="255"/>
      <c r="Y425" s="255"/>
      <c r="Z425" s="255"/>
      <c r="AA425" s="255"/>
      <c r="AB425" s="255"/>
      <c r="AC425" s="255"/>
      <c r="AD425" s="255"/>
      <c r="AE425" s="255"/>
      <c r="AF425" s="255"/>
      <c r="AG425" s="255"/>
      <c r="AH425" s="255"/>
      <c r="AI425" s="255"/>
      <c r="AJ425" s="255"/>
      <c r="AK425" s="255"/>
      <c r="AL425" s="255"/>
      <c r="AM425" s="255"/>
      <c r="AN425" s="255"/>
      <c r="AO425" s="255"/>
      <c r="AP425" s="255"/>
      <c r="AQ425" s="255"/>
      <c r="AR425" s="255"/>
      <c r="AS425" s="255"/>
      <c r="AT425" s="255"/>
      <c r="AU425" s="255"/>
      <c r="AV425" s="255"/>
      <c r="AW425" s="255"/>
      <c r="AX425" s="255"/>
      <c r="AY425" s="255"/>
      <c r="AZ425" s="255"/>
      <c r="BA425" s="255"/>
      <c r="BB425" s="255"/>
      <c r="BC425" s="255"/>
      <c r="BD425" s="255"/>
      <c r="BE425" s="255"/>
      <c r="BF425" s="255"/>
      <c r="BG425" s="255"/>
      <c r="BH425" s="255"/>
      <c r="BI425" s="255"/>
    </row>
    <row r="426" spans="1:61" x14ac:dyDescent="0.2">
      <c r="A426" s="255"/>
      <c r="B426" s="255"/>
      <c r="C426" s="255"/>
      <c r="D426" s="255"/>
      <c r="E426" s="255"/>
      <c r="F426" s="255"/>
      <c r="G426" s="255"/>
      <c r="H426" s="255"/>
      <c r="I426" s="255"/>
      <c r="J426" s="255"/>
      <c r="K426" s="255"/>
      <c r="L426" s="255"/>
      <c r="M426" s="255"/>
      <c r="N426" s="255"/>
      <c r="O426" s="255"/>
      <c r="P426" s="255"/>
      <c r="Q426" s="255"/>
      <c r="R426" s="255"/>
      <c r="S426" s="255"/>
      <c r="T426" s="255"/>
      <c r="U426" s="255"/>
      <c r="V426" s="255"/>
      <c r="W426" s="255"/>
      <c r="X426" s="255"/>
      <c r="Y426" s="255"/>
      <c r="Z426" s="255"/>
      <c r="AA426" s="255"/>
      <c r="AB426" s="255"/>
      <c r="AC426" s="255"/>
      <c r="AD426" s="255"/>
      <c r="AE426" s="255"/>
      <c r="AF426" s="255"/>
      <c r="AG426" s="255"/>
      <c r="AH426" s="255"/>
      <c r="AI426" s="255"/>
      <c r="AJ426" s="255"/>
      <c r="AK426" s="255"/>
      <c r="AL426" s="255"/>
      <c r="AM426" s="255"/>
      <c r="AN426" s="255"/>
      <c r="AO426" s="255"/>
      <c r="AP426" s="255"/>
      <c r="AQ426" s="255"/>
      <c r="AR426" s="255"/>
      <c r="AS426" s="255"/>
      <c r="AT426" s="255"/>
      <c r="AU426" s="255"/>
      <c r="AV426" s="255"/>
      <c r="AW426" s="255"/>
      <c r="AX426" s="255"/>
      <c r="AY426" s="255"/>
      <c r="AZ426" s="255"/>
      <c r="BA426" s="255"/>
      <c r="BB426" s="255"/>
      <c r="BC426" s="255"/>
      <c r="BD426" s="255"/>
      <c r="BE426" s="255"/>
      <c r="BF426" s="255"/>
      <c r="BG426" s="255"/>
      <c r="BH426" s="255"/>
      <c r="BI426" s="255"/>
    </row>
    <row r="427" spans="1:61" x14ac:dyDescent="0.2">
      <c r="A427" s="255"/>
      <c r="B427" s="255"/>
      <c r="C427" s="255"/>
      <c r="D427" s="255"/>
      <c r="E427" s="255"/>
      <c r="F427" s="255"/>
      <c r="G427" s="255"/>
      <c r="H427" s="255"/>
      <c r="I427" s="255"/>
      <c r="J427" s="255"/>
      <c r="K427" s="255"/>
      <c r="L427" s="255"/>
      <c r="M427" s="255"/>
      <c r="N427" s="255"/>
      <c r="O427" s="255"/>
      <c r="P427" s="255"/>
      <c r="Q427" s="255"/>
      <c r="R427" s="255"/>
      <c r="S427" s="255"/>
      <c r="T427" s="255"/>
      <c r="U427" s="255"/>
      <c r="V427" s="255"/>
      <c r="W427" s="255"/>
      <c r="X427" s="255"/>
      <c r="Y427" s="255"/>
      <c r="Z427" s="255"/>
      <c r="AA427" s="255"/>
      <c r="AB427" s="255"/>
      <c r="AC427" s="255"/>
      <c r="AD427" s="255"/>
      <c r="AE427" s="255"/>
      <c r="AF427" s="255"/>
      <c r="AG427" s="255"/>
      <c r="AH427" s="255"/>
      <c r="AI427" s="255"/>
      <c r="AJ427" s="255"/>
      <c r="AK427" s="255"/>
      <c r="AL427" s="255"/>
      <c r="AM427" s="255"/>
      <c r="AN427" s="255"/>
      <c r="AO427" s="255"/>
      <c r="AP427" s="255"/>
      <c r="AQ427" s="255"/>
      <c r="AR427" s="255"/>
      <c r="AS427" s="255"/>
      <c r="AT427" s="255"/>
      <c r="AU427" s="255"/>
      <c r="AV427" s="255"/>
      <c r="AW427" s="255"/>
      <c r="AX427" s="255"/>
      <c r="AY427" s="255"/>
      <c r="AZ427" s="255"/>
      <c r="BA427" s="255"/>
      <c r="BB427" s="255"/>
      <c r="BC427" s="255"/>
      <c r="BD427" s="255"/>
      <c r="BE427" s="255"/>
      <c r="BF427" s="255"/>
      <c r="BG427" s="255"/>
      <c r="BH427" s="255"/>
      <c r="BI427" s="255"/>
    </row>
    <row r="428" spans="1:61" x14ac:dyDescent="0.2">
      <c r="A428" s="255"/>
      <c r="B428" s="255"/>
      <c r="C428" s="255"/>
      <c r="D428" s="255"/>
      <c r="E428" s="255"/>
      <c r="F428" s="255"/>
      <c r="G428" s="255"/>
      <c r="H428" s="255"/>
      <c r="I428" s="255"/>
      <c r="J428" s="255"/>
      <c r="K428" s="255"/>
      <c r="L428" s="255"/>
      <c r="M428" s="255"/>
      <c r="N428" s="255"/>
      <c r="O428" s="255"/>
      <c r="P428" s="255"/>
      <c r="Q428" s="255"/>
      <c r="R428" s="255"/>
      <c r="S428" s="255"/>
      <c r="T428" s="255"/>
      <c r="U428" s="255"/>
      <c r="V428" s="255"/>
      <c r="W428" s="255"/>
      <c r="X428" s="255"/>
      <c r="Y428" s="255"/>
      <c r="Z428" s="255"/>
      <c r="AA428" s="255"/>
      <c r="AB428" s="255"/>
      <c r="AC428" s="255"/>
      <c r="AD428" s="255"/>
      <c r="AE428" s="255"/>
      <c r="AF428" s="255"/>
      <c r="AG428" s="255"/>
      <c r="AH428" s="255"/>
      <c r="AI428" s="255"/>
      <c r="AJ428" s="255"/>
      <c r="AK428" s="255"/>
      <c r="AL428" s="255"/>
      <c r="AM428" s="255"/>
      <c r="AN428" s="255"/>
      <c r="AO428" s="255"/>
      <c r="AP428" s="255"/>
      <c r="AQ428" s="255"/>
      <c r="AR428" s="255"/>
      <c r="AS428" s="255"/>
      <c r="AT428" s="255"/>
      <c r="AU428" s="255"/>
      <c r="AV428" s="255"/>
      <c r="AW428" s="255"/>
      <c r="AX428" s="255"/>
      <c r="AY428" s="255"/>
      <c r="AZ428" s="255"/>
      <c r="BA428" s="255"/>
      <c r="BB428" s="255"/>
      <c r="BC428" s="255"/>
      <c r="BD428" s="255"/>
      <c r="BE428" s="255"/>
      <c r="BF428" s="255"/>
      <c r="BG428" s="255"/>
      <c r="BH428" s="255"/>
      <c r="BI428" s="255"/>
    </row>
    <row r="429" spans="1:61" x14ac:dyDescent="0.2">
      <c r="A429" s="255"/>
      <c r="B429" s="255"/>
      <c r="C429" s="255"/>
      <c r="D429" s="255"/>
      <c r="E429" s="255"/>
      <c r="F429" s="255"/>
      <c r="G429" s="255"/>
      <c r="H429" s="255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/>
      <c r="T429" s="255"/>
      <c r="U429" s="255"/>
      <c r="V429" s="255"/>
      <c r="W429" s="255"/>
      <c r="X429" s="255"/>
      <c r="Y429" s="255"/>
      <c r="Z429" s="255"/>
      <c r="AA429" s="255"/>
      <c r="AB429" s="255"/>
      <c r="AC429" s="255"/>
      <c r="AD429" s="255"/>
      <c r="AE429" s="255"/>
      <c r="AF429" s="255"/>
      <c r="AG429" s="255"/>
      <c r="AH429" s="255"/>
      <c r="AI429" s="255"/>
      <c r="AJ429" s="255"/>
      <c r="AK429" s="255"/>
      <c r="AL429" s="255"/>
      <c r="AM429" s="255"/>
      <c r="AN429" s="255"/>
      <c r="AO429" s="255"/>
      <c r="AP429" s="255"/>
      <c r="AQ429" s="255"/>
      <c r="AR429" s="255"/>
      <c r="AS429" s="255"/>
      <c r="AT429" s="255"/>
      <c r="AU429" s="255"/>
      <c r="AV429" s="255"/>
      <c r="AW429" s="255"/>
      <c r="AX429" s="255"/>
      <c r="AY429" s="255"/>
      <c r="AZ429" s="255"/>
      <c r="BA429" s="255"/>
      <c r="BB429" s="255"/>
      <c r="BC429" s="255"/>
      <c r="BD429" s="255"/>
      <c r="BE429" s="255"/>
      <c r="BF429" s="255"/>
      <c r="BG429" s="255"/>
      <c r="BH429" s="255"/>
      <c r="BI429" s="255"/>
    </row>
    <row r="430" spans="1:61" x14ac:dyDescent="0.2">
      <c r="A430" s="255"/>
      <c r="B430" s="255"/>
      <c r="C430" s="255"/>
      <c r="D430" s="255"/>
      <c r="E430" s="255"/>
      <c r="F430" s="255"/>
      <c r="G430" s="255"/>
      <c r="H430" s="255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/>
      <c r="T430" s="255"/>
      <c r="U430" s="255"/>
      <c r="V430" s="255"/>
      <c r="W430" s="255"/>
      <c r="X430" s="255"/>
      <c r="Y430" s="255"/>
      <c r="Z430" s="255"/>
      <c r="AA430" s="255"/>
      <c r="AB430" s="255"/>
      <c r="AC430" s="255"/>
      <c r="AD430" s="255"/>
      <c r="AE430" s="255"/>
      <c r="AF430" s="255"/>
      <c r="AG430" s="255"/>
      <c r="AH430" s="255"/>
      <c r="AI430" s="255"/>
      <c r="AJ430" s="255"/>
      <c r="AK430" s="255"/>
      <c r="AL430" s="255"/>
      <c r="AM430" s="255"/>
      <c r="AN430" s="255"/>
      <c r="AO430" s="255"/>
      <c r="AP430" s="255"/>
      <c r="AQ430" s="255"/>
      <c r="AR430" s="255"/>
      <c r="AS430" s="255"/>
      <c r="AT430" s="255"/>
      <c r="AU430" s="255"/>
      <c r="AV430" s="255"/>
      <c r="AW430" s="255"/>
      <c r="AX430" s="255"/>
      <c r="AY430" s="255"/>
      <c r="AZ430" s="255"/>
      <c r="BA430" s="255"/>
      <c r="BB430" s="255"/>
      <c r="BC430" s="255"/>
      <c r="BD430" s="255"/>
      <c r="BE430" s="255"/>
      <c r="BF430" s="255"/>
      <c r="BG430" s="255"/>
      <c r="BH430" s="255"/>
      <c r="BI430" s="255"/>
    </row>
    <row r="431" spans="1:61" x14ac:dyDescent="0.2">
      <c r="A431" s="255"/>
      <c r="B431" s="255"/>
      <c r="C431" s="255"/>
      <c r="D431" s="255"/>
      <c r="E431" s="255"/>
      <c r="F431" s="255"/>
      <c r="G431" s="255"/>
      <c r="H431" s="255"/>
      <c r="I431" s="255"/>
      <c r="J431" s="255"/>
      <c r="K431" s="255"/>
      <c r="L431" s="255"/>
      <c r="M431" s="255"/>
      <c r="N431" s="255"/>
      <c r="O431" s="255"/>
      <c r="P431" s="255"/>
      <c r="Q431" s="255"/>
      <c r="R431" s="255"/>
      <c r="S431" s="255"/>
      <c r="T431" s="255"/>
      <c r="U431" s="255"/>
      <c r="V431" s="255"/>
      <c r="W431" s="255"/>
      <c r="X431" s="255"/>
      <c r="Y431" s="255"/>
      <c r="Z431" s="255"/>
      <c r="AA431" s="255"/>
      <c r="AB431" s="255"/>
      <c r="AC431" s="255"/>
      <c r="AD431" s="255"/>
      <c r="AE431" s="255"/>
      <c r="AF431" s="255"/>
      <c r="AG431" s="255"/>
      <c r="AH431" s="255"/>
      <c r="AI431" s="255"/>
      <c r="AJ431" s="255"/>
      <c r="AK431" s="255"/>
      <c r="AL431" s="255"/>
      <c r="AM431" s="255"/>
      <c r="AN431" s="255"/>
      <c r="AO431" s="255"/>
      <c r="AP431" s="255"/>
      <c r="AQ431" s="255"/>
      <c r="AR431" s="255"/>
      <c r="AS431" s="255"/>
      <c r="AT431" s="255"/>
      <c r="AU431" s="255"/>
      <c r="AV431" s="255"/>
      <c r="AW431" s="255"/>
      <c r="AX431" s="255"/>
      <c r="AY431" s="255"/>
      <c r="AZ431" s="255"/>
      <c r="BA431" s="255"/>
      <c r="BB431" s="255"/>
      <c r="BC431" s="255"/>
      <c r="BD431" s="255"/>
      <c r="BE431" s="255"/>
      <c r="BF431" s="255"/>
      <c r="BG431" s="255"/>
      <c r="BH431" s="255"/>
      <c r="BI431" s="255"/>
    </row>
    <row r="432" spans="1:61" x14ac:dyDescent="0.2">
      <c r="A432" s="255"/>
      <c r="B432" s="255"/>
      <c r="C432" s="255"/>
      <c r="D432" s="255"/>
      <c r="E432" s="255"/>
      <c r="F432" s="255"/>
      <c r="G432" s="255"/>
      <c r="H432" s="25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/>
      <c r="T432" s="255"/>
      <c r="U432" s="255"/>
      <c r="V432" s="255"/>
      <c r="W432" s="255"/>
      <c r="X432" s="255"/>
      <c r="Y432" s="255"/>
      <c r="Z432" s="255"/>
      <c r="AA432" s="255"/>
      <c r="AB432" s="255"/>
      <c r="AC432" s="255"/>
      <c r="AD432" s="255"/>
      <c r="AE432" s="255"/>
      <c r="AF432" s="255"/>
      <c r="AG432" s="255"/>
      <c r="AH432" s="255"/>
      <c r="AI432" s="255"/>
      <c r="AJ432" s="255"/>
      <c r="AK432" s="255"/>
      <c r="AL432" s="255"/>
      <c r="AM432" s="255"/>
      <c r="AN432" s="255"/>
      <c r="AO432" s="255"/>
      <c r="AP432" s="255"/>
      <c r="AQ432" s="255"/>
      <c r="AR432" s="255"/>
      <c r="AS432" s="255"/>
      <c r="AT432" s="255"/>
      <c r="AU432" s="255"/>
      <c r="AV432" s="255"/>
      <c r="AW432" s="255"/>
      <c r="AX432" s="255"/>
      <c r="AY432" s="255"/>
      <c r="AZ432" s="255"/>
      <c r="BA432" s="255"/>
      <c r="BB432" s="255"/>
      <c r="BC432" s="255"/>
      <c r="BD432" s="255"/>
      <c r="BE432" s="255"/>
      <c r="BF432" s="255"/>
      <c r="BG432" s="255"/>
      <c r="BH432" s="255"/>
      <c r="BI432" s="255"/>
    </row>
    <row r="433" spans="1:61" x14ac:dyDescent="0.2">
      <c r="A433" s="255"/>
      <c r="B433" s="255"/>
      <c r="C433" s="255"/>
      <c r="D433" s="255"/>
      <c r="E433" s="255"/>
      <c r="F433" s="255"/>
      <c r="G433" s="255"/>
      <c r="H433" s="255"/>
      <c r="I433" s="255"/>
      <c r="J433" s="255"/>
      <c r="K433" s="255"/>
      <c r="L433" s="255"/>
      <c r="M433" s="255"/>
      <c r="N433" s="255"/>
      <c r="O433" s="255"/>
      <c r="P433" s="255"/>
      <c r="Q433" s="255"/>
      <c r="R433" s="255"/>
      <c r="S433" s="255"/>
      <c r="T433" s="255"/>
      <c r="U433" s="255"/>
      <c r="V433" s="255"/>
      <c r="W433" s="255"/>
      <c r="X433" s="255"/>
      <c r="Y433" s="255"/>
      <c r="Z433" s="255"/>
      <c r="AA433" s="255"/>
      <c r="AB433" s="255"/>
      <c r="AC433" s="255"/>
      <c r="AD433" s="255"/>
      <c r="AE433" s="255"/>
      <c r="AF433" s="255"/>
      <c r="AG433" s="255"/>
      <c r="AH433" s="255"/>
      <c r="AI433" s="255"/>
      <c r="AJ433" s="255"/>
      <c r="AK433" s="255"/>
      <c r="AL433" s="255"/>
      <c r="AM433" s="255"/>
      <c r="AN433" s="255"/>
      <c r="AO433" s="255"/>
      <c r="AP433" s="255"/>
      <c r="AQ433" s="255"/>
      <c r="AR433" s="255"/>
      <c r="AS433" s="255"/>
      <c r="AT433" s="255"/>
      <c r="AU433" s="255"/>
      <c r="AV433" s="255"/>
      <c r="AW433" s="255"/>
      <c r="AX433" s="255"/>
      <c r="AY433" s="255"/>
      <c r="AZ433" s="255"/>
      <c r="BA433" s="255"/>
      <c r="BB433" s="255"/>
      <c r="BC433" s="255"/>
      <c r="BD433" s="255"/>
      <c r="BE433" s="255"/>
      <c r="BF433" s="255"/>
      <c r="BG433" s="255"/>
      <c r="BH433" s="255"/>
      <c r="BI433" s="255"/>
    </row>
    <row r="434" spans="1:61" x14ac:dyDescent="0.2">
      <c r="A434" s="255"/>
      <c r="B434" s="255"/>
      <c r="C434" s="255"/>
      <c r="D434" s="255"/>
      <c r="E434" s="255"/>
      <c r="F434" s="255"/>
      <c r="G434" s="255"/>
      <c r="H434" s="255"/>
      <c r="I434" s="255"/>
      <c r="J434" s="255"/>
      <c r="K434" s="255"/>
      <c r="L434" s="255"/>
      <c r="M434" s="255"/>
      <c r="N434" s="255"/>
      <c r="O434" s="255"/>
      <c r="P434" s="255"/>
      <c r="Q434" s="255"/>
      <c r="R434" s="255"/>
      <c r="S434" s="255"/>
      <c r="T434" s="255"/>
      <c r="U434" s="255"/>
      <c r="V434" s="255"/>
      <c r="W434" s="255"/>
      <c r="X434" s="255"/>
      <c r="Y434" s="255"/>
      <c r="Z434" s="255"/>
      <c r="AA434" s="255"/>
      <c r="AB434" s="255"/>
      <c r="AC434" s="255"/>
      <c r="AD434" s="255"/>
      <c r="AE434" s="255"/>
      <c r="AF434" s="255"/>
      <c r="AG434" s="255"/>
      <c r="AH434" s="255"/>
      <c r="AI434" s="255"/>
      <c r="AJ434" s="255"/>
      <c r="AK434" s="255"/>
      <c r="AL434" s="255"/>
      <c r="AM434" s="255"/>
      <c r="AN434" s="255"/>
      <c r="AO434" s="255"/>
      <c r="AP434" s="255"/>
      <c r="AQ434" s="255"/>
      <c r="AR434" s="255"/>
      <c r="AS434" s="255"/>
      <c r="AT434" s="255"/>
      <c r="AU434" s="255"/>
      <c r="AV434" s="255"/>
      <c r="AW434" s="255"/>
      <c r="AX434" s="255"/>
      <c r="AY434" s="255"/>
      <c r="AZ434" s="255"/>
      <c r="BA434" s="255"/>
      <c r="BB434" s="255"/>
      <c r="BC434" s="255"/>
      <c r="BD434" s="255"/>
      <c r="BE434" s="255"/>
      <c r="BF434" s="255"/>
      <c r="BG434" s="255"/>
      <c r="BH434" s="255"/>
      <c r="BI434" s="255"/>
    </row>
    <row r="435" spans="1:61" x14ac:dyDescent="0.2">
      <c r="A435" s="255"/>
      <c r="B435" s="255"/>
      <c r="C435" s="255"/>
      <c r="D435" s="255"/>
      <c r="E435" s="255"/>
      <c r="F435" s="255"/>
      <c r="G435" s="255"/>
      <c r="H435" s="255"/>
      <c r="I435" s="255"/>
      <c r="J435" s="255"/>
      <c r="K435" s="255"/>
      <c r="L435" s="255"/>
      <c r="M435" s="255"/>
      <c r="N435" s="255"/>
      <c r="O435" s="255"/>
      <c r="P435" s="255"/>
      <c r="Q435" s="255"/>
      <c r="R435" s="255"/>
      <c r="S435" s="255"/>
      <c r="T435" s="255"/>
      <c r="U435" s="255"/>
      <c r="V435" s="255"/>
      <c r="W435" s="255"/>
      <c r="X435" s="255"/>
      <c r="Y435" s="255"/>
      <c r="Z435" s="255"/>
      <c r="AA435" s="255"/>
      <c r="AB435" s="255"/>
      <c r="AC435" s="255"/>
      <c r="AD435" s="255"/>
      <c r="AE435" s="255"/>
      <c r="AF435" s="255"/>
      <c r="AG435" s="255"/>
      <c r="AH435" s="255"/>
      <c r="AI435" s="255"/>
      <c r="AJ435" s="255"/>
      <c r="AK435" s="255"/>
      <c r="AL435" s="255"/>
      <c r="AM435" s="255"/>
      <c r="AN435" s="255"/>
      <c r="AO435" s="255"/>
      <c r="AP435" s="255"/>
      <c r="AQ435" s="255"/>
      <c r="AR435" s="255"/>
      <c r="AS435" s="255"/>
      <c r="AT435" s="255"/>
      <c r="AU435" s="255"/>
      <c r="AV435" s="255"/>
      <c r="AW435" s="255"/>
      <c r="AX435" s="255"/>
      <c r="AY435" s="255"/>
      <c r="AZ435" s="255"/>
      <c r="BA435" s="255"/>
      <c r="BB435" s="255"/>
      <c r="BC435" s="255"/>
      <c r="BD435" s="255"/>
      <c r="BE435" s="255"/>
      <c r="BF435" s="255"/>
      <c r="BG435" s="255"/>
      <c r="BH435" s="255"/>
      <c r="BI435" s="255"/>
    </row>
    <row r="436" spans="1:61" x14ac:dyDescent="0.2">
      <c r="A436" s="255"/>
      <c r="B436" s="255"/>
      <c r="C436" s="255"/>
      <c r="D436" s="255"/>
      <c r="E436" s="255"/>
      <c r="F436" s="255"/>
      <c r="G436" s="255"/>
      <c r="H436" s="255"/>
      <c r="I436" s="255"/>
      <c r="J436" s="255"/>
      <c r="K436" s="255"/>
      <c r="L436" s="255"/>
      <c r="M436" s="255"/>
      <c r="N436" s="255"/>
      <c r="O436" s="255"/>
      <c r="P436" s="255"/>
      <c r="Q436" s="255"/>
      <c r="R436" s="255"/>
      <c r="S436" s="255"/>
      <c r="T436" s="255"/>
      <c r="U436" s="255"/>
      <c r="V436" s="255"/>
      <c r="W436" s="255"/>
      <c r="X436" s="255"/>
      <c r="Y436" s="255"/>
      <c r="Z436" s="255"/>
      <c r="AA436" s="255"/>
      <c r="AB436" s="255"/>
      <c r="AC436" s="255"/>
      <c r="AD436" s="255"/>
      <c r="AE436" s="255"/>
      <c r="AF436" s="255"/>
      <c r="AG436" s="255"/>
      <c r="AH436" s="255"/>
      <c r="AI436" s="255"/>
      <c r="AJ436" s="255"/>
      <c r="AK436" s="255"/>
      <c r="AL436" s="255"/>
      <c r="AM436" s="255"/>
      <c r="AN436" s="255"/>
      <c r="AO436" s="255"/>
      <c r="AP436" s="255"/>
      <c r="AQ436" s="255"/>
      <c r="AR436" s="255"/>
      <c r="AS436" s="255"/>
      <c r="AT436" s="255"/>
      <c r="AU436" s="255"/>
      <c r="AV436" s="255"/>
      <c r="AW436" s="255"/>
      <c r="AX436" s="255"/>
      <c r="AY436" s="255"/>
      <c r="AZ436" s="255"/>
      <c r="BA436" s="255"/>
      <c r="BB436" s="255"/>
      <c r="BC436" s="255"/>
      <c r="BD436" s="255"/>
      <c r="BE436" s="255"/>
      <c r="BF436" s="255"/>
      <c r="BG436" s="255"/>
      <c r="BH436" s="255"/>
      <c r="BI436" s="255"/>
    </row>
    <row r="437" spans="1:61" x14ac:dyDescent="0.2">
      <c r="A437" s="255"/>
      <c r="B437" s="255"/>
      <c r="C437" s="255"/>
      <c r="D437" s="255"/>
      <c r="E437" s="255"/>
      <c r="F437" s="255"/>
      <c r="G437" s="255"/>
      <c r="H437" s="255"/>
      <c r="I437" s="255"/>
      <c r="J437" s="255"/>
      <c r="K437" s="255"/>
      <c r="L437" s="255"/>
      <c r="M437" s="255"/>
      <c r="N437" s="255"/>
      <c r="O437" s="255"/>
      <c r="P437" s="255"/>
      <c r="Q437" s="255"/>
      <c r="R437" s="255"/>
      <c r="S437" s="255"/>
      <c r="T437" s="255"/>
      <c r="U437" s="255"/>
      <c r="V437" s="255"/>
      <c r="W437" s="255"/>
      <c r="X437" s="255"/>
      <c r="Y437" s="255"/>
      <c r="Z437" s="255"/>
      <c r="AA437" s="255"/>
      <c r="AB437" s="255"/>
      <c r="AC437" s="255"/>
      <c r="AD437" s="255"/>
      <c r="AE437" s="255"/>
      <c r="AF437" s="255"/>
      <c r="AG437" s="255"/>
      <c r="AH437" s="255"/>
      <c r="AI437" s="255"/>
      <c r="AJ437" s="255"/>
      <c r="AK437" s="255"/>
      <c r="AL437" s="255"/>
      <c r="AM437" s="255"/>
      <c r="AN437" s="255"/>
      <c r="AO437" s="255"/>
      <c r="AP437" s="255"/>
      <c r="AQ437" s="255"/>
      <c r="AR437" s="255"/>
      <c r="AS437" s="255"/>
      <c r="AT437" s="255"/>
      <c r="AU437" s="255"/>
      <c r="AV437" s="255"/>
      <c r="AW437" s="255"/>
      <c r="AX437" s="255"/>
      <c r="AY437" s="255"/>
      <c r="AZ437" s="255"/>
      <c r="BA437" s="255"/>
      <c r="BB437" s="255"/>
      <c r="BC437" s="255"/>
      <c r="BD437" s="255"/>
      <c r="BE437" s="255"/>
      <c r="BF437" s="255"/>
      <c r="BG437" s="255"/>
      <c r="BH437" s="255"/>
      <c r="BI437" s="255"/>
    </row>
    <row r="438" spans="1:61" x14ac:dyDescent="0.2">
      <c r="A438" s="255"/>
      <c r="B438" s="255"/>
      <c r="C438" s="255"/>
      <c r="D438" s="255"/>
      <c r="E438" s="255"/>
      <c r="F438" s="255"/>
      <c r="G438" s="255"/>
      <c r="H438" s="255"/>
      <c r="I438" s="255"/>
      <c r="J438" s="255"/>
      <c r="K438" s="255"/>
      <c r="L438" s="255"/>
      <c r="M438" s="255"/>
      <c r="N438" s="255"/>
      <c r="O438" s="255"/>
      <c r="P438" s="255"/>
      <c r="Q438" s="255"/>
      <c r="R438" s="255"/>
      <c r="S438" s="255"/>
      <c r="T438" s="255"/>
      <c r="U438" s="255"/>
      <c r="V438" s="255"/>
      <c r="W438" s="255"/>
      <c r="X438" s="255"/>
      <c r="Y438" s="255"/>
      <c r="Z438" s="255"/>
      <c r="AA438" s="255"/>
      <c r="AB438" s="255"/>
      <c r="AC438" s="255"/>
      <c r="AD438" s="255"/>
      <c r="AE438" s="255"/>
      <c r="AF438" s="255"/>
      <c r="AG438" s="255"/>
      <c r="AH438" s="255"/>
      <c r="AI438" s="255"/>
      <c r="AJ438" s="255"/>
      <c r="AK438" s="255"/>
      <c r="AL438" s="255"/>
      <c r="AM438" s="255"/>
      <c r="AN438" s="255"/>
      <c r="AO438" s="255"/>
      <c r="AP438" s="255"/>
      <c r="AQ438" s="255"/>
      <c r="AR438" s="255"/>
      <c r="AS438" s="255"/>
      <c r="AT438" s="255"/>
      <c r="AU438" s="255"/>
      <c r="AV438" s="255"/>
      <c r="AW438" s="255"/>
      <c r="AX438" s="255"/>
      <c r="AY438" s="255"/>
      <c r="AZ438" s="255"/>
      <c r="BA438" s="255"/>
      <c r="BB438" s="255"/>
      <c r="BC438" s="255"/>
      <c r="BD438" s="255"/>
      <c r="BE438" s="255"/>
      <c r="BF438" s="255"/>
      <c r="BG438" s="255"/>
      <c r="BH438" s="255"/>
      <c r="BI438" s="255"/>
    </row>
    <row r="439" spans="1:61" x14ac:dyDescent="0.2">
      <c r="A439" s="255"/>
      <c r="B439" s="255"/>
      <c r="C439" s="255"/>
      <c r="D439" s="255"/>
      <c r="E439" s="255"/>
      <c r="F439" s="255"/>
      <c r="G439" s="255"/>
      <c r="H439" s="255"/>
      <c r="I439" s="255"/>
      <c r="J439" s="255"/>
      <c r="K439" s="255"/>
      <c r="L439" s="255"/>
      <c r="M439" s="255"/>
      <c r="N439" s="255"/>
      <c r="O439" s="255"/>
      <c r="P439" s="255"/>
      <c r="Q439" s="255"/>
      <c r="R439" s="255"/>
      <c r="S439" s="255"/>
      <c r="T439" s="255"/>
      <c r="U439" s="255"/>
      <c r="V439" s="255"/>
      <c r="W439" s="255"/>
      <c r="X439" s="255"/>
      <c r="Y439" s="255"/>
      <c r="Z439" s="255"/>
      <c r="AA439" s="255"/>
      <c r="AB439" s="255"/>
      <c r="AC439" s="255"/>
      <c r="AD439" s="255"/>
      <c r="AE439" s="255"/>
      <c r="AF439" s="255"/>
      <c r="AG439" s="255"/>
      <c r="AH439" s="255"/>
      <c r="AI439" s="255"/>
      <c r="AJ439" s="255"/>
      <c r="AK439" s="255"/>
      <c r="AL439" s="255"/>
      <c r="AM439" s="255"/>
      <c r="AN439" s="255"/>
      <c r="AO439" s="255"/>
      <c r="AP439" s="255"/>
      <c r="AQ439" s="255"/>
      <c r="AR439" s="255"/>
      <c r="AS439" s="255"/>
      <c r="AT439" s="255"/>
      <c r="AU439" s="255"/>
      <c r="AV439" s="255"/>
      <c r="AW439" s="255"/>
      <c r="AX439" s="255"/>
      <c r="AY439" s="255"/>
      <c r="AZ439" s="255"/>
      <c r="BA439" s="255"/>
      <c r="BB439" s="255"/>
      <c r="BC439" s="255"/>
      <c r="BD439" s="255"/>
      <c r="BE439" s="255"/>
      <c r="BF439" s="255"/>
      <c r="BG439" s="255"/>
      <c r="BH439" s="255"/>
      <c r="BI439" s="255"/>
    </row>
    <row r="440" spans="1:61" x14ac:dyDescent="0.2">
      <c r="A440" s="255"/>
      <c r="B440" s="255"/>
      <c r="C440" s="255"/>
      <c r="D440" s="255"/>
      <c r="E440" s="255"/>
      <c r="F440" s="255"/>
      <c r="G440" s="255"/>
      <c r="H440" s="255"/>
      <c r="I440" s="255"/>
      <c r="J440" s="255"/>
      <c r="K440" s="255"/>
      <c r="L440" s="255"/>
      <c r="M440" s="255"/>
      <c r="N440" s="255"/>
      <c r="O440" s="255"/>
      <c r="P440" s="255"/>
      <c r="Q440" s="255"/>
      <c r="R440" s="255"/>
      <c r="S440" s="255"/>
      <c r="T440" s="255"/>
      <c r="U440" s="255"/>
      <c r="V440" s="255"/>
      <c r="W440" s="255"/>
      <c r="X440" s="255"/>
      <c r="Y440" s="255"/>
      <c r="Z440" s="255"/>
      <c r="AA440" s="255"/>
      <c r="AB440" s="255"/>
      <c r="AC440" s="255"/>
      <c r="AD440" s="255"/>
      <c r="AE440" s="255"/>
      <c r="AF440" s="255"/>
      <c r="AG440" s="255"/>
      <c r="AH440" s="255"/>
      <c r="AI440" s="255"/>
      <c r="AJ440" s="255"/>
      <c r="AK440" s="255"/>
      <c r="AL440" s="255"/>
      <c r="AM440" s="255"/>
      <c r="AN440" s="255"/>
      <c r="AO440" s="255"/>
      <c r="AP440" s="255"/>
      <c r="AQ440" s="255"/>
      <c r="AR440" s="255"/>
      <c r="AS440" s="255"/>
      <c r="AT440" s="255"/>
      <c r="AU440" s="255"/>
      <c r="AV440" s="255"/>
      <c r="AW440" s="255"/>
      <c r="AX440" s="255"/>
      <c r="AY440" s="255"/>
      <c r="AZ440" s="255"/>
      <c r="BA440" s="255"/>
      <c r="BB440" s="255"/>
      <c r="BC440" s="255"/>
      <c r="BD440" s="255"/>
      <c r="BE440" s="255"/>
      <c r="BF440" s="255"/>
      <c r="BG440" s="255"/>
      <c r="BH440" s="255"/>
      <c r="BI440" s="255"/>
    </row>
    <row r="441" spans="1:61" x14ac:dyDescent="0.2">
      <c r="A441" s="255"/>
      <c r="B441" s="255"/>
      <c r="C441" s="255"/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5"/>
      <c r="Q441" s="255"/>
      <c r="R441" s="255"/>
      <c r="S441" s="255"/>
      <c r="T441" s="255"/>
      <c r="U441" s="255"/>
      <c r="V441" s="255"/>
      <c r="W441" s="255"/>
      <c r="X441" s="255"/>
      <c r="Y441" s="255"/>
      <c r="Z441" s="255"/>
      <c r="AA441" s="255"/>
      <c r="AB441" s="255"/>
      <c r="AC441" s="255"/>
      <c r="AD441" s="255"/>
      <c r="AE441" s="255"/>
      <c r="AF441" s="255"/>
      <c r="AG441" s="255"/>
      <c r="AH441" s="255"/>
      <c r="AI441" s="255"/>
      <c r="AJ441" s="255"/>
      <c r="AK441" s="255"/>
      <c r="AL441" s="255"/>
      <c r="AM441" s="255"/>
      <c r="AN441" s="255"/>
      <c r="AO441" s="255"/>
      <c r="AP441" s="255"/>
      <c r="AQ441" s="255"/>
      <c r="AR441" s="255"/>
      <c r="AS441" s="255"/>
      <c r="AT441" s="255"/>
      <c r="AU441" s="255"/>
      <c r="AV441" s="255"/>
      <c r="AW441" s="255"/>
      <c r="AX441" s="255"/>
      <c r="AY441" s="255"/>
      <c r="AZ441" s="255"/>
      <c r="BA441" s="255"/>
      <c r="BB441" s="255"/>
      <c r="BC441" s="255"/>
      <c r="BD441" s="255"/>
      <c r="BE441" s="255"/>
      <c r="BF441" s="255"/>
      <c r="BG441" s="255"/>
      <c r="BH441" s="255"/>
      <c r="BI441" s="255"/>
    </row>
    <row r="442" spans="1:61" x14ac:dyDescent="0.2">
      <c r="A442" s="255"/>
      <c r="B442" s="255"/>
      <c r="C442" s="255"/>
      <c r="D442" s="255"/>
      <c r="E442" s="255"/>
      <c r="F442" s="255"/>
      <c r="G442" s="255"/>
      <c r="H442" s="255"/>
      <c r="I442" s="255"/>
      <c r="J442" s="255"/>
      <c r="K442" s="255"/>
      <c r="L442" s="255"/>
      <c r="M442" s="255"/>
      <c r="N442" s="255"/>
      <c r="O442" s="255"/>
      <c r="P442" s="255"/>
      <c r="Q442" s="255"/>
      <c r="R442" s="255"/>
      <c r="S442" s="255"/>
      <c r="T442" s="255"/>
      <c r="U442" s="255"/>
      <c r="V442" s="255"/>
      <c r="W442" s="255"/>
      <c r="X442" s="255"/>
      <c r="Y442" s="255"/>
      <c r="Z442" s="255"/>
      <c r="AA442" s="255"/>
      <c r="AB442" s="255"/>
      <c r="AC442" s="255"/>
      <c r="AD442" s="255"/>
      <c r="AE442" s="255"/>
      <c r="AF442" s="255"/>
      <c r="AG442" s="255"/>
      <c r="AH442" s="255"/>
      <c r="AI442" s="255"/>
      <c r="AJ442" s="255"/>
      <c r="AK442" s="255"/>
      <c r="AL442" s="255"/>
      <c r="AM442" s="255"/>
      <c r="AN442" s="255"/>
      <c r="AO442" s="255"/>
      <c r="AP442" s="255"/>
      <c r="AQ442" s="255"/>
      <c r="AR442" s="255"/>
      <c r="AS442" s="255"/>
      <c r="AT442" s="255"/>
      <c r="AU442" s="255"/>
      <c r="AV442" s="255"/>
      <c r="AW442" s="255"/>
      <c r="AX442" s="255"/>
      <c r="AY442" s="255"/>
      <c r="AZ442" s="255"/>
      <c r="BA442" s="255"/>
      <c r="BB442" s="255"/>
      <c r="BC442" s="255"/>
      <c r="BD442" s="255"/>
      <c r="BE442" s="255"/>
      <c r="BF442" s="255"/>
      <c r="BG442" s="255"/>
      <c r="BH442" s="255"/>
      <c r="BI442" s="255"/>
    </row>
    <row r="443" spans="1:61" x14ac:dyDescent="0.2">
      <c r="A443" s="255"/>
      <c r="B443" s="255"/>
      <c r="C443" s="255"/>
      <c r="D443" s="255"/>
      <c r="E443" s="255"/>
      <c r="F443" s="255"/>
      <c r="G443" s="255"/>
      <c r="H443" s="255"/>
      <c r="I443" s="255"/>
      <c r="J443" s="255"/>
      <c r="K443" s="255"/>
      <c r="L443" s="255"/>
      <c r="M443" s="255"/>
      <c r="N443" s="255"/>
      <c r="O443" s="255"/>
      <c r="P443" s="255"/>
      <c r="Q443" s="255"/>
      <c r="R443" s="255"/>
      <c r="S443" s="255"/>
      <c r="T443" s="255"/>
      <c r="U443" s="255"/>
      <c r="V443" s="255"/>
      <c r="W443" s="255"/>
      <c r="X443" s="255"/>
      <c r="Y443" s="255"/>
      <c r="Z443" s="255"/>
      <c r="AA443" s="255"/>
      <c r="AB443" s="255"/>
      <c r="AC443" s="255"/>
      <c r="AD443" s="255"/>
      <c r="AE443" s="255"/>
      <c r="AF443" s="255"/>
      <c r="AG443" s="255"/>
      <c r="AH443" s="255"/>
      <c r="AI443" s="255"/>
      <c r="AJ443" s="255"/>
      <c r="AK443" s="255"/>
      <c r="AL443" s="255"/>
      <c r="AM443" s="255"/>
      <c r="AN443" s="255"/>
      <c r="AO443" s="255"/>
      <c r="AP443" s="255"/>
      <c r="AQ443" s="255"/>
      <c r="AR443" s="255"/>
      <c r="AS443" s="255"/>
      <c r="AT443" s="255"/>
      <c r="AU443" s="255"/>
      <c r="AV443" s="255"/>
      <c r="AW443" s="255"/>
      <c r="AX443" s="255"/>
      <c r="AY443" s="255"/>
      <c r="AZ443" s="255"/>
      <c r="BA443" s="255"/>
      <c r="BB443" s="255"/>
      <c r="BC443" s="255"/>
      <c r="BD443" s="255"/>
      <c r="BE443" s="255"/>
      <c r="BF443" s="255"/>
      <c r="BG443" s="255"/>
      <c r="BH443" s="255"/>
      <c r="BI443" s="255"/>
    </row>
    <row r="444" spans="1:61" x14ac:dyDescent="0.2">
      <c r="A444" s="255"/>
      <c r="B444" s="255"/>
      <c r="C444" s="255"/>
      <c r="D444" s="255"/>
      <c r="E444" s="255"/>
      <c r="F444" s="255"/>
      <c r="G444" s="255"/>
      <c r="H444" s="255"/>
      <c r="I444" s="255"/>
      <c r="J444" s="255"/>
      <c r="K444" s="255"/>
      <c r="L444" s="255"/>
      <c r="M444" s="255"/>
      <c r="N444" s="255"/>
      <c r="O444" s="255"/>
      <c r="P444" s="255"/>
      <c r="Q444" s="255"/>
      <c r="R444" s="255"/>
      <c r="S444" s="255"/>
      <c r="T444" s="255"/>
      <c r="U444" s="255"/>
      <c r="V444" s="255"/>
      <c r="W444" s="255"/>
      <c r="X444" s="255"/>
      <c r="Y444" s="255"/>
      <c r="Z444" s="255"/>
      <c r="AA444" s="255"/>
      <c r="AB444" s="255"/>
      <c r="AC444" s="255"/>
      <c r="AD444" s="255"/>
      <c r="AE444" s="255"/>
      <c r="AF444" s="255"/>
      <c r="AG444" s="255"/>
      <c r="AH444" s="255"/>
      <c r="AI444" s="255"/>
      <c r="AJ444" s="255"/>
      <c r="AK444" s="255"/>
      <c r="AL444" s="255"/>
      <c r="AM444" s="255"/>
      <c r="AN444" s="255"/>
      <c r="AO444" s="255"/>
      <c r="AP444" s="255"/>
      <c r="AQ444" s="255"/>
      <c r="AR444" s="255"/>
      <c r="AS444" s="255"/>
      <c r="AT444" s="255"/>
      <c r="AU444" s="255"/>
      <c r="AV444" s="255"/>
      <c r="AW444" s="255"/>
      <c r="AX444" s="255"/>
      <c r="AY444" s="255"/>
      <c r="AZ444" s="255"/>
      <c r="BA444" s="255"/>
      <c r="BB444" s="255"/>
      <c r="BC444" s="255"/>
      <c r="BD444" s="255"/>
      <c r="BE444" s="255"/>
      <c r="BF444" s="255"/>
      <c r="BG444" s="255"/>
      <c r="BH444" s="255"/>
      <c r="BI444" s="255"/>
    </row>
    <row r="445" spans="1:61" x14ac:dyDescent="0.2">
      <c r="A445" s="255"/>
      <c r="B445" s="255"/>
      <c r="C445" s="255"/>
      <c r="D445" s="255"/>
      <c r="E445" s="255"/>
      <c r="F445" s="255"/>
      <c r="G445" s="255"/>
      <c r="H445" s="255"/>
      <c r="I445" s="255"/>
      <c r="J445" s="255"/>
      <c r="K445" s="255"/>
      <c r="L445" s="255"/>
      <c r="M445" s="255"/>
      <c r="N445" s="255"/>
      <c r="O445" s="255"/>
      <c r="P445" s="255"/>
      <c r="Q445" s="255"/>
      <c r="R445" s="255"/>
      <c r="S445" s="255"/>
      <c r="T445" s="255"/>
      <c r="U445" s="255"/>
      <c r="V445" s="255"/>
      <c r="W445" s="255"/>
      <c r="X445" s="255"/>
      <c r="Y445" s="255"/>
      <c r="Z445" s="255"/>
      <c r="AA445" s="255"/>
      <c r="AB445" s="255"/>
      <c r="AC445" s="255"/>
      <c r="AD445" s="255"/>
      <c r="AE445" s="255"/>
      <c r="AF445" s="255"/>
      <c r="AG445" s="255"/>
      <c r="AH445" s="255"/>
      <c r="AI445" s="255"/>
      <c r="AJ445" s="255"/>
      <c r="AK445" s="255"/>
      <c r="AL445" s="255"/>
      <c r="AM445" s="255"/>
      <c r="AN445" s="255"/>
      <c r="AO445" s="255"/>
      <c r="AP445" s="255"/>
      <c r="AQ445" s="255"/>
      <c r="AR445" s="255"/>
      <c r="AS445" s="255"/>
      <c r="AT445" s="255"/>
      <c r="AU445" s="255"/>
      <c r="AV445" s="255"/>
      <c r="AW445" s="255"/>
      <c r="AX445" s="255"/>
      <c r="AY445" s="255"/>
      <c r="AZ445" s="255"/>
      <c r="BA445" s="255"/>
      <c r="BB445" s="255"/>
      <c r="BC445" s="255"/>
      <c r="BD445" s="255"/>
      <c r="BE445" s="255"/>
      <c r="BF445" s="255"/>
      <c r="BG445" s="255"/>
      <c r="BH445" s="255"/>
      <c r="BI445" s="255"/>
    </row>
    <row r="446" spans="1:61" x14ac:dyDescent="0.2">
      <c r="A446" s="255"/>
      <c r="B446" s="255"/>
      <c r="C446" s="255"/>
      <c r="D446" s="255"/>
      <c r="E446" s="255"/>
      <c r="F446" s="255"/>
      <c r="G446" s="255"/>
      <c r="H446" s="255"/>
      <c r="I446" s="255"/>
      <c r="J446" s="255"/>
      <c r="K446" s="255"/>
      <c r="L446" s="255"/>
      <c r="M446" s="255"/>
      <c r="N446" s="255"/>
      <c r="O446" s="255"/>
      <c r="P446" s="255"/>
      <c r="Q446" s="255"/>
      <c r="R446" s="255"/>
      <c r="S446" s="255"/>
      <c r="T446" s="255"/>
      <c r="U446" s="255"/>
      <c r="V446" s="255"/>
      <c r="W446" s="255"/>
      <c r="X446" s="255"/>
      <c r="Y446" s="255"/>
      <c r="Z446" s="255"/>
      <c r="AA446" s="255"/>
      <c r="AB446" s="255"/>
      <c r="AC446" s="255"/>
      <c r="AD446" s="255"/>
      <c r="AE446" s="255"/>
      <c r="AF446" s="255"/>
      <c r="AG446" s="255"/>
      <c r="AH446" s="255"/>
      <c r="AI446" s="255"/>
      <c r="AJ446" s="255"/>
      <c r="AK446" s="255"/>
      <c r="AL446" s="255"/>
      <c r="AM446" s="255"/>
      <c r="AN446" s="255"/>
      <c r="AO446" s="255"/>
      <c r="AP446" s="255"/>
      <c r="AQ446" s="255"/>
      <c r="AR446" s="255"/>
      <c r="AS446" s="255"/>
      <c r="AT446" s="255"/>
      <c r="AU446" s="255"/>
      <c r="AV446" s="255"/>
      <c r="AW446" s="255"/>
      <c r="AX446" s="255"/>
      <c r="AY446" s="255"/>
      <c r="AZ446" s="255"/>
      <c r="BA446" s="255"/>
      <c r="BB446" s="255"/>
      <c r="BC446" s="255"/>
      <c r="BD446" s="255"/>
      <c r="BE446" s="255"/>
      <c r="BF446" s="255"/>
      <c r="BG446" s="255"/>
      <c r="BH446" s="255"/>
      <c r="BI446" s="255"/>
    </row>
    <row r="447" spans="1:61" x14ac:dyDescent="0.2">
      <c r="A447" s="255"/>
      <c r="B447" s="255"/>
      <c r="C447" s="255"/>
      <c r="D447" s="255"/>
      <c r="E447" s="255"/>
      <c r="F447" s="255"/>
      <c r="G447" s="255"/>
      <c r="H447" s="255"/>
      <c r="I447" s="255"/>
      <c r="J447" s="255"/>
      <c r="K447" s="255"/>
      <c r="L447" s="255"/>
      <c r="M447" s="255"/>
      <c r="N447" s="255"/>
      <c r="O447" s="255"/>
      <c r="P447" s="255"/>
      <c r="Q447" s="255"/>
      <c r="R447" s="255"/>
      <c r="S447" s="255"/>
      <c r="T447" s="255"/>
      <c r="U447" s="255"/>
      <c r="V447" s="255"/>
      <c r="W447" s="255"/>
      <c r="X447" s="255"/>
      <c r="Y447" s="255"/>
      <c r="Z447" s="255"/>
      <c r="AA447" s="255"/>
      <c r="AB447" s="255"/>
      <c r="AC447" s="255"/>
      <c r="AD447" s="255"/>
      <c r="AE447" s="255"/>
      <c r="AF447" s="255"/>
      <c r="AG447" s="255"/>
      <c r="AH447" s="255"/>
      <c r="AI447" s="255"/>
      <c r="AJ447" s="255"/>
      <c r="AK447" s="255"/>
      <c r="AL447" s="255"/>
      <c r="AM447" s="255"/>
      <c r="AN447" s="255"/>
      <c r="AO447" s="255"/>
      <c r="AP447" s="255"/>
      <c r="AQ447" s="255"/>
      <c r="AR447" s="255"/>
      <c r="AS447" s="255"/>
      <c r="AT447" s="255"/>
      <c r="AU447" s="255"/>
      <c r="AV447" s="255"/>
      <c r="AW447" s="255"/>
      <c r="AX447" s="255"/>
      <c r="AY447" s="255"/>
      <c r="AZ447" s="255"/>
      <c r="BA447" s="255"/>
      <c r="BB447" s="255"/>
      <c r="BC447" s="255"/>
      <c r="BD447" s="255"/>
      <c r="BE447" s="255"/>
      <c r="BF447" s="255"/>
      <c r="BG447" s="255"/>
      <c r="BH447" s="255"/>
      <c r="BI447" s="255"/>
    </row>
    <row r="448" spans="1:61" x14ac:dyDescent="0.2">
      <c r="A448" s="255"/>
      <c r="B448" s="255"/>
      <c r="C448" s="255"/>
      <c r="D448" s="255"/>
      <c r="E448" s="255"/>
      <c r="F448" s="255"/>
      <c r="G448" s="255"/>
      <c r="H448" s="255"/>
      <c r="I448" s="255"/>
      <c r="J448" s="255"/>
      <c r="K448" s="255"/>
      <c r="L448" s="255"/>
      <c r="M448" s="255"/>
      <c r="N448" s="255"/>
      <c r="O448" s="255"/>
      <c r="P448" s="255"/>
      <c r="Q448" s="255"/>
      <c r="R448" s="255"/>
      <c r="S448" s="255"/>
      <c r="T448" s="255"/>
      <c r="U448" s="255"/>
      <c r="V448" s="255"/>
      <c r="W448" s="255"/>
      <c r="X448" s="255"/>
      <c r="Y448" s="255"/>
      <c r="Z448" s="255"/>
      <c r="AA448" s="255"/>
      <c r="AB448" s="255"/>
      <c r="AC448" s="255"/>
      <c r="AD448" s="255"/>
      <c r="AE448" s="255"/>
      <c r="AF448" s="255"/>
      <c r="AG448" s="255"/>
      <c r="AH448" s="255"/>
      <c r="AI448" s="255"/>
      <c r="AJ448" s="255"/>
      <c r="AK448" s="255"/>
      <c r="AL448" s="255"/>
      <c r="AM448" s="255"/>
      <c r="AN448" s="255"/>
      <c r="AO448" s="255"/>
      <c r="AP448" s="255"/>
      <c r="AQ448" s="255"/>
      <c r="AR448" s="255"/>
      <c r="AS448" s="255"/>
      <c r="AT448" s="255"/>
      <c r="AU448" s="255"/>
      <c r="AV448" s="255"/>
      <c r="AW448" s="255"/>
      <c r="AX448" s="255"/>
      <c r="AY448" s="255"/>
      <c r="AZ448" s="255"/>
      <c r="BA448" s="255"/>
      <c r="BB448" s="255"/>
      <c r="BC448" s="255"/>
      <c r="BD448" s="255"/>
      <c r="BE448" s="255"/>
      <c r="BF448" s="255"/>
      <c r="BG448" s="255"/>
      <c r="BH448" s="255"/>
      <c r="BI448" s="255"/>
    </row>
    <row r="449" spans="1:61" x14ac:dyDescent="0.2">
      <c r="A449" s="255"/>
      <c r="B449" s="255"/>
      <c r="C449" s="255"/>
      <c r="D449" s="255"/>
      <c r="E449" s="255"/>
      <c r="F449" s="255"/>
      <c r="G449" s="255"/>
      <c r="H449" s="255"/>
      <c r="I449" s="255"/>
      <c r="J449" s="255"/>
      <c r="K449" s="255"/>
      <c r="L449" s="255"/>
      <c r="M449" s="255"/>
      <c r="N449" s="255"/>
      <c r="O449" s="255"/>
      <c r="P449" s="255"/>
      <c r="Q449" s="255"/>
      <c r="R449" s="255"/>
      <c r="S449" s="255"/>
      <c r="T449" s="255"/>
      <c r="U449" s="255"/>
      <c r="V449" s="255"/>
      <c r="W449" s="255"/>
      <c r="X449" s="255"/>
      <c r="Y449" s="255"/>
      <c r="Z449" s="255"/>
      <c r="AA449" s="255"/>
      <c r="AB449" s="255"/>
      <c r="AC449" s="255"/>
      <c r="AD449" s="255"/>
      <c r="AE449" s="255"/>
      <c r="AF449" s="255"/>
      <c r="AG449" s="255"/>
      <c r="AH449" s="255"/>
      <c r="AI449" s="255"/>
      <c r="AJ449" s="255"/>
      <c r="AK449" s="255"/>
      <c r="AL449" s="255"/>
      <c r="AM449" s="255"/>
      <c r="AN449" s="255"/>
      <c r="AO449" s="255"/>
      <c r="AP449" s="255"/>
      <c r="AQ449" s="255"/>
      <c r="AR449" s="255"/>
      <c r="AS449" s="255"/>
      <c r="AT449" s="255"/>
      <c r="AU449" s="255"/>
      <c r="AV449" s="255"/>
      <c r="AW449" s="255"/>
      <c r="AX449" s="255"/>
      <c r="AY449" s="255"/>
      <c r="AZ449" s="255"/>
      <c r="BA449" s="255"/>
      <c r="BB449" s="255"/>
      <c r="BC449" s="255"/>
      <c r="BD449" s="255"/>
      <c r="BE449" s="255"/>
      <c r="BF449" s="255"/>
      <c r="BG449" s="255"/>
      <c r="BH449" s="255"/>
      <c r="BI449" s="255"/>
    </row>
    <row r="450" spans="1:61" x14ac:dyDescent="0.2">
      <c r="A450" s="255"/>
      <c r="B450" s="255"/>
      <c r="C450" s="255"/>
      <c r="D450" s="255"/>
      <c r="E450" s="255"/>
      <c r="F450" s="255"/>
      <c r="G450" s="255"/>
      <c r="H450" s="255"/>
      <c r="I450" s="255"/>
      <c r="J450" s="255"/>
      <c r="K450" s="255"/>
      <c r="L450" s="255"/>
      <c r="M450" s="255"/>
      <c r="N450" s="255"/>
      <c r="O450" s="255"/>
      <c r="P450" s="255"/>
      <c r="Q450" s="255"/>
      <c r="R450" s="255"/>
      <c r="S450" s="255"/>
      <c r="T450" s="255"/>
      <c r="U450" s="255"/>
      <c r="V450" s="255"/>
      <c r="W450" s="255"/>
      <c r="X450" s="255"/>
      <c r="Y450" s="255"/>
      <c r="Z450" s="255"/>
      <c r="AA450" s="255"/>
      <c r="AB450" s="255"/>
      <c r="AC450" s="255"/>
      <c r="AD450" s="255"/>
      <c r="AE450" s="255"/>
      <c r="AF450" s="255"/>
      <c r="AG450" s="255"/>
      <c r="AH450" s="255"/>
      <c r="AI450" s="255"/>
      <c r="AJ450" s="255"/>
      <c r="AK450" s="255"/>
      <c r="AL450" s="255"/>
      <c r="AM450" s="255"/>
      <c r="AN450" s="255"/>
      <c r="AO450" s="255"/>
      <c r="AP450" s="255"/>
      <c r="AQ450" s="255"/>
      <c r="AR450" s="255"/>
      <c r="AS450" s="255"/>
      <c r="AT450" s="255"/>
      <c r="AU450" s="255"/>
      <c r="AV450" s="255"/>
      <c r="AW450" s="255"/>
      <c r="AX450" s="255"/>
      <c r="AY450" s="255"/>
      <c r="AZ450" s="255"/>
      <c r="BA450" s="255"/>
      <c r="BB450" s="255"/>
      <c r="BC450" s="255"/>
      <c r="BD450" s="255"/>
      <c r="BE450" s="255"/>
      <c r="BF450" s="255"/>
      <c r="BG450" s="255"/>
      <c r="BH450" s="255"/>
      <c r="BI450" s="255"/>
    </row>
    <row r="451" spans="1:61" x14ac:dyDescent="0.2">
      <c r="A451" s="255"/>
      <c r="B451" s="255"/>
      <c r="C451" s="255"/>
      <c r="D451" s="255"/>
      <c r="E451" s="255"/>
      <c r="F451" s="255"/>
      <c r="G451" s="255"/>
      <c r="H451" s="255"/>
      <c r="I451" s="255"/>
      <c r="J451" s="255"/>
      <c r="K451" s="255"/>
      <c r="L451" s="255"/>
      <c r="M451" s="255"/>
      <c r="N451" s="255"/>
      <c r="O451" s="255"/>
      <c r="P451" s="255"/>
      <c r="Q451" s="255"/>
      <c r="R451" s="255"/>
      <c r="S451" s="255"/>
      <c r="T451" s="255"/>
      <c r="U451" s="255"/>
      <c r="V451" s="255"/>
      <c r="W451" s="255"/>
      <c r="X451" s="255"/>
      <c r="Y451" s="255"/>
      <c r="Z451" s="255"/>
      <c r="AA451" s="255"/>
      <c r="AB451" s="255"/>
      <c r="AC451" s="255"/>
      <c r="AD451" s="255"/>
      <c r="AE451" s="255"/>
      <c r="AF451" s="255"/>
      <c r="AG451" s="255"/>
      <c r="AH451" s="255"/>
      <c r="AI451" s="255"/>
      <c r="AJ451" s="255"/>
      <c r="AK451" s="255"/>
      <c r="AL451" s="255"/>
      <c r="AM451" s="255"/>
      <c r="AN451" s="255"/>
      <c r="AO451" s="255"/>
      <c r="AP451" s="255"/>
      <c r="AQ451" s="255"/>
      <c r="AR451" s="255"/>
      <c r="AS451" s="255"/>
      <c r="AT451" s="255"/>
      <c r="AU451" s="255"/>
      <c r="AV451" s="255"/>
      <c r="AW451" s="255"/>
      <c r="AX451" s="255"/>
      <c r="AY451" s="255"/>
      <c r="AZ451" s="255"/>
      <c r="BA451" s="255"/>
      <c r="BB451" s="255"/>
      <c r="BC451" s="255"/>
      <c r="BD451" s="255"/>
      <c r="BE451" s="255"/>
      <c r="BF451" s="255"/>
      <c r="BG451" s="255"/>
      <c r="BH451" s="255"/>
      <c r="BI451" s="255"/>
    </row>
    <row r="452" spans="1:61" x14ac:dyDescent="0.2">
      <c r="A452" s="255"/>
      <c r="B452" s="255"/>
      <c r="C452" s="255"/>
      <c r="D452" s="255"/>
      <c r="E452" s="255"/>
      <c r="F452" s="255"/>
      <c r="G452" s="255"/>
      <c r="H452" s="255"/>
      <c r="I452" s="255"/>
      <c r="J452" s="255"/>
      <c r="K452" s="255"/>
      <c r="L452" s="255"/>
      <c r="M452" s="255"/>
      <c r="N452" s="255"/>
      <c r="O452" s="255"/>
      <c r="P452" s="255"/>
      <c r="Q452" s="255"/>
      <c r="R452" s="255"/>
      <c r="S452" s="255"/>
      <c r="T452" s="255"/>
      <c r="U452" s="255"/>
      <c r="V452" s="255"/>
      <c r="W452" s="255"/>
      <c r="X452" s="255"/>
      <c r="Y452" s="255"/>
      <c r="Z452" s="255"/>
      <c r="AA452" s="255"/>
      <c r="AB452" s="255"/>
      <c r="AC452" s="255"/>
      <c r="AD452" s="255"/>
      <c r="AE452" s="255"/>
      <c r="AF452" s="255"/>
      <c r="AG452" s="255"/>
      <c r="AH452" s="255"/>
      <c r="AI452" s="255"/>
      <c r="AJ452" s="255"/>
      <c r="AK452" s="255"/>
      <c r="AL452" s="255"/>
      <c r="AM452" s="255"/>
      <c r="AN452" s="255"/>
      <c r="AO452" s="255"/>
      <c r="AP452" s="255"/>
      <c r="AQ452" s="255"/>
      <c r="AR452" s="255"/>
      <c r="AS452" s="255"/>
      <c r="AT452" s="255"/>
      <c r="AU452" s="255"/>
      <c r="AV452" s="255"/>
      <c r="AW452" s="255"/>
      <c r="AX452" s="255"/>
      <c r="AY452" s="255"/>
      <c r="AZ452" s="255"/>
      <c r="BA452" s="255"/>
      <c r="BB452" s="255"/>
      <c r="BC452" s="255"/>
      <c r="BD452" s="255"/>
      <c r="BE452" s="255"/>
      <c r="BF452" s="255"/>
      <c r="BG452" s="255"/>
      <c r="BH452" s="255"/>
      <c r="BI452" s="255"/>
    </row>
    <row r="453" spans="1:61" x14ac:dyDescent="0.2">
      <c r="A453" s="255"/>
      <c r="B453" s="255"/>
      <c r="C453" s="255"/>
      <c r="D453" s="255"/>
      <c r="E453" s="255"/>
      <c r="F453" s="255"/>
      <c r="G453" s="255"/>
      <c r="H453" s="255"/>
      <c r="I453" s="255"/>
      <c r="J453" s="255"/>
      <c r="K453" s="255"/>
      <c r="L453" s="255"/>
      <c r="M453" s="255"/>
      <c r="N453" s="255"/>
      <c r="O453" s="255"/>
      <c r="P453" s="255"/>
      <c r="Q453" s="255"/>
      <c r="R453" s="255"/>
      <c r="S453" s="255"/>
      <c r="T453" s="255"/>
      <c r="U453" s="255"/>
      <c r="V453" s="255"/>
      <c r="W453" s="255"/>
      <c r="X453" s="255"/>
      <c r="Y453" s="255"/>
      <c r="Z453" s="255"/>
      <c r="AA453" s="255"/>
      <c r="AB453" s="255"/>
      <c r="AC453" s="255"/>
      <c r="AD453" s="255"/>
      <c r="AE453" s="255"/>
      <c r="AF453" s="255"/>
      <c r="AG453" s="255"/>
      <c r="AH453" s="255"/>
      <c r="AI453" s="255"/>
      <c r="AJ453" s="255"/>
      <c r="AK453" s="255"/>
      <c r="AL453" s="255"/>
      <c r="AM453" s="255"/>
      <c r="AN453" s="255"/>
      <c r="AO453" s="255"/>
      <c r="AP453" s="255"/>
      <c r="AQ453" s="255"/>
      <c r="AR453" s="255"/>
      <c r="AS453" s="255"/>
      <c r="AT453" s="255"/>
      <c r="AU453" s="255"/>
      <c r="AV453" s="255"/>
      <c r="AW453" s="255"/>
      <c r="AX453" s="255"/>
      <c r="AY453" s="255"/>
      <c r="AZ453" s="255"/>
      <c r="BA453" s="255"/>
      <c r="BB453" s="255"/>
      <c r="BC453" s="255"/>
      <c r="BD453" s="255"/>
      <c r="BE453" s="255"/>
      <c r="BF453" s="255"/>
      <c r="BG453" s="255"/>
      <c r="BH453" s="255"/>
      <c r="BI453" s="255"/>
    </row>
    <row r="454" spans="1:61" x14ac:dyDescent="0.2">
      <c r="A454" s="255"/>
      <c r="B454" s="255"/>
      <c r="C454" s="255"/>
      <c r="D454" s="255"/>
      <c r="E454" s="255"/>
      <c r="F454" s="255"/>
      <c r="G454" s="255"/>
      <c r="H454" s="255"/>
      <c r="I454" s="255"/>
      <c r="J454" s="255"/>
      <c r="K454" s="255"/>
      <c r="L454" s="255"/>
      <c r="M454" s="255"/>
      <c r="N454" s="255"/>
      <c r="O454" s="255"/>
      <c r="P454" s="255"/>
      <c r="Q454" s="255"/>
      <c r="R454" s="255"/>
      <c r="S454" s="255"/>
      <c r="T454" s="255"/>
      <c r="U454" s="255"/>
      <c r="V454" s="255"/>
      <c r="W454" s="255"/>
      <c r="X454" s="255"/>
      <c r="Y454" s="255"/>
      <c r="Z454" s="255"/>
      <c r="AA454" s="255"/>
      <c r="AB454" s="255"/>
      <c r="AC454" s="255"/>
      <c r="AD454" s="255"/>
      <c r="AE454" s="255"/>
      <c r="AF454" s="255"/>
      <c r="AG454" s="255"/>
      <c r="AH454" s="255"/>
      <c r="AI454" s="255"/>
      <c r="AJ454" s="255"/>
      <c r="AK454" s="255"/>
      <c r="AL454" s="255"/>
      <c r="AM454" s="255"/>
      <c r="AN454" s="255"/>
      <c r="AO454" s="255"/>
      <c r="AP454" s="255"/>
      <c r="AQ454" s="255"/>
      <c r="AR454" s="255"/>
      <c r="AS454" s="255"/>
      <c r="AT454" s="255"/>
      <c r="AU454" s="255"/>
      <c r="AV454" s="255"/>
      <c r="AW454" s="255"/>
      <c r="AX454" s="255"/>
      <c r="AY454" s="255"/>
      <c r="AZ454" s="255"/>
      <c r="BA454" s="255"/>
      <c r="BB454" s="255"/>
      <c r="BC454" s="255"/>
      <c r="BD454" s="255"/>
      <c r="BE454" s="255"/>
      <c r="BF454" s="255"/>
      <c r="BG454" s="255"/>
      <c r="BH454" s="255"/>
      <c r="BI454" s="255"/>
    </row>
    <row r="455" spans="1:61" x14ac:dyDescent="0.2">
      <c r="A455" s="255"/>
      <c r="B455" s="255"/>
      <c r="C455" s="255"/>
      <c r="D455" s="255"/>
      <c r="E455" s="255"/>
      <c r="F455" s="255"/>
      <c r="G455" s="255"/>
      <c r="H455" s="255"/>
      <c r="I455" s="255"/>
      <c r="J455" s="255"/>
      <c r="K455" s="255"/>
      <c r="L455" s="255"/>
      <c r="M455" s="255"/>
      <c r="N455" s="255"/>
      <c r="O455" s="255"/>
      <c r="P455" s="255"/>
      <c r="Q455" s="255"/>
      <c r="R455" s="255"/>
      <c r="S455" s="255"/>
      <c r="T455" s="255"/>
      <c r="U455" s="255"/>
      <c r="V455" s="255"/>
      <c r="W455" s="255"/>
      <c r="X455" s="255"/>
      <c r="Y455" s="255"/>
      <c r="Z455" s="255"/>
      <c r="AA455" s="255"/>
      <c r="AB455" s="255"/>
      <c r="AC455" s="255"/>
      <c r="AD455" s="255"/>
      <c r="AE455" s="255"/>
      <c r="AF455" s="255"/>
      <c r="AG455" s="255"/>
      <c r="AH455" s="255"/>
      <c r="AI455" s="255"/>
      <c r="AJ455" s="255"/>
      <c r="AK455" s="255"/>
      <c r="AL455" s="255"/>
      <c r="AM455" s="255"/>
      <c r="AN455" s="255"/>
      <c r="AO455" s="255"/>
      <c r="AP455" s="255"/>
      <c r="AQ455" s="255"/>
      <c r="AR455" s="255"/>
      <c r="AS455" s="255"/>
      <c r="AT455" s="255"/>
      <c r="AU455" s="255"/>
      <c r="AV455" s="255"/>
      <c r="AW455" s="255"/>
      <c r="AX455" s="255"/>
      <c r="AY455" s="255"/>
      <c r="AZ455" s="255"/>
      <c r="BA455" s="255"/>
      <c r="BB455" s="255"/>
      <c r="BC455" s="255"/>
      <c r="BD455" s="255"/>
      <c r="BE455" s="255"/>
      <c r="BF455" s="255"/>
      <c r="BG455" s="255"/>
      <c r="BH455" s="255"/>
      <c r="BI455" s="255"/>
    </row>
    <row r="456" spans="1:61" x14ac:dyDescent="0.2">
      <c r="A456" s="255"/>
      <c r="B456" s="255"/>
      <c r="C456" s="255"/>
      <c r="D456" s="255"/>
      <c r="E456" s="255"/>
      <c r="F456" s="255"/>
      <c r="G456" s="255"/>
      <c r="H456" s="255"/>
      <c r="I456" s="255"/>
      <c r="J456" s="255"/>
      <c r="K456" s="255"/>
      <c r="L456" s="255"/>
      <c r="M456" s="255"/>
      <c r="N456" s="255"/>
      <c r="O456" s="255"/>
      <c r="P456" s="255"/>
      <c r="Q456" s="255"/>
      <c r="R456" s="255"/>
      <c r="S456" s="255"/>
      <c r="T456" s="255"/>
      <c r="U456" s="255"/>
      <c r="V456" s="255"/>
      <c r="W456" s="255"/>
      <c r="X456" s="255"/>
      <c r="Y456" s="255"/>
      <c r="Z456" s="255"/>
      <c r="AA456" s="255"/>
      <c r="AB456" s="255"/>
      <c r="AC456" s="255"/>
      <c r="AD456" s="255"/>
      <c r="AE456" s="255"/>
      <c r="AF456" s="255"/>
      <c r="AG456" s="255"/>
      <c r="AH456" s="255"/>
      <c r="AI456" s="255"/>
      <c r="AJ456" s="255"/>
      <c r="AK456" s="255"/>
      <c r="AL456" s="255"/>
      <c r="AM456" s="255"/>
      <c r="AN456" s="255"/>
      <c r="AO456" s="255"/>
      <c r="AP456" s="255"/>
      <c r="AQ456" s="255"/>
      <c r="AR456" s="255"/>
      <c r="AS456" s="255"/>
      <c r="AT456" s="255"/>
      <c r="AU456" s="255"/>
      <c r="AV456" s="255"/>
      <c r="AW456" s="255"/>
      <c r="AX456" s="255"/>
      <c r="AY456" s="255"/>
      <c r="AZ456" s="255"/>
      <c r="BA456" s="255"/>
      <c r="BB456" s="255"/>
      <c r="BC456" s="255"/>
      <c r="BD456" s="255"/>
      <c r="BE456" s="255"/>
      <c r="BF456" s="255"/>
      <c r="BG456" s="255"/>
      <c r="BH456" s="255"/>
      <c r="BI456" s="255"/>
    </row>
    <row r="457" spans="1:61" x14ac:dyDescent="0.2">
      <c r="A457" s="255"/>
      <c r="B457" s="255"/>
      <c r="C457" s="255"/>
      <c r="D457" s="255"/>
      <c r="E457" s="255"/>
      <c r="F457" s="255"/>
      <c r="G457" s="255"/>
      <c r="H457" s="255"/>
      <c r="I457" s="255"/>
      <c r="J457" s="255"/>
      <c r="K457" s="255"/>
      <c r="L457" s="255"/>
      <c r="M457" s="255"/>
      <c r="N457" s="255"/>
      <c r="O457" s="255"/>
      <c r="P457" s="255"/>
      <c r="Q457" s="255"/>
      <c r="R457" s="255"/>
      <c r="S457" s="255"/>
      <c r="T457" s="255"/>
      <c r="U457" s="255"/>
      <c r="V457" s="255"/>
      <c r="W457" s="255"/>
      <c r="X457" s="255"/>
      <c r="Y457" s="255"/>
      <c r="Z457" s="255"/>
      <c r="AA457" s="255"/>
      <c r="AB457" s="255"/>
      <c r="AC457" s="255"/>
      <c r="AD457" s="255"/>
      <c r="AE457" s="255"/>
      <c r="AF457" s="255"/>
      <c r="AG457" s="255"/>
      <c r="AH457" s="255"/>
      <c r="AI457" s="255"/>
      <c r="AJ457" s="255"/>
      <c r="AK457" s="255"/>
      <c r="AL457" s="255"/>
      <c r="AM457" s="255"/>
      <c r="AN457" s="255"/>
      <c r="AO457" s="255"/>
      <c r="AP457" s="255"/>
      <c r="AQ457" s="255"/>
      <c r="AR457" s="255"/>
      <c r="AS457" s="255"/>
      <c r="AT457" s="255"/>
      <c r="AU457" s="255"/>
      <c r="AV457" s="255"/>
      <c r="AW457" s="255"/>
      <c r="AX457" s="255"/>
      <c r="AY457" s="255"/>
      <c r="AZ457" s="255"/>
      <c r="BA457" s="255"/>
      <c r="BB457" s="255"/>
      <c r="BC457" s="255"/>
      <c r="BD457" s="255"/>
      <c r="BE457" s="255"/>
      <c r="BF457" s="255"/>
      <c r="BG457" s="255"/>
      <c r="BH457" s="255"/>
      <c r="BI457" s="255"/>
    </row>
    <row r="458" spans="1:61" x14ac:dyDescent="0.2">
      <c r="A458" s="255"/>
      <c r="B458" s="255"/>
      <c r="C458" s="255"/>
      <c r="D458" s="255"/>
      <c r="E458" s="255"/>
      <c r="F458" s="255"/>
      <c r="G458" s="255"/>
      <c r="H458" s="255"/>
      <c r="I458" s="255"/>
      <c r="J458" s="255"/>
      <c r="K458" s="255"/>
      <c r="L458" s="255"/>
      <c r="M458" s="255"/>
      <c r="N458" s="255"/>
      <c r="O458" s="255"/>
      <c r="P458" s="255"/>
      <c r="Q458" s="255"/>
      <c r="R458" s="255"/>
      <c r="S458" s="255"/>
      <c r="T458" s="255"/>
      <c r="U458" s="255"/>
      <c r="V458" s="255"/>
      <c r="W458" s="255"/>
      <c r="X458" s="255"/>
      <c r="Y458" s="255"/>
      <c r="Z458" s="255"/>
      <c r="AA458" s="255"/>
      <c r="AB458" s="255"/>
      <c r="AC458" s="255"/>
      <c r="AD458" s="255"/>
      <c r="AE458" s="255"/>
      <c r="AF458" s="255"/>
      <c r="AG458" s="255"/>
      <c r="AH458" s="255"/>
      <c r="AI458" s="255"/>
      <c r="AJ458" s="255"/>
      <c r="AK458" s="255"/>
      <c r="AL458" s="255"/>
      <c r="AM458" s="255"/>
      <c r="AN458" s="255"/>
      <c r="AO458" s="255"/>
      <c r="AP458" s="255"/>
      <c r="AQ458" s="255"/>
      <c r="AR458" s="255"/>
      <c r="AS458" s="255"/>
      <c r="AT458" s="255"/>
      <c r="AU458" s="255"/>
      <c r="AV458" s="255"/>
      <c r="AW458" s="255"/>
      <c r="AX458" s="255"/>
      <c r="AY458" s="255"/>
      <c r="AZ458" s="255"/>
      <c r="BA458" s="255"/>
      <c r="BB458" s="255"/>
      <c r="BC458" s="255"/>
      <c r="BD458" s="255"/>
      <c r="BE458" s="255"/>
      <c r="BF458" s="255"/>
      <c r="BG458" s="255"/>
      <c r="BH458" s="255"/>
      <c r="BI458" s="255"/>
    </row>
    <row r="459" spans="1:61" x14ac:dyDescent="0.2">
      <c r="A459" s="255"/>
      <c r="B459" s="255"/>
      <c r="C459" s="255"/>
      <c r="D459" s="255"/>
      <c r="E459" s="255"/>
      <c r="F459" s="255"/>
      <c r="G459" s="255"/>
      <c r="H459" s="255"/>
      <c r="I459" s="255"/>
      <c r="J459" s="255"/>
      <c r="K459" s="255"/>
      <c r="L459" s="255"/>
      <c r="M459" s="255"/>
      <c r="N459" s="255"/>
      <c r="O459" s="255"/>
      <c r="P459" s="255"/>
      <c r="Q459" s="255"/>
      <c r="R459" s="255"/>
      <c r="S459" s="255"/>
      <c r="T459" s="255"/>
      <c r="U459" s="255"/>
      <c r="V459" s="255"/>
      <c r="W459" s="255"/>
      <c r="X459" s="255"/>
      <c r="Y459" s="255"/>
      <c r="Z459" s="255"/>
      <c r="AA459" s="255"/>
      <c r="AB459" s="255"/>
      <c r="AC459" s="255"/>
      <c r="AD459" s="255"/>
      <c r="AE459" s="255"/>
      <c r="AF459" s="255"/>
      <c r="AG459" s="255"/>
      <c r="AH459" s="255"/>
      <c r="AI459" s="255"/>
      <c r="AJ459" s="255"/>
      <c r="AK459" s="255"/>
      <c r="AL459" s="255"/>
      <c r="AM459" s="255"/>
      <c r="AN459" s="255"/>
      <c r="AO459" s="255"/>
      <c r="AP459" s="255"/>
      <c r="AQ459" s="255"/>
      <c r="AR459" s="255"/>
      <c r="AS459" s="255"/>
      <c r="AT459" s="255"/>
      <c r="AU459" s="255"/>
      <c r="AV459" s="255"/>
      <c r="AW459" s="255"/>
      <c r="AX459" s="255"/>
      <c r="AY459" s="255"/>
      <c r="AZ459" s="255"/>
      <c r="BA459" s="255"/>
      <c r="BB459" s="255"/>
      <c r="BC459" s="255"/>
      <c r="BD459" s="255"/>
      <c r="BE459" s="255"/>
      <c r="BF459" s="255"/>
      <c r="BG459" s="255"/>
      <c r="BH459" s="255"/>
      <c r="BI459" s="255"/>
    </row>
    <row r="460" spans="1:61" x14ac:dyDescent="0.2">
      <c r="A460" s="255"/>
      <c r="B460" s="255"/>
      <c r="C460" s="255"/>
      <c r="D460" s="255"/>
      <c r="E460" s="255"/>
      <c r="F460" s="255"/>
      <c r="G460" s="255"/>
      <c r="H460" s="255"/>
      <c r="I460" s="255"/>
      <c r="J460" s="255"/>
      <c r="K460" s="255"/>
      <c r="L460" s="255"/>
      <c r="M460" s="255"/>
      <c r="N460" s="255"/>
      <c r="O460" s="255"/>
      <c r="P460" s="255"/>
      <c r="Q460" s="255"/>
      <c r="R460" s="255"/>
      <c r="S460" s="255"/>
      <c r="T460" s="255"/>
      <c r="U460" s="255"/>
      <c r="V460" s="255"/>
      <c r="W460" s="255"/>
      <c r="X460" s="255"/>
      <c r="Y460" s="255"/>
      <c r="Z460" s="255"/>
      <c r="AA460" s="255"/>
      <c r="AB460" s="255"/>
      <c r="AC460" s="255"/>
      <c r="AD460" s="255"/>
      <c r="AE460" s="255"/>
      <c r="AF460" s="255"/>
      <c r="AG460" s="255"/>
      <c r="AH460" s="255"/>
      <c r="AI460" s="255"/>
      <c r="AJ460" s="255"/>
      <c r="AK460" s="255"/>
      <c r="AL460" s="255"/>
      <c r="AM460" s="255"/>
      <c r="AN460" s="255"/>
      <c r="AO460" s="255"/>
      <c r="AP460" s="255"/>
      <c r="AQ460" s="255"/>
      <c r="AR460" s="255"/>
      <c r="AS460" s="255"/>
      <c r="AT460" s="255"/>
      <c r="AU460" s="255"/>
      <c r="AV460" s="255"/>
      <c r="AW460" s="255"/>
      <c r="AX460" s="255"/>
      <c r="AY460" s="255"/>
      <c r="AZ460" s="255"/>
      <c r="BA460" s="255"/>
      <c r="BB460" s="255"/>
      <c r="BC460" s="255"/>
      <c r="BD460" s="255"/>
      <c r="BE460" s="255"/>
      <c r="BF460" s="255"/>
      <c r="BG460" s="255"/>
      <c r="BH460" s="255"/>
      <c r="BI460" s="255"/>
    </row>
    <row r="461" spans="1:61" x14ac:dyDescent="0.2">
      <c r="A461" s="255"/>
      <c r="B461" s="255"/>
      <c r="C461" s="255"/>
      <c r="D461" s="255"/>
      <c r="E461" s="255"/>
      <c r="F461" s="255"/>
      <c r="G461" s="255"/>
      <c r="H461" s="255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/>
      <c r="Y461" s="255"/>
      <c r="Z461" s="255"/>
      <c r="AA461" s="255"/>
      <c r="AB461" s="255"/>
      <c r="AC461" s="255"/>
      <c r="AD461" s="255"/>
      <c r="AE461" s="255"/>
      <c r="AF461" s="255"/>
      <c r="AG461" s="255"/>
      <c r="AH461" s="255"/>
      <c r="AI461" s="255"/>
      <c r="AJ461" s="255"/>
      <c r="AK461" s="255"/>
      <c r="AL461" s="255"/>
      <c r="AM461" s="255"/>
      <c r="AN461" s="255"/>
      <c r="AO461" s="255"/>
      <c r="AP461" s="255"/>
      <c r="AQ461" s="255"/>
      <c r="AR461" s="255"/>
      <c r="AS461" s="255"/>
      <c r="AT461" s="255"/>
      <c r="AU461" s="255"/>
      <c r="AV461" s="255"/>
      <c r="AW461" s="255"/>
      <c r="AX461" s="255"/>
      <c r="AY461" s="255"/>
      <c r="AZ461" s="255"/>
      <c r="BA461" s="255"/>
      <c r="BB461" s="255"/>
      <c r="BC461" s="255"/>
      <c r="BD461" s="255"/>
      <c r="BE461" s="255"/>
      <c r="BF461" s="255"/>
      <c r="BG461" s="255"/>
      <c r="BH461" s="255"/>
      <c r="BI461" s="255"/>
    </row>
    <row r="462" spans="1:61" x14ac:dyDescent="0.2">
      <c r="A462" s="255"/>
      <c r="B462" s="255"/>
      <c r="C462" s="255"/>
      <c r="D462" s="255"/>
      <c r="E462" s="255"/>
      <c r="F462" s="255"/>
      <c r="G462" s="255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/>
      <c r="Y462" s="255"/>
      <c r="Z462" s="255"/>
      <c r="AA462" s="255"/>
      <c r="AB462" s="255"/>
      <c r="AC462" s="255"/>
      <c r="AD462" s="255"/>
      <c r="AE462" s="255"/>
      <c r="AF462" s="255"/>
      <c r="AG462" s="255"/>
      <c r="AH462" s="255"/>
      <c r="AI462" s="255"/>
      <c r="AJ462" s="255"/>
      <c r="AK462" s="255"/>
      <c r="AL462" s="255"/>
      <c r="AM462" s="255"/>
      <c r="AN462" s="255"/>
      <c r="AO462" s="255"/>
      <c r="AP462" s="255"/>
      <c r="AQ462" s="255"/>
      <c r="AR462" s="255"/>
      <c r="AS462" s="255"/>
      <c r="AT462" s="255"/>
      <c r="AU462" s="255"/>
      <c r="AV462" s="255"/>
      <c r="AW462" s="255"/>
      <c r="AX462" s="255"/>
      <c r="AY462" s="255"/>
      <c r="AZ462" s="255"/>
      <c r="BA462" s="255"/>
      <c r="BB462" s="255"/>
      <c r="BC462" s="255"/>
      <c r="BD462" s="255"/>
      <c r="BE462" s="255"/>
      <c r="BF462" s="255"/>
      <c r="BG462" s="255"/>
      <c r="BH462" s="255"/>
      <c r="BI462" s="255"/>
    </row>
    <row r="463" spans="1:61" x14ac:dyDescent="0.2">
      <c r="A463" s="255"/>
      <c r="B463" s="255"/>
      <c r="C463" s="255"/>
      <c r="D463" s="255"/>
      <c r="E463" s="255"/>
      <c r="F463" s="255"/>
      <c r="G463" s="255"/>
      <c r="H463" s="255"/>
      <c r="I463" s="255"/>
      <c r="J463" s="255"/>
      <c r="K463" s="255"/>
      <c r="L463" s="255"/>
      <c r="M463" s="255"/>
      <c r="N463" s="255"/>
      <c r="O463" s="255"/>
      <c r="P463" s="255"/>
      <c r="Q463" s="255"/>
      <c r="R463" s="255"/>
      <c r="S463" s="255"/>
      <c r="T463" s="255"/>
      <c r="U463" s="255"/>
      <c r="V463" s="255"/>
      <c r="W463" s="255"/>
      <c r="X463" s="255"/>
      <c r="Y463" s="255"/>
      <c r="Z463" s="255"/>
      <c r="AA463" s="255"/>
      <c r="AB463" s="255"/>
      <c r="AC463" s="255"/>
      <c r="AD463" s="255"/>
      <c r="AE463" s="255"/>
      <c r="AF463" s="255"/>
      <c r="AG463" s="255"/>
      <c r="AH463" s="255"/>
      <c r="AI463" s="255"/>
      <c r="AJ463" s="255"/>
      <c r="AK463" s="255"/>
      <c r="AL463" s="255"/>
      <c r="AM463" s="255"/>
      <c r="AN463" s="255"/>
      <c r="AO463" s="255"/>
      <c r="AP463" s="255"/>
      <c r="AQ463" s="255"/>
      <c r="AR463" s="255"/>
      <c r="AS463" s="255"/>
      <c r="AT463" s="255"/>
      <c r="AU463" s="255"/>
      <c r="AV463" s="255"/>
      <c r="AW463" s="255"/>
      <c r="AX463" s="255"/>
      <c r="AY463" s="255"/>
      <c r="AZ463" s="255"/>
      <c r="BA463" s="255"/>
      <c r="BB463" s="255"/>
      <c r="BC463" s="255"/>
      <c r="BD463" s="255"/>
      <c r="BE463" s="255"/>
      <c r="BF463" s="255"/>
      <c r="BG463" s="255"/>
      <c r="BH463" s="255"/>
      <c r="BI463" s="255"/>
    </row>
    <row r="464" spans="1:61" x14ac:dyDescent="0.2">
      <c r="A464" s="255"/>
      <c r="B464" s="255"/>
      <c r="C464" s="255"/>
      <c r="D464" s="255"/>
      <c r="E464" s="255"/>
      <c r="F464" s="255"/>
      <c r="G464" s="255"/>
      <c r="H464" s="255"/>
      <c r="I464" s="255"/>
      <c r="J464" s="255"/>
      <c r="K464" s="255"/>
      <c r="L464" s="255"/>
      <c r="M464" s="255"/>
      <c r="N464" s="255"/>
      <c r="O464" s="255"/>
      <c r="P464" s="255"/>
      <c r="Q464" s="255"/>
      <c r="R464" s="255"/>
      <c r="S464" s="255"/>
      <c r="T464" s="255"/>
      <c r="U464" s="255"/>
      <c r="V464" s="255"/>
      <c r="W464" s="255"/>
      <c r="X464" s="255"/>
      <c r="Y464" s="255"/>
      <c r="Z464" s="255"/>
      <c r="AA464" s="255"/>
      <c r="AB464" s="255"/>
      <c r="AC464" s="255"/>
      <c r="AD464" s="255"/>
      <c r="AE464" s="255"/>
      <c r="AF464" s="255"/>
      <c r="AG464" s="255"/>
      <c r="AH464" s="255"/>
      <c r="AI464" s="255"/>
      <c r="AJ464" s="255"/>
      <c r="AK464" s="255"/>
      <c r="AL464" s="255"/>
      <c r="AM464" s="255"/>
      <c r="AN464" s="255"/>
      <c r="AO464" s="255"/>
      <c r="AP464" s="255"/>
      <c r="AQ464" s="255"/>
      <c r="AR464" s="255"/>
      <c r="AS464" s="255"/>
      <c r="AT464" s="255"/>
      <c r="AU464" s="255"/>
      <c r="AV464" s="255"/>
      <c r="AW464" s="255"/>
      <c r="AX464" s="255"/>
      <c r="AY464" s="255"/>
      <c r="AZ464" s="255"/>
      <c r="BA464" s="255"/>
      <c r="BB464" s="255"/>
      <c r="BC464" s="255"/>
      <c r="BD464" s="255"/>
      <c r="BE464" s="255"/>
      <c r="BF464" s="255"/>
      <c r="BG464" s="255"/>
      <c r="BH464" s="255"/>
      <c r="BI464" s="255"/>
    </row>
    <row r="465" spans="1:61" x14ac:dyDescent="0.2">
      <c r="A465" s="255"/>
      <c r="B465" s="255"/>
      <c r="C465" s="255"/>
      <c r="D465" s="255"/>
      <c r="E465" s="255"/>
      <c r="F465" s="255"/>
      <c r="G465" s="255"/>
      <c r="H465" s="255"/>
      <c r="I465" s="255"/>
      <c r="J465" s="255"/>
      <c r="K465" s="255"/>
      <c r="L465" s="255"/>
      <c r="M465" s="255"/>
      <c r="N465" s="255"/>
      <c r="O465" s="255"/>
      <c r="P465" s="255"/>
      <c r="Q465" s="255"/>
      <c r="R465" s="255"/>
      <c r="S465" s="255"/>
      <c r="T465" s="255"/>
      <c r="U465" s="255"/>
      <c r="V465" s="255"/>
      <c r="W465" s="255"/>
      <c r="X465" s="255"/>
      <c r="Y465" s="255"/>
      <c r="Z465" s="255"/>
      <c r="AA465" s="255"/>
      <c r="AB465" s="255"/>
      <c r="AC465" s="255"/>
      <c r="AD465" s="255"/>
      <c r="AE465" s="255"/>
      <c r="AF465" s="255"/>
      <c r="AG465" s="255"/>
      <c r="AH465" s="255"/>
      <c r="AI465" s="255"/>
      <c r="AJ465" s="255"/>
      <c r="AK465" s="255"/>
      <c r="AL465" s="255"/>
      <c r="AM465" s="255"/>
      <c r="AN465" s="255"/>
      <c r="AO465" s="255"/>
      <c r="AP465" s="255"/>
      <c r="AQ465" s="255"/>
      <c r="AR465" s="255"/>
      <c r="AS465" s="255"/>
      <c r="AT465" s="255"/>
      <c r="AU465" s="255"/>
      <c r="AV465" s="255"/>
      <c r="AW465" s="255"/>
      <c r="AX465" s="255"/>
      <c r="AY465" s="255"/>
      <c r="AZ465" s="255"/>
      <c r="BA465" s="255"/>
      <c r="BB465" s="255"/>
      <c r="BC465" s="255"/>
      <c r="BD465" s="255"/>
      <c r="BE465" s="255"/>
      <c r="BF465" s="255"/>
      <c r="BG465" s="255"/>
      <c r="BH465" s="255"/>
      <c r="BI465" s="255"/>
    </row>
    <row r="466" spans="1:61" x14ac:dyDescent="0.2">
      <c r="A466" s="255"/>
      <c r="B466" s="255"/>
      <c r="C466" s="255"/>
      <c r="D466" s="255"/>
      <c r="E466" s="255"/>
      <c r="F466" s="255"/>
      <c r="G466" s="255"/>
      <c r="H466" s="255"/>
      <c r="I466" s="255"/>
      <c r="J466" s="255"/>
      <c r="K466" s="255"/>
      <c r="L466" s="255"/>
      <c r="M466" s="255"/>
      <c r="N466" s="255"/>
      <c r="O466" s="255"/>
      <c r="P466" s="255"/>
      <c r="Q466" s="255"/>
      <c r="R466" s="255"/>
      <c r="S466" s="255"/>
      <c r="T466" s="255"/>
      <c r="U466" s="255"/>
      <c r="V466" s="255"/>
      <c r="W466" s="255"/>
      <c r="X466" s="255"/>
      <c r="Y466" s="255"/>
      <c r="Z466" s="255"/>
      <c r="AA466" s="255"/>
      <c r="AB466" s="255"/>
      <c r="AC466" s="255"/>
      <c r="AD466" s="255"/>
      <c r="AE466" s="255"/>
      <c r="AF466" s="255"/>
      <c r="AG466" s="255"/>
      <c r="AH466" s="255"/>
      <c r="AI466" s="255"/>
      <c r="AJ466" s="255"/>
      <c r="AK466" s="255"/>
      <c r="AL466" s="255"/>
      <c r="AM466" s="255"/>
      <c r="AN466" s="255"/>
      <c r="AO466" s="255"/>
      <c r="AP466" s="255"/>
      <c r="AQ466" s="255"/>
      <c r="AR466" s="255"/>
      <c r="AS466" s="255"/>
      <c r="AT466" s="255"/>
      <c r="AU466" s="255"/>
      <c r="AV466" s="255"/>
      <c r="AW466" s="255"/>
      <c r="AX466" s="255"/>
      <c r="AY466" s="255"/>
      <c r="AZ466" s="255"/>
      <c r="BA466" s="255"/>
      <c r="BB466" s="255"/>
      <c r="BC466" s="255"/>
      <c r="BD466" s="255"/>
      <c r="BE466" s="255"/>
      <c r="BF466" s="255"/>
      <c r="BG466" s="255"/>
      <c r="BH466" s="255"/>
      <c r="BI466" s="255"/>
    </row>
    <row r="467" spans="1:61" x14ac:dyDescent="0.2">
      <c r="A467" s="255"/>
      <c r="B467" s="255"/>
      <c r="C467" s="255"/>
      <c r="D467" s="255"/>
      <c r="E467" s="255"/>
      <c r="F467" s="255"/>
      <c r="G467" s="255"/>
      <c r="H467" s="255"/>
      <c r="I467" s="255"/>
      <c r="J467" s="255"/>
      <c r="K467" s="255"/>
      <c r="L467" s="255"/>
      <c r="M467" s="255"/>
      <c r="N467" s="255"/>
      <c r="O467" s="255"/>
      <c r="P467" s="255"/>
      <c r="Q467" s="255"/>
      <c r="R467" s="255"/>
      <c r="S467" s="255"/>
      <c r="T467" s="255"/>
      <c r="U467" s="255"/>
      <c r="V467" s="255"/>
      <c r="W467" s="255"/>
      <c r="X467" s="255"/>
      <c r="Y467" s="255"/>
      <c r="Z467" s="255"/>
      <c r="AA467" s="255"/>
      <c r="AB467" s="255"/>
      <c r="AC467" s="255"/>
      <c r="AD467" s="255"/>
      <c r="AE467" s="255"/>
      <c r="AF467" s="255"/>
      <c r="AG467" s="255"/>
      <c r="AH467" s="255"/>
      <c r="AI467" s="255"/>
      <c r="AJ467" s="255"/>
      <c r="AK467" s="255"/>
      <c r="AL467" s="255"/>
      <c r="AM467" s="255"/>
      <c r="AN467" s="255"/>
      <c r="AO467" s="255"/>
      <c r="AP467" s="255"/>
      <c r="AQ467" s="255"/>
      <c r="AR467" s="255"/>
      <c r="AS467" s="255"/>
      <c r="AT467" s="255"/>
      <c r="AU467" s="255"/>
      <c r="AV467" s="255"/>
      <c r="AW467" s="255"/>
      <c r="AX467" s="255"/>
      <c r="AY467" s="255"/>
      <c r="AZ467" s="255"/>
      <c r="BA467" s="255"/>
      <c r="BB467" s="255"/>
      <c r="BC467" s="255"/>
      <c r="BD467" s="255"/>
      <c r="BE467" s="255"/>
      <c r="BF467" s="255"/>
      <c r="BG467" s="255"/>
      <c r="BH467" s="255"/>
      <c r="BI467" s="255"/>
    </row>
    <row r="468" spans="1:61" x14ac:dyDescent="0.2">
      <c r="A468" s="255"/>
      <c r="B468" s="255"/>
      <c r="C468" s="255"/>
      <c r="D468" s="255"/>
      <c r="E468" s="255"/>
      <c r="F468" s="255"/>
      <c r="G468" s="255"/>
      <c r="H468" s="255"/>
      <c r="I468" s="255"/>
      <c r="J468" s="255"/>
      <c r="K468" s="255"/>
      <c r="L468" s="255"/>
      <c r="M468" s="255"/>
      <c r="N468" s="255"/>
      <c r="O468" s="255"/>
      <c r="P468" s="255"/>
      <c r="Q468" s="255"/>
      <c r="R468" s="255"/>
      <c r="S468" s="255"/>
      <c r="T468" s="255"/>
      <c r="U468" s="255"/>
      <c r="V468" s="255"/>
      <c r="W468" s="255"/>
      <c r="X468" s="255"/>
      <c r="Y468" s="255"/>
      <c r="Z468" s="255"/>
      <c r="AA468" s="255"/>
      <c r="AB468" s="255"/>
      <c r="AC468" s="255"/>
      <c r="AD468" s="255"/>
      <c r="AE468" s="255"/>
      <c r="AF468" s="255"/>
      <c r="AG468" s="255"/>
      <c r="AH468" s="255"/>
      <c r="AI468" s="255"/>
      <c r="AJ468" s="255"/>
      <c r="AK468" s="255"/>
      <c r="AL468" s="255"/>
      <c r="AM468" s="255"/>
      <c r="AN468" s="255"/>
      <c r="AO468" s="255"/>
      <c r="AP468" s="255"/>
      <c r="AQ468" s="255"/>
      <c r="AR468" s="255"/>
      <c r="AS468" s="255"/>
      <c r="AT468" s="255"/>
      <c r="AU468" s="255"/>
      <c r="AV468" s="255"/>
      <c r="AW468" s="255"/>
      <c r="AX468" s="255"/>
      <c r="AY468" s="255"/>
      <c r="AZ468" s="255"/>
      <c r="BA468" s="255"/>
      <c r="BB468" s="255"/>
      <c r="BC468" s="255"/>
      <c r="BD468" s="255"/>
      <c r="BE468" s="255"/>
      <c r="BF468" s="255"/>
      <c r="BG468" s="255"/>
      <c r="BH468" s="255"/>
      <c r="BI468" s="255"/>
    </row>
    <row r="469" spans="1:61" x14ac:dyDescent="0.2">
      <c r="A469" s="255"/>
      <c r="B469" s="255"/>
      <c r="C469" s="255"/>
      <c r="D469" s="255"/>
      <c r="E469" s="255"/>
      <c r="F469" s="255"/>
      <c r="G469" s="255"/>
      <c r="H469" s="255"/>
      <c r="I469" s="255"/>
      <c r="J469" s="255"/>
      <c r="K469" s="255"/>
      <c r="L469" s="255"/>
      <c r="M469" s="255"/>
      <c r="N469" s="255"/>
      <c r="O469" s="255"/>
      <c r="P469" s="255"/>
      <c r="Q469" s="255"/>
      <c r="R469" s="255"/>
      <c r="S469" s="255"/>
      <c r="T469" s="255"/>
      <c r="U469" s="255"/>
      <c r="V469" s="255"/>
      <c r="W469" s="255"/>
      <c r="X469" s="255"/>
      <c r="Y469" s="255"/>
      <c r="Z469" s="255"/>
      <c r="AA469" s="255"/>
      <c r="AB469" s="255"/>
      <c r="AC469" s="255"/>
      <c r="AD469" s="255"/>
      <c r="AE469" s="255"/>
      <c r="AF469" s="255"/>
      <c r="AG469" s="255"/>
      <c r="AH469" s="255"/>
      <c r="AI469" s="255"/>
      <c r="AJ469" s="255"/>
      <c r="AK469" s="255"/>
      <c r="AL469" s="255"/>
      <c r="AM469" s="255"/>
      <c r="AN469" s="255"/>
      <c r="AO469" s="255"/>
      <c r="AP469" s="255"/>
      <c r="AQ469" s="255"/>
      <c r="AR469" s="255"/>
      <c r="AS469" s="255"/>
      <c r="AT469" s="255"/>
      <c r="AU469" s="255"/>
      <c r="AV469" s="255"/>
      <c r="AW469" s="255"/>
      <c r="AX469" s="255"/>
      <c r="AY469" s="255"/>
      <c r="AZ469" s="255"/>
      <c r="BA469" s="255"/>
      <c r="BB469" s="255"/>
      <c r="BC469" s="255"/>
      <c r="BD469" s="255"/>
      <c r="BE469" s="255"/>
      <c r="BF469" s="255"/>
      <c r="BG469" s="255"/>
      <c r="BH469" s="255"/>
      <c r="BI469" s="255"/>
    </row>
    <row r="470" spans="1:61" x14ac:dyDescent="0.2">
      <c r="A470" s="255"/>
      <c r="B470" s="255"/>
      <c r="C470" s="255"/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5"/>
      <c r="P470" s="255"/>
      <c r="Q470" s="255"/>
      <c r="R470" s="255"/>
      <c r="S470" s="255"/>
      <c r="T470" s="255"/>
      <c r="U470" s="255"/>
      <c r="V470" s="255"/>
      <c r="W470" s="255"/>
      <c r="X470" s="255"/>
      <c r="Y470" s="255"/>
      <c r="Z470" s="255"/>
      <c r="AA470" s="255"/>
      <c r="AB470" s="255"/>
      <c r="AC470" s="255"/>
      <c r="AD470" s="255"/>
      <c r="AE470" s="255"/>
      <c r="AF470" s="255"/>
      <c r="AG470" s="255"/>
      <c r="AH470" s="255"/>
      <c r="AI470" s="255"/>
      <c r="AJ470" s="255"/>
      <c r="AK470" s="255"/>
      <c r="AL470" s="255"/>
      <c r="AM470" s="255"/>
      <c r="AN470" s="255"/>
      <c r="AO470" s="255"/>
      <c r="AP470" s="255"/>
      <c r="AQ470" s="255"/>
      <c r="AR470" s="255"/>
      <c r="AS470" s="255"/>
      <c r="AT470" s="255"/>
      <c r="AU470" s="255"/>
      <c r="AV470" s="255"/>
      <c r="AW470" s="255"/>
      <c r="AX470" s="255"/>
      <c r="AY470" s="255"/>
      <c r="AZ470" s="255"/>
      <c r="BA470" s="255"/>
      <c r="BB470" s="255"/>
      <c r="BC470" s="255"/>
      <c r="BD470" s="255"/>
      <c r="BE470" s="255"/>
      <c r="BF470" s="255"/>
      <c r="BG470" s="255"/>
      <c r="BH470" s="255"/>
      <c r="BI470" s="255"/>
    </row>
    <row r="471" spans="1:61" x14ac:dyDescent="0.2">
      <c r="A471" s="255"/>
      <c r="B471" s="255"/>
      <c r="C471" s="255"/>
      <c r="D471" s="255"/>
      <c r="E471" s="255"/>
      <c r="F471" s="255"/>
      <c r="G471" s="255"/>
      <c r="H471" s="255"/>
      <c r="I471" s="255"/>
      <c r="J471" s="255"/>
      <c r="K471" s="255"/>
      <c r="L471" s="255"/>
      <c r="M471" s="255"/>
      <c r="N471" s="255"/>
      <c r="O471" s="255"/>
      <c r="P471" s="255"/>
      <c r="Q471" s="255"/>
      <c r="R471" s="255"/>
      <c r="S471" s="255"/>
      <c r="T471" s="255"/>
      <c r="U471" s="255"/>
      <c r="V471" s="255"/>
      <c r="W471" s="255"/>
      <c r="X471" s="255"/>
      <c r="Y471" s="255"/>
      <c r="Z471" s="255"/>
      <c r="AA471" s="255"/>
      <c r="AB471" s="255"/>
      <c r="AC471" s="255"/>
      <c r="AD471" s="255"/>
      <c r="AE471" s="255"/>
      <c r="AF471" s="255"/>
      <c r="AG471" s="255"/>
      <c r="AH471" s="255"/>
      <c r="AI471" s="255"/>
      <c r="AJ471" s="255"/>
      <c r="AK471" s="255"/>
      <c r="AL471" s="255"/>
      <c r="AM471" s="255"/>
      <c r="AN471" s="255"/>
      <c r="AO471" s="255"/>
      <c r="AP471" s="255"/>
      <c r="AQ471" s="255"/>
      <c r="AR471" s="255"/>
      <c r="AS471" s="255"/>
      <c r="AT471" s="255"/>
      <c r="AU471" s="255"/>
      <c r="AV471" s="255"/>
      <c r="AW471" s="255"/>
      <c r="AX471" s="255"/>
      <c r="AY471" s="255"/>
      <c r="AZ471" s="255"/>
      <c r="BA471" s="255"/>
      <c r="BB471" s="255"/>
      <c r="BC471" s="255"/>
      <c r="BD471" s="255"/>
      <c r="BE471" s="255"/>
      <c r="BF471" s="255"/>
      <c r="BG471" s="255"/>
      <c r="BH471" s="255"/>
      <c r="BI471" s="255"/>
    </row>
    <row r="472" spans="1:61" x14ac:dyDescent="0.2">
      <c r="A472" s="255"/>
      <c r="B472" s="255"/>
      <c r="C472" s="255"/>
      <c r="D472" s="255"/>
      <c r="E472" s="255"/>
      <c r="F472" s="255"/>
      <c r="G472" s="255"/>
      <c r="H472" s="255"/>
      <c r="I472" s="255"/>
      <c r="J472" s="255"/>
      <c r="K472" s="255"/>
      <c r="L472" s="255"/>
      <c r="M472" s="255"/>
      <c r="N472" s="255"/>
      <c r="O472" s="255"/>
      <c r="P472" s="255"/>
      <c r="Q472" s="255"/>
      <c r="R472" s="255"/>
      <c r="S472" s="255"/>
      <c r="T472" s="255"/>
      <c r="U472" s="255"/>
      <c r="V472" s="255"/>
      <c r="W472" s="255"/>
      <c r="X472" s="255"/>
      <c r="Y472" s="255"/>
      <c r="Z472" s="255"/>
      <c r="AA472" s="255"/>
      <c r="AB472" s="255"/>
      <c r="AC472" s="255"/>
      <c r="AD472" s="255"/>
      <c r="AE472" s="255"/>
      <c r="AF472" s="255"/>
      <c r="AG472" s="255"/>
      <c r="AH472" s="255"/>
      <c r="AI472" s="255"/>
      <c r="AJ472" s="255"/>
      <c r="AK472" s="255"/>
      <c r="AL472" s="255"/>
      <c r="AM472" s="255"/>
      <c r="AN472" s="255"/>
      <c r="AO472" s="255"/>
      <c r="AP472" s="255"/>
      <c r="AQ472" s="255"/>
      <c r="AR472" s="255"/>
      <c r="AS472" s="255"/>
      <c r="AT472" s="255"/>
      <c r="AU472" s="255"/>
      <c r="AV472" s="255"/>
      <c r="AW472" s="255"/>
      <c r="AX472" s="255"/>
      <c r="AY472" s="255"/>
      <c r="AZ472" s="255"/>
      <c r="BA472" s="255"/>
      <c r="BB472" s="255"/>
      <c r="BC472" s="255"/>
      <c r="BD472" s="255"/>
      <c r="BE472" s="255"/>
      <c r="BF472" s="255"/>
      <c r="BG472" s="255"/>
      <c r="BH472" s="255"/>
      <c r="BI472" s="255"/>
    </row>
    <row r="473" spans="1:61" x14ac:dyDescent="0.2">
      <c r="A473" s="255"/>
      <c r="B473" s="255"/>
      <c r="C473" s="255"/>
      <c r="D473" s="255"/>
      <c r="E473" s="255"/>
      <c r="F473" s="255"/>
      <c r="G473" s="255"/>
      <c r="H473" s="255"/>
      <c r="I473" s="255"/>
      <c r="J473" s="255"/>
      <c r="K473" s="255"/>
      <c r="L473" s="255"/>
      <c r="M473" s="255"/>
      <c r="N473" s="255"/>
      <c r="O473" s="255"/>
      <c r="P473" s="255"/>
      <c r="Q473" s="255"/>
      <c r="R473" s="255"/>
      <c r="S473" s="255"/>
      <c r="T473" s="255"/>
      <c r="U473" s="255"/>
      <c r="V473" s="255"/>
      <c r="W473" s="255"/>
      <c r="X473" s="255"/>
      <c r="Y473" s="255"/>
      <c r="Z473" s="255"/>
      <c r="AA473" s="255"/>
      <c r="AB473" s="255"/>
      <c r="AC473" s="255"/>
      <c r="AD473" s="255"/>
      <c r="AE473" s="255"/>
      <c r="AF473" s="255"/>
      <c r="AG473" s="255"/>
      <c r="AH473" s="255"/>
      <c r="AI473" s="255"/>
      <c r="AJ473" s="255"/>
      <c r="AK473" s="255"/>
      <c r="AL473" s="255"/>
      <c r="AM473" s="255"/>
      <c r="AN473" s="255"/>
      <c r="AO473" s="255"/>
      <c r="AP473" s="255"/>
      <c r="AQ473" s="255"/>
      <c r="AR473" s="255"/>
      <c r="AS473" s="255"/>
      <c r="AT473" s="255"/>
      <c r="AU473" s="255"/>
      <c r="AV473" s="255"/>
      <c r="AW473" s="255"/>
      <c r="AX473" s="255"/>
      <c r="AY473" s="255"/>
      <c r="AZ473" s="255"/>
      <c r="BA473" s="255"/>
      <c r="BB473" s="255"/>
      <c r="BC473" s="255"/>
      <c r="BD473" s="255"/>
      <c r="BE473" s="255"/>
      <c r="BF473" s="255"/>
      <c r="BG473" s="255"/>
      <c r="BH473" s="255"/>
      <c r="BI473" s="255"/>
    </row>
    <row r="474" spans="1:61" x14ac:dyDescent="0.2">
      <c r="A474" s="255"/>
      <c r="B474" s="255"/>
      <c r="C474" s="255"/>
      <c r="D474" s="255"/>
      <c r="E474" s="255"/>
      <c r="F474" s="255"/>
      <c r="G474" s="255"/>
      <c r="H474" s="255"/>
      <c r="I474" s="255"/>
      <c r="J474" s="255"/>
      <c r="K474" s="255"/>
      <c r="L474" s="255"/>
      <c r="M474" s="255"/>
      <c r="N474" s="255"/>
      <c r="O474" s="255"/>
      <c r="P474" s="255"/>
      <c r="Q474" s="255"/>
      <c r="R474" s="255"/>
      <c r="S474" s="255"/>
      <c r="T474" s="255"/>
      <c r="U474" s="255"/>
      <c r="V474" s="255"/>
      <c r="W474" s="255"/>
      <c r="X474" s="255"/>
      <c r="Y474" s="255"/>
      <c r="Z474" s="255"/>
      <c r="AA474" s="255"/>
      <c r="AB474" s="255"/>
      <c r="AC474" s="255"/>
      <c r="AD474" s="255"/>
      <c r="AE474" s="255"/>
      <c r="AF474" s="255"/>
      <c r="AG474" s="255"/>
      <c r="AH474" s="255"/>
      <c r="AI474" s="255"/>
      <c r="AJ474" s="255"/>
      <c r="AK474" s="255"/>
      <c r="AL474" s="255"/>
      <c r="AM474" s="255"/>
      <c r="AN474" s="255"/>
      <c r="AO474" s="255"/>
      <c r="AP474" s="255"/>
      <c r="AQ474" s="255"/>
      <c r="AR474" s="255"/>
      <c r="AS474" s="255"/>
      <c r="AT474" s="255"/>
      <c r="AU474" s="255"/>
      <c r="AV474" s="255"/>
      <c r="AW474" s="255"/>
      <c r="AX474" s="255"/>
      <c r="AY474" s="255"/>
      <c r="AZ474" s="255"/>
      <c r="BA474" s="255"/>
      <c r="BB474" s="255"/>
      <c r="BC474" s="255"/>
      <c r="BD474" s="255"/>
      <c r="BE474" s="255"/>
      <c r="BF474" s="255"/>
      <c r="BG474" s="255"/>
      <c r="BH474" s="255"/>
      <c r="BI474" s="255"/>
    </row>
    <row r="475" spans="1:61" x14ac:dyDescent="0.2">
      <c r="A475" s="255"/>
      <c r="B475" s="255"/>
      <c r="C475" s="255"/>
      <c r="D475" s="255"/>
      <c r="E475" s="255"/>
      <c r="F475" s="255"/>
      <c r="G475" s="255"/>
      <c r="H475" s="255"/>
      <c r="I475" s="255"/>
      <c r="J475" s="255"/>
      <c r="K475" s="255"/>
      <c r="L475" s="255"/>
      <c r="M475" s="255"/>
      <c r="N475" s="255"/>
      <c r="O475" s="255"/>
      <c r="P475" s="255"/>
      <c r="Q475" s="255"/>
      <c r="R475" s="255"/>
      <c r="S475" s="255"/>
      <c r="T475" s="255"/>
      <c r="U475" s="255"/>
      <c r="V475" s="255"/>
      <c r="W475" s="255"/>
      <c r="X475" s="255"/>
      <c r="Y475" s="255"/>
      <c r="Z475" s="255"/>
      <c r="AA475" s="255"/>
      <c r="AB475" s="255"/>
      <c r="AC475" s="255"/>
      <c r="AD475" s="255"/>
      <c r="AE475" s="255"/>
      <c r="AF475" s="255"/>
      <c r="AG475" s="255"/>
      <c r="AH475" s="255"/>
      <c r="AI475" s="255"/>
      <c r="AJ475" s="255"/>
      <c r="AK475" s="255"/>
      <c r="AL475" s="255"/>
      <c r="AM475" s="255"/>
      <c r="AN475" s="255"/>
      <c r="AO475" s="255"/>
      <c r="AP475" s="255"/>
      <c r="AQ475" s="255"/>
      <c r="AR475" s="255"/>
      <c r="AS475" s="255"/>
      <c r="AT475" s="255"/>
      <c r="AU475" s="255"/>
      <c r="AV475" s="255"/>
      <c r="AW475" s="255"/>
      <c r="AX475" s="255"/>
      <c r="AY475" s="255"/>
      <c r="AZ475" s="255"/>
      <c r="BA475" s="255"/>
      <c r="BB475" s="255"/>
      <c r="BC475" s="255"/>
      <c r="BD475" s="255"/>
      <c r="BE475" s="255"/>
      <c r="BF475" s="255"/>
      <c r="BG475" s="255"/>
      <c r="BH475" s="255"/>
      <c r="BI475" s="255"/>
    </row>
    <row r="476" spans="1:61" x14ac:dyDescent="0.2">
      <c r="A476" s="255"/>
      <c r="B476" s="255"/>
      <c r="C476" s="255"/>
      <c r="D476" s="255"/>
      <c r="E476" s="255"/>
      <c r="F476" s="255"/>
      <c r="G476" s="255"/>
      <c r="H476" s="255"/>
      <c r="I476" s="255"/>
      <c r="J476" s="255"/>
      <c r="K476" s="255"/>
      <c r="L476" s="255"/>
      <c r="M476" s="255"/>
      <c r="N476" s="255"/>
      <c r="O476" s="255"/>
      <c r="P476" s="255"/>
      <c r="Q476" s="255"/>
      <c r="R476" s="255"/>
      <c r="S476" s="255"/>
      <c r="T476" s="255"/>
      <c r="U476" s="255"/>
      <c r="V476" s="255"/>
      <c r="W476" s="255"/>
      <c r="X476" s="255"/>
      <c r="Y476" s="255"/>
      <c r="Z476" s="255"/>
      <c r="AA476" s="255"/>
      <c r="AB476" s="255"/>
      <c r="AC476" s="255"/>
      <c r="AD476" s="255"/>
      <c r="AE476" s="255"/>
      <c r="AF476" s="255"/>
      <c r="AG476" s="255"/>
      <c r="AH476" s="255"/>
      <c r="AI476" s="255"/>
      <c r="AJ476" s="255"/>
      <c r="AK476" s="255"/>
      <c r="AL476" s="255"/>
      <c r="AM476" s="255"/>
      <c r="AN476" s="255"/>
      <c r="AO476" s="255"/>
      <c r="AP476" s="255"/>
      <c r="AQ476" s="255"/>
      <c r="AR476" s="255"/>
      <c r="AS476" s="255"/>
      <c r="AT476" s="255"/>
      <c r="AU476" s="255"/>
      <c r="AV476" s="255"/>
      <c r="AW476" s="255"/>
      <c r="AX476" s="255"/>
      <c r="AY476" s="255"/>
      <c r="AZ476" s="255"/>
      <c r="BA476" s="255"/>
      <c r="BB476" s="255"/>
      <c r="BC476" s="255"/>
      <c r="BD476" s="255"/>
      <c r="BE476" s="255"/>
      <c r="BF476" s="255"/>
      <c r="BG476" s="255"/>
      <c r="BH476" s="255"/>
      <c r="BI476" s="255"/>
    </row>
    <row r="477" spans="1:61" x14ac:dyDescent="0.2">
      <c r="A477" s="255"/>
      <c r="B477" s="255"/>
      <c r="C477" s="255"/>
      <c r="D477" s="255"/>
      <c r="E477" s="255"/>
      <c r="F477" s="255"/>
      <c r="G477" s="255"/>
      <c r="H477" s="255"/>
      <c r="I477" s="255"/>
      <c r="J477" s="255"/>
      <c r="K477" s="255"/>
      <c r="L477" s="255"/>
      <c r="M477" s="255"/>
      <c r="N477" s="255"/>
      <c r="O477" s="255"/>
      <c r="P477" s="255"/>
      <c r="Q477" s="255"/>
      <c r="R477" s="255"/>
      <c r="S477" s="255"/>
      <c r="T477" s="255"/>
      <c r="U477" s="255"/>
      <c r="V477" s="255"/>
      <c r="W477" s="255"/>
      <c r="X477" s="255"/>
      <c r="Y477" s="255"/>
      <c r="Z477" s="255"/>
      <c r="AA477" s="255"/>
      <c r="AB477" s="255"/>
      <c r="AC477" s="255"/>
      <c r="AD477" s="255"/>
      <c r="AE477" s="255"/>
      <c r="AF477" s="255"/>
      <c r="AG477" s="255"/>
      <c r="AH477" s="255"/>
      <c r="AI477" s="255"/>
      <c r="AJ477" s="255"/>
      <c r="AK477" s="255"/>
      <c r="AL477" s="255"/>
      <c r="AM477" s="255"/>
      <c r="AN477" s="255"/>
      <c r="AO477" s="255"/>
      <c r="AP477" s="255"/>
      <c r="AQ477" s="255"/>
      <c r="AR477" s="255"/>
      <c r="AS477" s="255"/>
      <c r="AT477" s="255"/>
      <c r="AU477" s="255"/>
      <c r="AV477" s="255"/>
      <c r="AW477" s="255"/>
      <c r="AX477" s="255"/>
      <c r="AY477" s="255"/>
      <c r="AZ477" s="255"/>
      <c r="BA477" s="255"/>
      <c r="BB477" s="255"/>
      <c r="BC477" s="255"/>
      <c r="BD477" s="255"/>
      <c r="BE477" s="255"/>
      <c r="BF477" s="255"/>
      <c r="BG477" s="255"/>
      <c r="BH477" s="255"/>
      <c r="BI477" s="255"/>
    </row>
    <row r="478" spans="1:61" x14ac:dyDescent="0.2">
      <c r="A478" s="255"/>
      <c r="B478" s="255"/>
      <c r="C478" s="255"/>
      <c r="D478" s="255"/>
      <c r="E478" s="255"/>
      <c r="F478" s="255"/>
      <c r="G478" s="255"/>
      <c r="H478" s="255"/>
      <c r="I478" s="255"/>
      <c r="J478" s="255"/>
      <c r="K478" s="255"/>
      <c r="L478" s="255"/>
      <c r="M478" s="255"/>
      <c r="N478" s="255"/>
      <c r="O478" s="255"/>
      <c r="P478" s="255"/>
      <c r="Q478" s="255"/>
      <c r="R478" s="255"/>
      <c r="S478" s="255"/>
      <c r="T478" s="255"/>
      <c r="U478" s="255"/>
      <c r="V478" s="255"/>
      <c r="W478" s="255"/>
      <c r="X478" s="255"/>
      <c r="Y478" s="255"/>
      <c r="Z478" s="255"/>
      <c r="AA478" s="255"/>
      <c r="AB478" s="255"/>
      <c r="AC478" s="255"/>
      <c r="AD478" s="255"/>
      <c r="AE478" s="255"/>
      <c r="AF478" s="255"/>
      <c r="AG478" s="255"/>
      <c r="AH478" s="255"/>
      <c r="AI478" s="255"/>
      <c r="AJ478" s="255"/>
      <c r="AK478" s="255"/>
      <c r="AL478" s="255"/>
      <c r="AM478" s="255"/>
      <c r="AN478" s="255"/>
      <c r="AO478" s="255"/>
      <c r="AP478" s="255"/>
      <c r="AQ478" s="255"/>
      <c r="AR478" s="255"/>
      <c r="AS478" s="255"/>
      <c r="AT478" s="255"/>
      <c r="AU478" s="255"/>
      <c r="AV478" s="255"/>
      <c r="AW478" s="255"/>
      <c r="AX478" s="255"/>
      <c r="AY478" s="255"/>
      <c r="AZ478" s="255"/>
      <c r="BA478" s="255"/>
      <c r="BB478" s="255"/>
      <c r="BC478" s="255"/>
      <c r="BD478" s="255"/>
      <c r="BE478" s="255"/>
      <c r="BF478" s="255"/>
      <c r="BG478" s="255"/>
      <c r="BH478" s="255"/>
      <c r="BI478" s="255"/>
    </row>
    <row r="479" spans="1:61" x14ac:dyDescent="0.2">
      <c r="A479" s="255"/>
      <c r="B479" s="255"/>
      <c r="C479" s="255"/>
      <c r="D479" s="255"/>
      <c r="E479" s="255"/>
      <c r="F479" s="255"/>
      <c r="G479" s="255"/>
      <c r="H479" s="255"/>
      <c r="I479" s="255"/>
      <c r="J479" s="255"/>
      <c r="K479" s="255"/>
      <c r="L479" s="255"/>
      <c r="M479" s="255"/>
      <c r="N479" s="255"/>
      <c r="O479" s="255"/>
      <c r="P479" s="255"/>
      <c r="Q479" s="255"/>
      <c r="R479" s="255"/>
      <c r="S479" s="255"/>
      <c r="T479" s="255"/>
      <c r="U479" s="255"/>
      <c r="V479" s="255"/>
      <c r="W479" s="255"/>
      <c r="X479" s="255"/>
      <c r="Y479" s="255"/>
      <c r="Z479" s="255"/>
      <c r="AA479" s="255"/>
      <c r="AB479" s="255"/>
      <c r="AC479" s="255"/>
      <c r="AD479" s="255"/>
      <c r="AE479" s="255"/>
      <c r="AF479" s="255"/>
      <c r="AG479" s="255"/>
      <c r="AH479" s="255"/>
      <c r="AI479" s="255"/>
      <c r="AJ479" s="255"/>
      <c r="AK479" s="255"/>
      <c r="AL479" s="255"/>
      <c r="AM479" s="255"/>
      <c r="AN479" s="255"/>
      <c r="AO479" s="255"/>
      <c r="AP479" s="255"/>
      <c r="AQ479" s="255"/>
      <c r="AR479" s="255"/>
      <c r="AS479" s="255"/>
      <c r="AT479" s="255"/>
      <c r="AU479" s="255"/>
      <c r="AV479" s="255"/>
      <c r="AW479" s="255"/>
      <c r="AX479" s="255"/>
      <c r="AY479" s="255"/>
      <c r="AZ479" s="255"/>
      <c r="BA479" s="255"/>
      <c r="BB479" s="255"/>
      <c r="BC479" s="255"/>
      <c r="BD479" s="255"/>
      <c r="BE479" s="255"/>
      <c r="BF479" s="255"/>
      <c r="BG479" s="255"/>
      <c r="BH479" s="255"/>
      <c r="BI479" s="255"/>
    </row>
    <row r="480" spans="1:61" x14ac:dyDescent="0.2">
      <c r="A480" s="255"/>
      <c r="B480" s="255"/>
      <c r="C480" s="255"/>
      <c r="D480" s="255"/>
      <c r="E480" s="255"/>
      <c r="F480" s="255"/>
      <c r="G480" s="255"/>
      <c r="H480" s="255"/>
      <c r="I480" s="255"/>
      <c r="J480" s="255"/>
      <c r="K480" s="255"/>
      <c r="L480" s="255"/>
      <c r="M480" s="255"/>
      <c r="N480" s="255"/>
      <c r="O480" s="255"/>
      <c r="P480" s="255"/>
      <c r="Q480" s="255"/>
      <c r="R480" s="255"/>
      <c r="S480" s="255"/>
      <c r="T480" s="255"/>
      <c r="U480" s="255"/>
      <c r="V480" s="255"/>
      <c r="W480" s="255"/>
      <c r="X480" s="255"/>
      <c r="Y480" s="255"/>
      <c r="Z480" s="255"/>
      <c r="AA480" s="255"/>
      <c r="AB480" s="255"/>
      <c r="AC480" s="255"/>
      <c r="AD480" s="255"/>
      <c r="AE480" s="255"/>
      <c r="AF480" s="255"/>
      <c r="AG480" s="255"/>
      <c r="AH480" s="255"/>
      <c r="AI480" s="255"/>
      <c r="AJ480" s="255"/>
      <c r="AK480" s="255"/>
      <c r="AL480" s="255"/>
      <c r="AM480" s="255"/>
      <c r="AN480" s="255"/>
      <c r="AO480" s="255"/>
      <c r="AP480" s="255"/>
      <c r="AQ480" s="255"/>
      <c r="AR480" s="255"/>
      <c r="AS480" s="255"/>
      <c r="AT480" s="255"/>
      <c r="AU480" s="255"/>
      <c r="AV480" s="255"/>
      <c r="AW480" s="255"/>
      <c r="AX480" s="255"/>
      <c r="AY480" s="255"/>
      <c r="AZ480" s="255"/>
      <c r="BA480" s="255"/>
      <c r="BB480" s="255"/>
      <c r="BC480" s="255"/>
      <c r="BD480" s="255"/>
      <c r="BE480" s="255"/>
      <c r="BF480" s="255"/>
      <c r="BG480" s="255"/>
      <c r="BH480" s="255"/>
      <c r="BI480" s="255"/>
    </row>
    <row r="481" spans="1:61" x14ac:dyDescent="0.2">
      <c r="A481" s="255"/>
      <c r="B481" s="255"/>
      <c r="C481" s="255"/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5"/>
      <c r="Q481" s="255"/>
      <c r="R481" s="255"/>
      <c r="S481" s="255"/>
      <c r="T481" s="255"/>
      <c r="U481" s="255"/>
      <c r="V481" s="255"/>
      <c r="W481" s="255"/>
      <c r="X481" s="255"/>
      <c r="Y481" s="255"/>
      <c r="Z481" s="255"/>
      <c r="AA481" s="255"/>
      <c r="AB481" s="255"/>
      <c r="AC481" s="255"/>
      <c r="AD481" s="255"/>
      <c r="AE481" s="255"/>
      <c r="AF481" s="255"/>
      <c r="AG481" s="255"/>
      <c r="AH481" s="255"/>
      <c r="AI481" s="255"/>
      <c r="AJ481" s="255"/>
      <c r="AK481" s="255"/>
      <c r="AL481" s="255"/>
      <c r="AM481" s="255"/>
      <c r="AN481" s="255"/>
      <c r="AO481" s="255"/>
      <c r="AP481" s="255"/>
      <c r="AQ481" s="255"/>
      <c r="AR481" s="255"/>
      <c r="AS481" s="255"/>
      <c r="AT481" s="255"/>
      <c r="AU481" s="255"/>
      <c r="AV481" s="255"/>
      <c r="AW481" s="255"/>
      <c r="AX481" s="255"/>
      <c r="AY481" s="255"/>
      <c r="AZ481" s="255"/>
      <c r="BA481" s="255"/>
      <c r="BB481" s="255"/>
      <c r="BC481" s="255"/>
      <c r="BD481" s="255"/>
      <c r="BE481" s="255"/>
      <c r="BF481" s="255"/>
      <c r="BG481" s="255"/>
      <c r="BH481" s="255"/>
      <c r="BI481" s="255"/>
    </row>
    <row r="482" spans="1:61" x14ac:dyDescent="0.2">
      <c r="A482" s="255"/>
      <c r="B482" s="255"/>
      <c r="C482" s="255"/>
      <c r="D482" s="255"/>
      <c r="E482" s="255"/>
      <c r="F482" s="255"/>
      <c r="G482" s="255"/>
      <c r="H482" s="255"/>
      <c r="I482" s="255"/>
      <c r="J482" s="255"/>
      <c r="K482" s="255"/>
      <c r="L482" s="255"/>
      <c r="M482" s="255"/>
      <c r="N482" s="255"/>
      <c r="O482" s="255"/>
      <c r="P482" s="255"/>
      <c r="Q482" s="255"/>
      <c r="R482" s="255"/>
      <c r="S482" s="255"/>
      <c r="T482" s="255"/>
      <c r="U482" s="255"/>
      <c r="V482" s="255"/>
      <c r="W482" s="255"/>
      <c r="X482" s="255"/>
      <c r="Y482" s="255"/>
      <c r="Z482" s="255"/>
      <c r="AA482" s="255"/>
      <c r="AB482" s="255"/>
      <c r="AC482" s="255"/>
      <c r="AD482" s="255"/>
      <c r="AE482" s="255"/>
      <c r="AF482" s="255"/>
      <c r="AG482" s="255"/>
      <c r="AH482" s="255"/>
      <c r="AI482" s="255"/>
      <c r="AJ482" s="255"/>
      <c r="AK482" s="255"/>
      <c r="AL482" s="255"/>
      <c r="AM482" s="255"/>
      <c r="AN482" s="255"/>
      <c r="AO482" s="255"/>
      <c r="AP482" s="255"/>
      <c r="AQ482" s="255"/>
      <c r="AR482" s="255"/>
      <c r="AS482" s="255"/>
      <c r="AT482" s="255"/>
      <c r="AU482" s="255"/>
      <c r="AV482" s="255"/>
      <c r="AW482" s="255"/>
      <c r="AX482" s="255"/>
      <c r="AY482" s="255"/>
      <c r="AZ482" s="255"/>
      <c r="BA482" s="255"/>
      <c r="BB482" s="255"/>
      <c r="BC482" s="255"/>
      <c r="BD482" s="255"/>
      <c r="BE482" s="255"/>
      <c r="BF482" s="255"/>
      <c r="BG482" s="255"/>
      <c r="BH482" s="255"/>
      <c r="BI482" s="255"/>
    </row>
    <row r="483" spans="1:61" x14ac:dyDescent="0.2">
      <c r="A483" s="255"/>
      <c r="B483" s="255"/>
      <c r="C483" s="255"/>
      <c r="D483" s="255"/>
      <c r="E483" s="255"/>
      <c r="F483" s="255"/>
      <c r="G483" s="255"/>
      <c r="H483" s="255"/>
      <c r="I483" s="255"/>
      <c r="J483" s="255"/>
      <c r="K483" s="255"/>
      <c r="L483" s="255"/>
      <c r="M483" s="255"/>
      <c r="N483" s="255"/>
      <c r="O483" s="255"/>
      <c r="P483" s="255"/>
      <c r="Q483" s="255"/>
      <c r="R483" s="255"/>
      <c r="S483" s="255"/>
      <c r="T483" s="255"/>
      <c r="U483" s="255"/>
      <c r="V483" s="255"/>
      <c r="W483" s="255"/>
      <c r="X483" s="255"/>
      <c r="Y483" s="255"/>
      <c r="Z483" s="255"/>
      <c r="AA483" s="255"/>
      <c r="AB483" s="255"/>
      <c r="AC483" s="255"/>
      <c r="AD483" s="255"/>
      <c r="AE483" s="255"/>
      <c r="AF483" s="255"/>
      <c r="AG483" s="255"/>
      <c r="AH483" s="255"/>
      <c r="AI483" s="255"/>
      <c r="AJ483" s="255"/>
      <c r="AK483" s="255"/>
      <c r="AL483" s="255"/>
      <c r="AM483" s="255"/>
      <c r="AN483" s="255"/>
      <c r="AO483" s="255"/>
      <c r="AP483" s="255"/>
      <c r="AQ483" s="255"/>
      <c r="AR483" s="255"/>
      <c r="AS483" s="255"/>
      <c r="AT483" s="255"/>
      <c r="AU483" s="255"/>
      <c r="AV483" s="255"/>
      <c r="AW483" s="255"/>
      <c r="AX483" s="255"/>
      <c r="AY483" s="255"/>
      <c r="AZ483" s="255"/>
      <c r="BA483" s="255"/>
      <c r="BB483" s="255"/>
      <c r="BC483" s="255"/>
      <c r="BD483" s="255"/>
      <c r="BE483" s="255"/>
      <c r="BF483" s="255"/>
      <c r="BG483" s="255"/>
      <c r="BH483" s="255"/>
      <c r="BI483" s="255"/>
    </row>
    <row r="484" spans="1:61" x14ac:dyDescent="0.2">
      <c r="A484" s="255"/>
      <c r="B484" s="255"/>
      <c r="C484" s="255"/>
      <c r="D484" s="255"/>
      <c r="E484" s="255"/>
      <c r="F484" s="255"/>
      <c r="G484" s="255"/>
      <c r="H484" s="255"/>
      <c r="I484" s="255"/>
      <c r="J484" s="255"/>
      <c r="K484" s="255"/>
      <c r="L484" s="255"/>
      <c r="M484" s="255"/>
      <c r="N484" s="255"/>
      <c r="O484" s="255"/>
      <c r="P484" s="255"/>
      <c r="Q484" s="255"/>
      <c r="R484" s="255"/>
      <c r="S484" s="255"/>
      <c r="T484" s="255"/>
      <c r="U484" s="255"/>
      <c r="V484" s="255"/>
      <c r="W484" s="255"/>
      <c r="X484" s="255"/>
      <c r="Y484" s="255"/>
      <c r="Z484" s="255"/>
      <c r="AA484" s="255"/>
      <c r="AB484" s="255"/>
      <c r="AC484" s="255"/>
      <c r="AD484" s="255"/>
      <c r="AE484" s="255"/>
      <c r="AF484" s="255"/>
      <c r="AG484" s="255"/>
      <c r="AH484" s="255"/>
      <c r="AI484" s="255"/>
      <c r="AJ484" s="255"/>
      <c r="AK484" s="255"/>
      <c r="AL484" s="255"/>
      <c r="AM484" s="255"/>
      <c r="AN484" s="255"/>
      <c r="AO484" s="255"/>
      <c r="AP484" s="255"/>
      <c r="AQ484" s="255"/>
      <c r="AR484" s="255"/>
      <c r="AS484" s="255"/>
      <c r="AT484" s="255"/>
      <c r="AU484" s="255"/>
      <c r="AV484" s="255"/>
      <c r="AW484" s="255"/>
      <c r="AX484" s="255"/>
      <c r="AY484" s="255"/>
      <c r="AZ484" s="255"/>
      <c r="BA484" s="255"/>
      <c r="BB484" s="255"/>
      <c r="BC484" s="255"/>
      <c r="BD484" s="255"/>
      <c r="BE484" s="255"/>
      <c r="BF484" s="255"/>
      <c r="BG484" s="255"/>
      <c r="BH484" s="255"/>
      <c r="BI484" s="255"/>
    </row>
    <row r="485" spans="1:61" x14ac:dyDescent="0.2">
      <c r="A485" s="255"/>
      <c r="B485" s="255"/>
      <c r="C485" s="255"/>
      <c r="D485" s="255"/>
      <c r="E485" s="255"/>
      <c r="F485" s="255"/>
      <c r="G485" s="255"/>
      <c r="H485" s="255"/>
      <c r="I485" s="255"/>
      <c r="J485" s="255"/>
      <c r="K485" s="255"/>
      <c r="L485" s="255"/>
      <c r="M485" s="255"/>
      <c r="N485" s="255"/>
      <c r="O485" s="255"/>
      <c r="P485" s="255"/>
      <c r="Q485" s="255"/>
      <c r="R485" s="255"/>
      <c r="S485" s="255"/>
      <c r="T485" s="255"/>
      <c r="U485" s="255"/>
      <c r="V485" s="255"/>
      <c r="W485" s="255"/>
      <c r="X485" s="255"/>
      <c r="Y485" s="255"/>
      <c r="Z485" s="255"/>
      <c r="AA485" s="255"/>
      <c r="AB485" s="255"/>
      <c r="AC485" s="255"/>
      <c r="AD485" s="255"/>
      <c r="AE485" s="255"/>
      <c r="AF485" s="255"/>
      <c r="AG485" s="255"/>
      <c r="AH485" s="255"/>
      <c r="AI485" s="255"/>
      <c r="AJ485" s="255"/>
      <c r="AK485" s="255"/>
      <c r="AL485" s="255"/>
      <c r="AM485" s="255"/>
      <c r="AN485" s="255"/>
      <c r="AO485" s="255"/>
      <c r="AP485" s="255"/>
      <c r="AQ485" s="255"/>
      <c r="AR485" s="255"/>
      <c r="AS485" s="255"/>
      <c r="AT485" s="255"/>
      <c r="AU485" s="255"/>
      <c r="AV485" s="255"/>
      <c r="AW485" s="255"/>
      <c r="AX485" s="255"/>
      <c r="AY485" s="255"/>
      <c r="AZ485" s="255"/>
      <c r="BA485" s="255"/>
      <c r="BB485" s="255"/>
      <c r="BC485" s="255"/>
      <c r="BD485" s="255"/>
      <c r="BE485" s="255"/>
      <c r="BF485" s="255"/>
      <c r="BG485" s="255"/>
      <c r="BH485" s="255"/>
      <c r="BI485" s="255"/>
    </row>
    <row r="486" spans="1:61" x14ac:dyDescent="0.2">
      <c r="A486" s="255"/>
      <c r="B486" s="255"/>
      <c r="C486" s="255"/>
      <c r="D486" s="255"/>
      <c r="E486" s="255"/>
      <c r="F486" s="255"/>
      <c r="G486" s="255"/>
      <c r="H486" s="255"/>
      <c r="I486" s="255"/>
      <c r="J486" s="255"/>
      <c r="K486" s="255"/>
      <c r="L486" s="255"/>
      <c r="M486" s="255"/>
      <c r="N486" s="255"/>
      <c r="O486" s="255"/>
      <c r="P486" s="255"/>
      <c r="Q486" s="255"/>
      <c r="R486" s="255"/>
      <c r="S486" s="255"/>
      <c r="T486" s="255"/>
      <c r="U486" s="255"/>
      <c r="V486" s="255"/>
      <c r="W486" s="255"/>
      <c r="X486" s="255"/>
      <c r="Y486" s="255"/>
      <c r="Z486" s="255"/>
      <c r="AA486" s="255"/>
      <c r="AB486" s="255"/>
      <c r="AC486" s="255"/>
      <c r="AD486" s="255"/>
      <c r="AE486" s="255"/>
      <c r="AF486" s="255"/>
      <c r="AG486" s="255"/>
      <c r="AH486" s="255"/>
      <c r="AI486" s="255"/>
      <c r="AJ486" s="255"/>
      <c r="AK486" s="255"/>
      <c r="AL486" s="255"/>
      <c r="AM486" s="255"/>
      <c r="AN486" s="255"/>
      <c r="AO486" s="255"/>
      <c r="AP486" s="255"/>
      <c r="AQ486" s="255"/>
      <c r="AR486" s="255"/>
      <c r="AS486" s="255"/>
      <c r="AT486" s="255"/>
      <c r="AU486" s="255"/>
      <c r="AV486" s="255"/>
      <c r="AW486" s="255"/>
      <c r="AX486" s="255"/>
      <c r="AY486" s="255"/>
      <c r="AZ486" s="255"/>
      <c r="BA486" s="255"/>
      <c r="BB486" s="255"/>
      <c r="BC486" s="255"/>
      <c r="BD486" s="255"/>
      <c r="BE486" s="255"/>
      <c r="BF486" s="255"/>
      <c r="BG486" s="255"/>
      <c r="BH486" s="255"/>
      <c r="BI486" s="255"/>
    </row>
    <row r="487" spans="1:61" x14ac:dyDescent="0.2">
      <c r="A487" s="255"/>
      <c r="B487" s="255"/>
      <c r="C487" s="255"/>
      <c r="D487" s="255"/>
      <c r="E487" s="255"/>
      <c r="F487" s="255"/>
      <c r="G487" s="255"/>
      <c r="H487" s="255"/>
      <c r="I487" s="255"/>
      <c r="J487" s="255"/>
      <c r="K487" s="255"/>
      <c r="L487" s="255"/>
      <c r="M487" s="255"/>
      <c r="N487" s="255"/>
      <c r="O487" s="255"/>
      <c r="P487" s="255"/>
      <c r="Q487" s="255"/>
      <c r="R487" s="255"/>
      <c r="S487" s="255"/>
      <c r="T487" s="255"/>
      <c r="U487" s="255"/>
      <c r="V487" s="255"/>
      <c r="W487" s="255"/>
      <c r="X487" s="255"/>
      <c r="Y487" s="255"/>
      <c r="Z487" s="255"/>
      <c r="AA487" s="255"/>
      <c r="AB487" s="255"/>
      <c r="AC487" s="255"/>
      <c r="AD487" s="255"/>
      <c r="AE487" s="255"/>
      <c r="AF487" s="255"/>
      <c r="AG487" s="255"/>
      <c r="AH487" s="255"/>
      <c r="AI487" s="255"/>
      <c r="AJ487" s="255"/>
      <c r="AK487" s="255"/>
      <c r="AL487" s="255"/>
      <c r="AM487" s="255"/>
      <c r="AN487" s="255"/>
      <c r="AO487" s="255"/>
      <c r="AP487" s="255"/>
      <c r="AQ487" s="255"/>
      <c r="AR487" s="255"/>
      <c r="AS487" s="255"/>
      <c r="AT487" s="255"/>
      <c r="AU487" s="255"/>
      <c r="AV487" s="255"/>
      <c r="AW487" s="255"/>
      <c r="AX487" s="255"/>
      <c r="AY487" s="255"/>
      <c r="AZ487" s="255"/>
      <c r="BA487" s="255"/>
      <c r="BB487" s="255"/>
      <c r="BC487" s="255"/>
      <c r="BD487" s="255"/>
      <c r="BE487" s="255"/>
      <c r="BF487" s="255"/>
      <c r="BG487" s="255"/>
      <c r="BH487" s="255"/>
      <c r="BI487" s="255"/>
    </row>
    <row r="488" spans="1:61" x14ac:dyDescent="0.2">
      <c r="A488" s="255"/>
      <c r="B488" s="255"/>
      <c r="C488" s="255"/>
      <c r="D488" s="255"/>
      <c r="E488" s="255"/>
      <c r="F488" s="255"/>
      <c r="G488" s="255"/>
      <c r="H488" s="255"/>
      <c r="I488" s="255"/>
      <c r="J488" s="255"/>
      <c r="K488" s="255"/>
      <c r="L488" s="255"/>
      <c r="M488" s="255"/>
      <c r="N488" s="255"/>
      <c r="O488" s="255"/>
      <c r="P488" s="255"/>
      <c r="Q488" s="255"/>
      <c r="R488" s="255"/>
      <c r="S488" s="255"/>
      <c r="T488" s="255"/>
      <c r="U488" s="255"/>
      <c r="V488" s="255"/>
      <c r="W488" s="255"/>
      <c r="X488" s="255"/>
      <c r="Y488" s="255"/>
      <c r="Z488" s="255"/>
      <c r="AA488" s="255"/>
      <c r="AB488" s="255"/>
      <c r="AC488" s="255"/>
      <c r="AD488" s="255"/>
      <c r="AE488" s="255"/>
      <c r="AF488" s="255"/>
      <c r="AG488" s="255"/>
      <c r="AH488" s="255"/>
      <c r="AI488" s="255"/>
      <c r="AJ488" s="255"/>
      <c r="AK488" s="255"/>
      <c r="AL488" s="255"/>
      <c r="AM488" s="255"/>
      <c r="AN488" s="255"/>
      <c r="AO488" s="255"/>
      <c r="AP488" s="255"/>
      <c r="AQ488" s="255"/>
      <c r="AR488" s="255"/>
      <c r="AS488" s="255"/>
      <c r="AT488" s="255"/>
      <c r="AU488" s="255"/>
      <c r="AV488" s="255"/>
      <c r="AW488" s="255"/>
      <c r="AX488" s="255"/>
      <c r="AY488" s="255"/>
      <c r="AZ488" s="255"/>
      <c r="BA488" s="255"/>
      <c r="BB488" s="255"/>
      <c r="BC488" s="255"/>
      <c r="BD488" s="255"/>
      <c r="BE488" s="255"/>
      <c r="BF488" s="255"/>
      <c r="BG488" s="255"/>
      <c r="BH488" s="255"/>
      <c r="BI488" s="255"/>
    </row>
    <row r="489" spans="1:61" x14ac:dyDescent="0.2">
      <c r="A489" s="255"/>
      <c r="B489" s="255"/>
      <c r="C489" s="255"/>
      <c r="D489" s="255"/>
      <c r="E489" s="255"/>
      <c r="F489" s="255"/>
      <c r="G489" s="255"/>
      <c r="H489" s="255"/>
      <c r="I489" s="255"/>
      <c r="J489" s="255"/>
      <c r="K489" s="255"/>
      <c r="L489" s="255"/>
      <c r="M489" s="255"/>
      <c r="N489" s="255"/>
      <c r="O489" s="255"/>
      <c r="P489" s="255"/>
      <c r="Q489" s="255"/>
      <c r="R489" s="255"/>
      <c r="S489" s="255"/>
      <c r="T489" s="255"/>
      <c r="U489" s="255"/>
      <c r="V489" s="255"/>
      <c r="W489" s="255"/>
      <c r="X489" s="255"/>
      <c r="Y489" s="255"/>
      <c r="Z489" s="255"/>
      <c r="AA489" s="255"/>
      <c r="AB489" s="255"/>
      <c r="AC489" s="255"/>
      <c r="AD489" s="255"/>
      <c r="AE489" s="255"/>
      <c r="AF489" s="255"/>
      <c r="AG489" s="255"/>
      <c r="AH489" s="255"/>
      <c r="AI489" s="255"/>
      <c r="AJ489" s="255"/>
      <c r="AK489" s="255"/>
      <c r="AL489" s="255"/>
      <c r="AM489" s="255"/>
      <c r="AN489" s="255"/>
      <c r="AO489" s="255"/>
      <c r="AP489" s="255"/>
      <c r="AQ489" s="255"/>
      <c r="AR489" s="255"/>
      <c r="AS489" s="255"/>
      <c r="AT489" s="255"/>
      <c r="AU489" s="255"/>
      <c r="AV489" s="255"/>
      <c r="AW489" s="255"/>
      <c r="AX489" s="255"/>
      <c r="AY489" s="255"/>
      <c r="AZ489" s="255"/>
      <c r="BA489" s="255"/>
      <c r="BB489" s="255"/>
      <c r="BC489" s="255"/>
      <c r="BD489" s="255"/>
      <c r="BE489" s="255"/>
      <c r="BF489" s="255"/>
      <c r="BG489" s="255"/>
      <c r="BH489" s="255"/>
      <c r="BI489" s="255"/>
    </row>
    <row r="490" spans="1:61" x14ac:dyDescent="0.2">
      <c r="A490" s="255"/>
      <c r="B490" s="255"/>
      <c r="C490" s="255"/>
      <c r="D490" s="255"/>
      <c r="E490" s="255"/>
      <c r="F490" s="255"/>
      <c r="G490" s="255"/>
      <c r="H490" s="255"/>
      <c r="I490" s="255"/>
      <c r="J490" s="255"/>
      <c r="K490" s="255"/>
      <c r="L490" s="255"/>
      <c r="M490" s="255"/>
      <c r="N490" s="255"/>
      <c r="O490" s="255"/>
      <c r="P490" s="255"/>
      <c r="Q490" s="255"/>
      <c r="R490" s="255"/>
      <c r="S490" s="255"/>
      <c r="T490" s="255"/>
      <c r="U490" s="255"/>
      <c r="V490" s="255"/>
      <c r="W490" s="255"/>
      <c r="X490" s="255"/>
      <c r="Y490" s="255"/>
      <c r="Z490" s="255"/>
      <c r="AA490" s="255"/>
      <c r="AB490" s="255"/>
      <c r="AC490" s="255"/>
      <c r="AD490" s="255"/>
      <c r="AE490" s="255"/>
      <c r="AF490" s="255"/>
      <c r="AG490" s="255"/>
      <c r="AH490" s="255"/>
      <c r="AI490" s="255"/>
      <c r="AJ490" s="255"/>
      <c r="AK490" s="255"/>
      <c r="AL490" s="255"/>
      <c r="AM490" s="255"/>
      <c r="AN490" s="255"/>
      <c r="AO490" s="255"/>
      <c r="AP490" s="255"/>
      <c r="AQ490" s="255"/>
      <c r="AR490" s="255"/>
      <c r="AS490" s="255"/>
      <c r="AT490" s="255"/>
      <c r="AU490" s="255"/>
      <c r="AV490" s="255"/>
      <c r="AW490" s="255"/>
      <c r="AX490" s="255"/>
      <c r="AY490" s="255"/>
      <c r="AZ490" s="255"/>
      <c r="BA490" s="255"/>
      <c r="BB490" s="255"/>
      <c r="BC490" s="255"/>
      <c r="BD490" s="255"/>
      <c r="BE490" s="255"/>
      <c r="BF490" s="255"/>
      <c r="BG490" s="255"/>
      <c r="BH490" s="255"/>
      <c r="BI490" s="255"/>
    </row>
    <row r="491" spans="1:61" x14ac:dyDescent="0.2">
      <c r="A491" s="255"/>
      <c r="B491" s="255"/>
      <c r="C491" s="255"/>
      <c r="D491" s="255"/>
      <c r="E491" s="255"/>
      <c r="F491" s="255"/>
      <c r="G491" s="255"/>
      <c r="H491" s="255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  <c r="S491" s="255"/>
      <c r="T491" s="255"/>
      <c r="U491" s="255"/>
      <c r="V491" s="255"/>
      <c r="W491" s="255"/>
      <c r="X491" s="255"/>
      <c r="Y491" s="255"/>
      <c r="Z491" s="255"/>
      <c r="AA491" s="255"/>
      <c r="AB491" s="255"/>
      <c r="AC491" s="255"/>
      <c r="AD491" s="255"/>
      <c r="AE491" s="255"/>
      <c r="AF491" s="255"/>
      <c r="AG491" s="255"/>
      <c r="AH491" s="255"/>
      <c r="AI491" s="255"/>
      <c r="AJ491" s="255"/>
      <c r="AK491" s="255"/>
      <c r="AL491" s="255"/>
      <c r="AM491" s="255"/>
      <c r="AN491" s="255"/>
      <c r="AO491" s="255"/>
      <c r="AP491" s="255"/>
      <c r="AQ491" s="255"/>
      <c r="AR491" s="255"/>
      <c r="AS491" s="255"/>
      <c r="AT491" s="255"/>
      <c r="AU491" s="255"/>
      <c r="AV491" s="255"/>
      <c r="AW491" s="255"/>
      <c r="AX491" s="255"/>
      <c r="AY491" s="255"/>
      <c r="AZ491" s="255"/>
      <c r="BA491" s="255"/>
      <c r="BB491" s="255"/>
      <c r="BC491" s="255"/>
      <c r="BD491" s="255"/>
      <c r="BE491" s="255"/>
      <c r="BF491" s="255"/>
      <c r="BG491" s="255"/>
      <c r="BH491" s="255"/>
      <c r="BI491" s="255"/>
    </row>
    <row r="492" spans="1:61" x14ac:dyDescent="0.2">
      <c r="A492" s="255"/>
      <c r="B492" s="255"/>
      <c r="C492" s="255"/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  <c r="S492" s="255"/>
      <c r="T492" s="255"/>
      <c r="U492" s="255"/>
      <c r="V492" s="255"/>
      <c r="W492" s="255"/>
      <c r="X492" s="255"/>
      <c r="Y492" s="255"/>
      <c r="Z492" s="255"/>
      <c r="AA492" s="255"/>
      <c r="AB492" s="255"/>
      <c r="AC492" s="255"/>
      <c r="AD492" s="255"/>
      <c r="AE492" s="255"/>
      <c r="AF492" s="255"/>
      <c r="AG492" s="255"/>
      <c r="AH492" s="255"/>
      <c r="AI492" s="255"/>
      <c r="AJ492" s="255"/>
      <c r="AK492" s="255"/>
      <c r="AL492" s="255"/>
      <c r="AM492" s="255"/>
      <c r="AN492" s="255"/>
      <c r="AO492" s="255"/>
      <c r="AP492" s="255"/>
      <c r="AQ492" s="255"/>
      <c r="AR492" s="255"/>
      <c r="AS492" s="255"/>
      <c r="AT492" s="255"/>
      <c r="AU492" s="255"/>
      <c r="AV492" s="255"/>
      <c r="AW492" s="255"/>
      <c r="AX492" s="255"/>
      <c r="AY492" s="255"/>
      <c r="AZ492" s="255"/>
      <c r="BA492" s="255"/>
      <c r="BB492" s="255"/>
      <c r="BC492" s="255"/>
      <c r="BD492" s="255"/>
      <c r="BE492" s="255"/>
      <c r="BF492" s="255"/>
      <c r="BG492" s="255"/>
      <c r="BH492" s="255"/>
      <c r="BI492" s="255"/>
    </row>
    <row r="493" spans="1:61" x14ac:dyDescent="0.2">
      <c r="A493" s="255"/>
      <c r="B493" s="255"/>
      <c r="C493" s="255"/>
      <c r="D493" s="255"/>
      <c r="E493" s="255"/>
      <c r="F493" s="255"/>
      <c r="G493" s="255"/>
      <c r="H493" s="255"/>
      <c r="I493" s="255"/>
      <c r="J493" s="255"/>
      <c r="K493" s="255"/>
      <c r="L493" s="255"/>
      <c r="M493" s="255"/>
      <c r="N493" s="255"/>
      <c r="O493" s="255"/>
      <c r="P493" s="255"/>
      <c r="Q493" s="255"/>
      <c r="R493" s="255"/>
      <c r="S493" s="255"/>
      <c r="T493" s="255"/>
      <c r="U493" s="255"/>
      <c r="V493" s="255"/>
      <c r="W493" s="255"/>
      <c r="X493" s="255"/>
      <c r="Y493" s="255"/>
      <c r="Z493" s="255"/>
      <c r="AA493" s="255"/>
      <c r="AB493" s="255"/>
      <c r="AC493" s="255"/>
      <c r="AD493" s="255"/>
      <c r="AE493" s="255"/>
      <c r="AF493" s="255"/>
      <c r="AG493" s="255"/>
      <c r="AH493" s="255"/>
      <c r="AI493" s="255"/>
      <c r="AJ493" s="255"/>
      <c r="AK493" s="255"/>
      <c r="AL493" s="255"/>
      <c r="AM493" s="255"/>
      <c r="AN493" s="255"/>
      <c r="AO493" s="255"/>
      <c r="AP493" s="255"/>
      <c r="AQ493" s="255"/>
      <c r="AR493" s="255"/>
      <c r="AS493" s="255"/>
      <c r="AT493" s="255"/>
      <c r="AU493" s="255"/>
      <c r="AV493" s="255"/>
      <c r="AW493" s="255"/>
      <c r="AX493" s="255"/>
      <c r="AY493" s="255"/>
      <c r="AZ493" s="255"/>
      <c r="BA493" s="255"/>
      <c r="BB493" s="255"/>
      <c r="BC493" s="255"/>
      <c r="BD493" s="255"/>
      <c r="BE493" s="255"/>
      <c r="BF493" s="255"/>
      <c r="BG493" s="255"/>
      <c r="BH493" s="255"/>
      <c r="BI493" s="255"/>
    </row>
    <row r="494" spans="1:61" x14ac:dyDescent="0.2">
      <c r="A494" s="255"/>
      <c r="B494" s="255"/>
      <c r="C494" s="255"/>
      <c r="D494" s="255"/>
      <c r="E494" s="255"/>
      <c r="F494" s="255"/>
      <c r="G494" s="255"/>
      <c r="H494" s="255"/>
      <c r="I494" s="255"/>
      <c r="J494" s="255"/>
      <c r="K494" s="255"/>
      <c r="L494" s="255"/>
      <c r="M494" s="255"/>
      <c r="N494" s="255"/>
      <c r="O494" s="255"/>
      <c r="P494" s="255"/>
      <c r="Q494" s="255"/>
      <c r="R494" s="255"/>
      <c r="S494" s="255"/>
      <c r="T494" s="255"/>
      <c r="U494" s="255"/>
      <c r="V494" s="255"/>
      <c r="W494" s="255"/>
      <c r="X494" s="255"/>
      <c r="Y494" s="255"/>
      <c r="Z494" s="255"/>
      <c r="AA494" s="255"/>
      <c r="AB494" s="255"/>
      <c r="AC494" s="255"/>
      <c r="AD494" s="255"/>
      <c r="AE494" s="255"/>
      <c r="AF494" s="255"/>
      <c r="AG494" s="255"/>
      <c r="AH494" s="255"/>
      <c r="AI494" s="255"/>
      <c r="AJ494" s="255"/>
      <c r="AK494" s="255"/>
      <c r="AL494" s="255"/>
      <c r="AM494" s="255"/>
      <c r="AN494" s="255"/>
      <c r="AO494" s="255"/>
      <c r="AP494" s="255"/>
      <c r="AQ494" s="255"/>
      <c r="AR494" s="255"/>
      <c r="AS494" s="255"/>
      <c r="AT494" s="255"/>
      <c r="AU494" s="255"/>
      <c r="AV494" s="255"/>
      <c r="AW494" s="255"/>
      <c r="AX494" s="255"/>
      <c r="AY494" s="255"/>
      <c r="AZ494" s="255"/>
      <c r="BA494" s="255"/>
      <c r="BB494" s="255"/>
      <c r="BC494" s="255"/>
      <c r="BD494" s="255"/>
      <c r="BE494" s="255"/>
      <c r="BF494" s="255"/>
      <c r="BG494" s="255"/>
      <c r="BH494" s="255"/>
      <c r="BI494" s="255"/>
    </row>
    <row r="495" spans="1:61" x14ac:dyDescent="0.2">
      <c r="A495" s="255"/>
      <c r="B495" s="255"/>
      <c r="C495" s="255"/>
      <c r="D495" s="255"/>
      <c r="E495" s="255"/>
      <c r="F495" s="255"/>
      <c r="G495" s="255"/>
      <c r="H495" s="255"/>
      <c r="I495" s="255"/>
      <c r="J495" s="255"/>
      <c r="K495" s="255"/>
      <c r="L495" s="255"/>
      <c r="M495" s="255"/>
      <c r="N495" s="255"/>
      <c r="O495" s="255"/>
      <c r="P495" s="255"/>
      <c r="Q495" s="255"/>
      <c r="R495" s="255"/>
      <c r="S495" s="255"/>
      <c r="T495" s="255"/>
      <c r="U495" s="255"/>
      <c r="V495" s="255"/>
      <c r="W495" s="255"/>
      <c r="X495" s="255"/>
      <c r="Y495" s="255"/>
      <c r="Z495" s="255"/>
      <c r="AA495" s="255"/>
      <c r="AB495" s="255"/>
      <c r="AC495" s="255"/>
      <c r="AD495" s="255"/>
      <c r="AE495" s="255"/>
      <c r="AF495" s="255"/>
      <c r="AG495" s="255"/>
      <c r="AH495" s="255"/>
      <c r="AI495" s="255"/>
      <c r="AJ495" s="255"/>
      <c r="AK495" s="255"/>
      <c r="AL495" s="255"/>
      <c r="AM495" s="255"/>
      <c r="AN495" s="255"/>
      <c r="AO495" s="255"/>
      <c r="AP495" s="255"/>
      <c r="AQ495" s="255"/>
      <c r="AR495" s="255"/>
      <c r="AS495" s="255"/>
      <c r="AT495" s="255"/>
      <c r="AU495" s="255"/>
      <c r="AV495" s="255"/>
      <c r="AW495" s="255"/>
      <c r="AX495" s="255"/>
      <c r="AY495" s="255"/>
      <c r="AZ495" s="255"/>
      <c r="BA495" s="255"/>
      <c r="BB495" s="255"/>
      <c r="BC495" s="255"/>
      <c r="BD495" s="255"/>
      <c r="BE495" s="255"/>
      <c r="BF495" s="255"/>
      <c r="BG495" s="255"/>
      <c r="BH495" s="255"/>
      <c r="BI495" s="255"/>
    </row>
    <row r="496" spans="1:61" x14ac:dyDescent="0.2">
      <c r="A496" s="255"/>
      <c r="B496" s="255"/>
      <c r="C496" s="255"/>
      <c r="D496" s="255"/>
      <c r="E496" s="255"/>
      <c r="F496" s="255"/>
      <c r="G496" s="255"/>
      <c r="H496" s="255"/>
      <c r="I496" s="255"/>
      <c r="J496" s="255"/>
      <c r="K496" s="255"/>
      <c r="L496" s="255"/>
      <c r="M496" s="255"/>
      <c r="N496" s="255"/>
      <c r="O496" s="255"/>
      <c r="P496" s="255"/>
      <c r="Q496" s="255"/>
      <c r="R496" s="255"/>
      <c r="S496" s="255"/>
      <c r="T496" s="255"/>
      <c r="U496" s="255"/>
      <c r="V496" s="255"/>
      <c r="W496" s="255"/>
      <c r="X496" s="255"/>
      <c r="Y496" s="255"/>
      <c r="Z496" s="255"/>
      <c r="AA496" s="255"/>
      <c r="AB496" s="255"/>
      <c r="AC496" s="255"/>
      <c r="AD496" s="255"/>
      <c r="AE496" s="255"/>
      <c r="AF496" s="255"/>
      <c r="AG496" s="255"/>
      <c r="AH496" s="255"/>
      <c r="AI496" s="255"/>
      <c r="AJ496" s="255"/>
      <c r="AK496" s="255"/>
      <c r="AL496" s="255"/>
      <c r="AM496" s="255"/>
      <c r="AN496" s="255"/>
      <c r="AO496" s="255"/>
      <c r="AP496" s="255"/>
      <c r="AQ496" s="255"/>
      <c r="AR496" s="255"/>
      <c r="AS496" s="255"/>
      <c r="AT496" s="255"/>
      <c r="AU496" s="255"/>
      <c r="AV496" s="255"/>
      <c r="AW496" s="255"/>
      <c r="AX496" s="255"/>
      <c r="AY496" s="255"/>
      <c r="AZ496" s="255"/>
      <c r="BA496" s="255"/>
      <c r="BB496" s="255"/>
      <c r="BC496" s="255"/>
      <c r="BD496" s="255"/>
      <c r="BE496" s="255"/>
      <c r="BF496" s="255"/>
      <c r="BG496" s="255"/>
      <c r="BH496" s="255"/>
      <c r="BI496" s="255"/>
    </row>
    <row r="497" spans="1:61" x14ac:dyDescent="0.2">
      <c r="A497" s="255"/>
      <c r="B497" s="255"/>
      <c r="C497" s="255"/>
      <c r="D497" s="255"/>
      <c r="E497" s="255"/>
      <c r="F497" s="255"/>
      <c r="G497" s="255"/>
      <c r="H497" s="255"/>
      <c r="I497" s="255"/>
      <c r="J497" s="255"/>
      <c r="K497" s="255"/>
      <c r="L497" s="255"/>
      <c r="M497" s="255"/>
      <c r="N497" s="255"/>
      <c r="O497" s="255"/>
      <c r="P497" s="255"/>
      <c r="Q497" s="255"/>
      <c r="R497" s="255"/>
      <c r="S497" s="255"/>
      <c r="T497" s="255"/>
      <c r="U497" s="255"/>
      <c r="V497" s="255"/>
      <c r="W497" s="255"/>
      <c r="X497" s="255"/>
      <c r="Y497" s="255"/>
      <c r="Z497" s="255"/>
      <c r="AA497" s="255"/>
      <c r="AB497" s="255"/>
      <c r="AC497" s="255"/>
      <c r="AD497" s="255"/>
      <c r="AE497" s="255"/>
      <c r="AF497" s="255"/>
      <c r="AG497" s="255"/>
      <c r="AH497" s="255"/>
      <c r="AI497" s="255"/>
      <c r="AJ497" s="255"/>
      <c r="AK497" s="255"/>
      <c r="AL497" s="255"/>
      <c r="AM497" s="255"/>
      <c r="AN497" s="255"/>
      <c r="AO497" s="255"/>
      <c r="AP497" s="255"/>
      <c r="AQ497" s="255"/>
      <c r="AR497" s="255"/>
      <c r="AS497" s="255"/>
      <c r="AT497" s="255"/>
      <c r="AU497" s="255"/>
      <c r="AV497" s="255"/>
      <c r="AW497" s="255"/>
      <c r="AX497" s="255"/>
      <c r="AY497" s="255"/>
      <c r="AZ497" s="255"/>
      <c r="BA497" s="255"/>
      <c r="BB497" s="255"/>
      <c r="BC497" s="255"/>
      <c r="BD497" s="255"/>
      <c r="BE497" s="255"/>
      <c r="BF497" s="255"/>
      <c r="BG497" s="255"/>
      <c r="BH497" s="255"/>
      <c r="BI497" s="255"/>
    </row>
    <row r="498" spans="1:61" x14ac:dyDescent="0.2">
      <c r="A498" s="255"/>
      <c r="B498" s="255"/>
      <c r="C498" s="255"/>
      <c r="D498" s="255"/>
      <c r="E498" s="255"/>
      <c r="F498" s="255"/>
      <c r="G498" s="255"/>
      <c r="H498" s="255"/>
      <c r="I498" s="255"/>
      <c r="J498" s="255"/>
      <c r="K498" s="255"/>
      <c r="L498" s="255"/>
      <c r="M498" s="255"/>
      <c r="N498" s="255"/>
      <c r="O498" s="255"/>
      <c r="P498" s="255"/>
      <c r="Q498" s="255"/>
      <c r="R498" s="255"/>
      <c r="S498" s="255"/>
      <c r="T498" s="255"/>
      <c r="U498" s="255"/>
      <c r="V498" s="255"/>
      <c r="W498" s="255"/>
      <c r="X498" s="255"/>
      <c r="Y498" s="255"/>
      <c r="Z498" s="255"/>
      <c r="AA498" s="255"/>
      <c r="AB498" s="255"/>
      <c r="AC498" s="255"/>
      <c r="AD498" s="255"/>
      <c r="AE498" s="255"/>
      <c r="AF498" s="255"/>
      <c r="AG498" s="255"/>
      <c r="AH498" s="255"/>
      <c r="AI498" s="255"/>
      <c r="AJ498" s="255"/>
      <c r="AK498" s="255"/>
      <c r="AL498" s="255"/>
      <c r="AM498" s="255"/>
      <c r="AN498" s="255"/>
      <c r="AO498" s="255"/>
      <c r="AP498" s="255"/>
      <c r="AQ498" s="255"/>
      <c r="AR498" s="255"/>
      <c r="AS498" s="255"/>
      <c r="AT498" s="255"/>
      <c r="AU498" s="255"/>
      <c r="AV498" s="255"/>
      <c r="AW498" s="255"/>
      <c r="AX498" s="255"/>
      <c r="AY498" s="255"/>
      <c r="AZ498" s="255"/>
      <c r="BA498" s="255"/>
      <c r="BB498" s="255"/>
      <c r="BC498" s="255"/>
      <c r="BD498" s="255"/>
      <c r="BE498" s="255"/>
      <c r="BF498" s="255"/>
      <c r="BG498" s="255"/>
      <c r="BH498" s="255"/>
      <c r="BI498" s="255"/>
    </row>
    <row r="499" spans="1:61" x14ac:dyDescent="0.2">
      <c r="A499" s="255"/>
      <c r="B499" s="255"/>
      <c r="C499" s="255"/>
      <c r="D499" s="255"/>
      <c r="E499" s="255"/>
      <c r="F499" s="255"/>
      <c r="G499" s="255"/>
      <c r="H499" s="255"/>
      <c r="I499" s="255"/>
      <c r="J499" s="255"/>
      <c r="K499" s="255"/>
      <c r="L499" s="255"/>
      <c r="M499" s="255"/>
      <c r="N499" s="255"/>
      <c r="O499" s="255"/>
      <c r="P499" s="255"/>
      <c r="Q499" s="255"/>
      <c r="R499" s="255"/>
      <c r="S499" s="255"/>
      <c r="T499" s="255"/>
      <c r="U499" s="255"/>
      <c r="V499" s="255"/>
      <c r="W499" s="255"/>
      <c r="X499" s="255"/>
      <c r="Y499" s="255"/>
      <c r="Z499" s="255"/>
      <c r="AA499" s="255"/>
      <c r="AB499" s="255"/>
      <c r="AC499" s="255"/>
      <c r="AD499" s="255"/>
      <c r="AE499" s="255"/>
      <c r="AF499" s="255"/>
      <c r="AG499" s="255"/>
      <c r="AH499" s="255"/>
      <c r="AI499" s="255"/>
      <c r="AJ499" s="255"/>
      <c r="AK499" s="255"/>
      <c r="AL499" s="255"/>
      <c r="AM499" s="255"/>
      <c r="AN499" s="255"/>
      <c r="AO499" s="255"/>
      <c r="AP499" s="255"/>
      <c r="AQ499" s="255"/>
      <c r="AR499" s="255"/>
      <c r="AS499" s="255"/>
      <c r="AT499" s="255"/>
      <c r="AU499" s="255"/>
      <c r="AV499" s="255"/>
      <c r="AW499" s="255"/>
      <c r="AX499" s="255"/>
      <c r="AY499" s="255"/>
      <c r="AZ499" s="255"/>
      <c r="BA499" s="255"/>
      <c r="BB499" s="255"/>
      <c r="BC499" s="255"/>
      <c r="BD499" s="255"/>
      <c r="BE499" s="255"/>
      <c r="BF499" s="255"/>
      <c r="BG499" s="255"/>
      <c r="BH499" s="255"/>
      <c r="BI499" s="255"/>
    </row>
    <row r="500" spans="1:61" x14ac:dyDescent="0.2">
      <c r="A500" s="255"/>
      <c r="B500" s="255"/>
      <c r="C500" s="255"/>
      <c r="D500" s="255"/>
      <c r="E500" s="255"/>
      <c r="F500" s="255"/>
      <c r="G500" s="255"/>
      <c r="H500" s="255"/>
      <c r="I500" s="255"/>
      <c r="J500" s="255"/>
      <c r="K500" s="255"/>
      <c r="L500" s="255"/>
      <c r="M500" s="255"/>
      <c r="N500" s="255"/>
      <c r="O500" s="255"/>
      <c r="P500" s="255"/>
      <c r="Q500" s="255"/>
      <c r="R500" s="255"/>
      <c r="S500" s="255"/>
      <c r="T500" s="255"/>
      <c r="U500" s="255"/>
      <c r="V500" s="255"/>
      <c r="W500" s="255"/>
      <c r="X500" s="255"/>
      <c r="Y500" s="255"/>
      <c r="Z500" s="255"/>
      <c r="AA500" s="255"/>
      <c r="AB500" s="255"/>
      <c r="AC500" s="255"/>
      <c r="AD500" s="255"/>
      <c r="AE500" s="255"/>
      <c r="AF500" s="255"/>
      <c r="AG500" s="255"/>
      <c r="AH500" s="255"/>
      <c r="AI500" s="255"/>
      <c r="AJ500" s="255"/>
      <c r="AK500" s="255"/>
      <c r="AL500" s="255"/>
      <c r="AM500" s="255"/>
      <c r="AN500" s="255"/>
      <c r="AO500" s="255"/>
      <c r="AP500" s="255"/>
      <c r="AQ500" s="255"/>
      <c r="AR500" s="255"/>
      <c r="AS500" s="255"/>
      <c r="AT500" s="255"/>
      <c r="AU500" s="255"/>
      <c r="AV500" s="255"/>
      <c r="AW500" s="255"/>
      <c r="AX500" s="255"/>
      <c r="AY500" s="255"/>
      <c r="AZ500" s="255"/>
      <c r="BA500" s="255"/>
      <c r="BB500" s="255"/>
      <c r="BC500" s="255"/>
      <c r="BD500" s="255"/>
      <c r="BE500" s="255"/>
      <c r="BF500" s="255"/>
      <c r="BG500" s="255"/>
      <c r="BH500" s="255"/>
      <c r="BI500" s="255"/>
    </row>
    <row r="501" spans="1:61" x14ac:dyDescent="0.2">
      <c r="A501" s="255"/>
      <c r="B501" s="255"/>
      <c r="C501" s="255"/>
      <c r="D501" s="255"/>
      <c r="E501" s="255"/>
      <c r="F501" s="255"/>
      <c r="G501" s="255"/>
      <c r="H501" s="255"/>
      <c r="I501" s="255"/>
      <c r="J501" s="255"/>
      <c r="K501" s="255"/>
      <c r="L501" s="255"/>
      <c r="M501" s="255"/>
      <c r="N501" s="255"/>
      <c r="O501" s="255"/>
      <c r="P501" s="255"/>
      <c r="Q501" s="255"/>
      <c r="R501" s="255"/>
      <c r="S501" s="255"/>
      <c r="T501" s="255"/>
      <c r="U501" s="255"/>
      <c r="V501" s="255"/>
      <c r="W501" s="255"/>
      <c r="X501" s="255"/>
      <c r="Y501" s="255"/>
      <c r="Z501" s="255"/>
      <c r="AA501" s="255"/>
      <c r="AB501" s="255"/>
      <c r="AC501" s="255"/>
      <c r="AD501" s="255"/>
      <c r="AE501" s="255"/>
      <c r="AF501" s="255"/>
      <c r="AG501" s="255"/>
      <c r="AH501" s="255"/>
      <c r="AI501" s="255"/>
      <c r="AJ501" s="255"/>
      <c r="AK501" s="255"/>
      <c r="AL501" s="255"/>
      <c r="AM501" s="255"/>
      <c r="AN501" s="255"/>
      <c r="AO501" s="255"/>
      <c r="AP501" s="255"/>
      <c r="AQ501" s="255"/>
      <c r="AR501" s="255"/>
      <c r="AS501" s="255"/>
      <c r="AT501" s="255"/>
      <c r="AU501" s="255"/>
      <c r="AV501" s="255"/>
      <c r="AW501" s="255"/>
      <c r="AX501" s="255"/>
      <c r="AY501" s="255"/>
      <c r="AZ501" s="255"/>
      <c r="BA501" s="255"/>
      <c r="BB501" s="255"/>
      <c r="BC501" s="255"/>
      <c r="BD501" s="255"/>
      <c r="BE501" s="255"/>
      <c r="BF501" s="255"/>
      <c r="BG501" s="255"/>
      <c r="BH501" s="255"/>
      <c r="BI501" s="255"/>
    </row>
    <row r="502" spans="1:61" x14ac:dyDescent="0.2">
      <c r="A502" s="255"/>
      <c r="B502" s="255"/>
      <c r="C502" s="255"/>
      <c r="D502" s="255"/>
      <c r="E502" s="255"/>
      <c r="F502" s="255"/>
      <c r="G502" s="255"/>
      <c r="H502" s="255"/>
      <c r="I502" s="255"/>
      <c r="J502" s="255"/>
      <c r="K502" s="255"/>
      <c r="L502" s="255"/>
      <c r="M502" s="255"/>
      <c r="N502" s="255"/>
      <c r="O502" s="255"/>
      <c r="P502" s="255"/>
      <c r="Q502" s="255"/>
      <c r="R502" s="255"/>
      <c r="S502" s="255"/>
      <c r="T502" s="255"/>
      <c r="U502" s="255"/>
      <c r="V502" s="255"/>
      <c r="W502" s="255"/>
      <c r="X502" s="255"/>
      <c r="Y502" s="255"/>
      <c r="Z502" s="255"/>
      <c r="AA502" s="255"/>
      <c r="AB502" s="255"/>
      <c r="AC502" s="255"/>
      <c r="AD502" s="255"/>
      <c r="AE502" s="255"/>
      <c r="AF502" s="255"/>
      <c r="AG502" s="255"/>
      <c r="AH502" s="255"/>
      <c r="AI502" s="255"/>
      <c r="AJ502" s="255"/>
      <c r="AK502" s="255"/>
      <c r="AL502" s="255"/>
      <c r="AM502" s="255"/>
      <c r="AN502" s="255"/>
      <c r="AO502" s="255"/>
      <c r="AP502" s="255"/>
      <c r="AQ502" s="255"/>
      <c r="AR502" s="255"/>
      <c r="AS502" s="255"/>
      <c r="AT502" s="255"/>
      <c r="AU502" s="255"/>
      <c r="AV502" s="255"/>
      <c r="AW502" s="255"/>
      <c r="AX502" s="255"/>
      <c r="AY502" s="255"/>
      <c r="AZ502" s="255"/>
      <c r="BA502" s="255"/>
      <c r="BB502" s="255"/>
      <c r="BC502" s="255"/>
      <c r="BD502" s="255"/>
      <c r="BE502" s="255"/>
      <c r="BF502" s="255"/>
      <c r="BG502" s="255"/>
      <c r="BH502" s="255"/>
      <c r="BI502" s="255"/>
    </row>
    <row r="503" spans="1:61" x14ac:dyDescent="0.2">
      <c r="A503" s="255"/>
      <c r="B503" s="255"/>
      <c r="C503" s="255"/>
      <c r="D503" s="255"/>
      <c r="E503" s="255"/>
      <c r="F503" s="255"/>
      <c r="G503" s="255"/>
      <c r="H503" s="255"/>
      <c r="I503" s="255"/>
      <c r="J503" s="255"/>
      <c r="K503" s="255"/>
      <c r="L503" s="255"/>
      <c r="M503" s="255"/>
      <c r="N503" s="255"/>
      <c r="O503" s="255"/>
      <c r="P503" s="255"/>
      <c r="Q503" s="255"/>
      <c r="R503" s="255"/>
      <c r="S503" s="255"/>
      <c r="T503" s="255"/>
      <c r="U503" s="255"/>
      <c r="V503" s="255"/>
      <c r="W503" s="255"/>
      <c r="X503" s="255"/>
      <c r="Y503" s="255"/>
      <c r="Z503" s="255"/>
      <c r="AA503" s="255"/>
      <c r="AB503" s="255"/>
      <c r="AC503" s="255"/>
      <c r="AD503" s="255"/>
      <c r="AE503" s="255"/>
      <c r="AF503" s="255"/>
      <c r="AG503" s="255"/>
      <c r="AH503" s="255"/>
      <c r="AI503" s="255"/>
      <c r="AJ503" s="255"/>
      <c r="AK503" s="255"/>
      <c r="AL503" s="255"/>
      <c r="AM503" s="255"/>
      <c r="AN503" s="255"/>
      <c r="AO503" s="255"/>
      <c r="AP503" s="255"/>
      <c r="AQ503" s="255"/>
      <c r="AR503" s="255"/>
      <c r="AS503" s="255"/>
      <c r="AT503" s="255"/>
      <c r="AU503" s="255"/>
      <c r="AV503" s="255"/>
      <c r="AW503" s="255"/>
      <c r="AX503" s="255"/>
      <c r="AY503" s="255"/>
      <c r="AZ503" s="255"/>
      <c r="BA503" s="255"/>
      <c r="BB503" s="255"/>
      <c r="BC503" s="255"/>
      <c r="BD503" s="255"/>
      <c r="BE503" s="255"/>
      <c r="BF503" s="255"/>
      <c r="BG503" s="255"/>
      <c r="BH503" s="255"/>
      <c r="BI503" s="255"/>
    </row>
    <row r="504" spans="1:61" x14ac:dyDescent="0.2">
      <c r="A504" s="255"/>
      <c r="B504" s="255"/>
      <c r="C504" s="255"/>
      <c r="D504" s="255"/>
      <c r="E504" s="255"/>
      <c r="F504" s="255"/>
      <c r="G504" s="255"/>
      <c r="H504" s="255"/>
      <c r="I504" s="255"/>
      <c r="J504" s="255"/>
      <c r="K504" s="255"/>
      <c r="L504" s="255"/>
      <c r="M504" s="255"/>
      <c r="N504" s="255"/>
      <c r="O504" s="255"/>
      <c r="P504" s="255"/>
      <c r="Q504" s="255"/>
      <c r="R504" s="255"/>
      <c r="S504" s="255"/>
      <c r="T504" s="255"/>
      <c r="U504" s="255"/>
      <c r="V504" s="255"/>
      <c r="W504" s="255"/>
      <c r="X504" s="255"/>
      <c r="Y504" s="255"/>
      <c r="Z504" s="255"/>
      <c r="AA504" s="255"/>
      <c r="AB504" s="255"/>
      <c r="AC504" s="255"/>
      <c r="AD504" s="255"/>
      <c r="AE504" s="255"/>
      <c r="AF504" s="255"/>
      <c r="AG504" s="255"/>
      <c r="AH504" s="255"/>
      <c r="AI504" s="255"/>
      <c r="AJ504" s="255"/>
      <c r="AK504" s="255"/>
      <c r="AL504" s="255"/>
      <c r="AM504" s="255"/>
      <c r="AN504" s="255"/>
      <c r="AO504" s="255"/>
      <c r="AP504" s="255"/>
      <c r="AQ504" s="255"/>
      <c r="AR504" s="255"/>
      <c r="AS504" s="255"/>
      <c r="AT504" s="255"/>
      <c r="AU504" s="255"/>
      <c r="AV504" s="255"/>
      <c r="AW504" s="255"/>
      <c r="AX504" s="255"/>
      <c r="AY504" s="255"/>
      <c r="AZ504" s="255"/>
      <c r="BA504" s="255"/>
      <c r="BB504" s="255"/>
      <c r="BC504" s="255"/>
      <c r="BD504" s="255"/>
      <c r="BE504" s="255"/>
      <c r="BF504" s="255"/>
      <c r="BG504" s="255"/>
      <c r="BH504" s="255"/>
      <c r="BI504" s="255"/>
    </row>
    <row r="505" spans="1:61" x14ac:dyDescent="0.2">
      <c r="A505" s="255"/>
      <c r="B505" s="255"/>
      <c r="C505" s="255"/>
      <c r="D505" s="255"/>
      <c r="E505" s="255"/>
      <c r="F505" s="255"/>
      <c r="G505" s="255"/>
      <c r="H505" s="255"/>
      <c r="I505" s="255"/>
      <c r="J505" s="255"/>
      <c r="K505" s="255"/>
      <c r="L505" s="255"/>
      <c r="M505" s="255"/>
      <c r="N505" s="255"/>
      <c r="O505" s="255"/>
      <c r="P505" s="255"/>
      <c r="Q505" s="255"/>
      <c r="R505" s="255"/>
      <c r="S505" s="255"/>
      <c r="T505" s="255"/>
      <c r="U505" s="255"/>
      <c r="V505" s="255"/>
      <c r="W505" s="255"/>
      <c r="X505" s="255"/>
      <c r="Y505" s="255"/>
      <c r="Z505" s="255"/>
      <c r="AA505" s="255"/>
      <c r="AB505" s="255"/>
      <c r="AC505" s="255"/>
      <c r="AD505" s="255"/>
      <c r="AE505" s="255"/>
      <c r="AF505" s="255"/>
      <c r="AG505" s="255"/>
      <c r="AH505" s="255"/>
      <c r="AI505" s="255"/>
      <c r="AJ505" s="255"/>
      <c r="AK505" s="255"/>
      <c r="AL505" s="255"/>
      <c r="AM505" s="255"/>
      <c r="AN505" s="255"/>
      <c r="AO505" s="255"/>
      <c r="AP505" s="255"/>
      <c r="AQ505" s="255"/>
      <c r="AR505" s="255"/>
      <c r="AS505" s="255"/>
      <c r="AT505" s="255"/>
      <c r="AU505" s="255"/>
      <c r="AV505" s="255"/>
      <c r="AW505" s="255"/>
      <c r="AX505" s="255"/>
      <c r="AY505" s="255"/>
      <c r="AZ505" s="255"/>
      <c r="BA505" s="255"/>
      <c r="BB505" s="255"/>
      <c r="BC505" s="255"/>
      <c r="BD505" s="255"/>
      <c r="BE505" s="255"/>
      <c r="BF505" s="255"/>
      <c r="BG505" s="255"/>
      <c r="BH505" s="255"/>
      <c r="BI505" s="255"/>
    </row>
    <row r="506" spans="1:61" x14ac:dyDescent="0.2">
      <c r="A506" s="255"/>
      <c r="B506" s="255"/>
      <c r="C506" s="255"/>
      <c r="D506" s="255"/>
      <c r="E506" s="255"/>
      <c r="F506" s="255"/>
      <c r="G506" s="255"/>
      <c r="H506" s="255"/>
      <c r="I506" s="255"/>
      <c r="J506" s="255"/>
      <c r="K506" s="255"/>
      <c r="L506" s="255"/>
      <c r="M506" s="255"/>
      <c r="N506" s="255"/>
      <c r="O506" s="255"/>
      <c r="P506" s="255"/>
      <c r="Q506" s="255"/>
      <c r="R506" s="255"/>
      <c r="S506" s="255"/>
      <c r="T506" s="255"/>
      <c r="U506" s="255"/>
      <c r="V506" s="255"/>
      <c r="W506" s="255"/>
      <c r="X506" s="255"/>
      <c r="Y506" s="255"/>
      <c r="Z506" s="255"/>
      <c r="AA506" s="255"/>
      <c r="AB506" s="255"/>
      <c r="AC506" s="255"/>
      <c r="AD506" s="255"/>
      <c r="AE506" s="255"/>
      <c r="AF506" s="255"/>
      <c r="AG506" s="255"/>
      <c r="AH506" s="255"/>
      <c r="AI506" s="255"/>
      <c r="AJ506" s="255"/>
      <c r="AK506" s="255"/>
      <c r="AL506" s="255"/>
      <c r="AM506" s="255"/>
      <c r="AN506" s="255"/>
      <c r="AO506" s="255"/>
      <c r="AP506" s="255"/>
      <c r="AQ506" s="255"/>
      <c r="AR506" s="255"/>
      <c r="AS506" s="255"/>
      <c r="AT506" s="255"/>
      <c r="AU506" s="255"/>
      <c r="AV506" s="255"/>
      <c r="AW506" s="255"/>
      <c r="AX506" s="255"/>
      <c r="AY506" s="255"/>
      <c r="AZ506" s="255"/>
      <c r="BA506" s="255"/>
      <c r="BB506" s="255"/>
      <c r="BC506" s="255"/>
      <c r="BD506" s="255"/>
      <c r="BE506" s="255"/>
      <c r="BF506" s="255"/>
      <c r="BG506" s="255"/>
      <c r="BH506" s="255"/>
      <c r="BI506" s="255"/>
    </row>
    <row r="507" spans="1:61" x14ac:dyDescent="0.2">
      <c r="A507" s="255"/>
      <c r="B507" s="255"/>
      <c r="C507" s="255"/>
      <c r="D507" s="255"/>
      <c r="E507" s="255"/>
      <c r="F507" s="255"/>
      <c r="G507" s="255"/>
      <c r="H507" s="255"/>
      <c r="I507" s="255"/>
      <c r="J507" s="255"/>
      <c r="K507" s="255"/>
      <c r="L507" s="255"/>
      <c r="M507" s="255"/>
      <c r="N507" s="255"/>
      <c r="O507" s="255"/>
      <c r="P507" s="255"/>
      <c r="Q507" s="255"/>
      <c r="R507" s="255"/>
      <c r="S507" s="255"/>
      <c r="T507" s="255"/>
      <c r="U507" s="255"/>
      <c r="V507" s="255"/>
      <c r="W507" s="255"/>
      <c r="X507" s="255"/>
      <c r="Y507" s="255"/>
      <c r="Z507" s="255"/>
      <c r="AA507" s="255"/>
      <c r="AB507" s="255"/>
      <c r="AC507" s="255"/>
      <c r="AD507" s="255"/>
      <c r="AE507" s="255"/>
      <c r="AF507" s="255"/>
      <c r="AG507" s="255"/>
      <c r="AH507" s="255"/>
      <c r="AI507" s="255"/>
      <c r="AJ507" s="255"/>
      <c r="AK507" s="255"/>
      <c r="AL507" s="255"/>
      <c r="AM507" s="255"/>
      <c r="AN507" s="255"/>
      <c r="AO507" s="255"/>
      <c r="AP507" s="255"/>
      <c r="AQ507" s="255"/>
      <c r="AR507" s="255"/>
      <c r="AS507" s="255"/>
      <c r="AT507" s="255"/>
      <c r="AU507" s="255"/>
      <c r="AV507" s="255"/>
      <c r="AW507" s="255"/>
      <c r="AX507" s="255"/>
      <c r="AY507" s="255"/>
      <c r="AZ507" s="255"/>
      <c r="BA507" s="255"/>
      <c r="BB507" s="255"/>
      <c r="BC507" s="255"/>
      <c r="BD507" s="255"/>
      <c r="BE507" s="255"/>
      <c r="BF507" s="255"/>
      <c r="BG507" s="255"/>
      <c r="BH507" s="255"/>
      <c r="BI507" s="255"/>
    </row>
    <row r="508" spans="1:61" x14ac:dyDescent="0.2">
      <c r="A508" s="255"/>
      <c r="B508" s="255"/>
      <c r="C508" s="255"/>
      <c r="D508" s="255"/>
      <c r="E508" s="255"/>
      <c r="F508" s="255"/>
      <c r="G508" s="255"/>
      <c r="H508" s="255"/>
      <c r="I508" s="255"/>
      <c r="J508" s="255"/>
      <c r="K508" s="255"/>
      <c r="L508" s="255"/>
      <c r="M508" s="255"/>
      <c r="N508" s="255"/>
      <c r="O508" s="255"/>
      <c r="P508" s="255"/>
      <c r="Q508" s="255"/>
      <c r="R508" s="255"/>
      <c r="S508" s="255"/>
      <c r="T508" s="255"/>
      <c r="U508" s="255"/>
      <c r="V508" s="255"/>
      <c r="W508" s="255"/>
      <c r="X508" s="255"/>
      <c r="Y508" s="255"/>
      <c r="Z508" s="255"/>
      <c r="AA508" s="255"/>
      <c r="AB508" s="255"/>
      <c r="AC508" s="255"/>
      <c r="AD508" s="255"/>
      <c r="AE508" s="255"/>
      <c r="AF508" s="255"/>
      <c r="AG508" s="255"/>
      <c r="AH508" s="255"/>
      <c r="AI508" s="255"/>
      <c r="AJ508" s="255"/>
      <c r="AK508" s="255"/>
      <c r="AL508" s="255"/>
      <c r="AM508" s="255"/>
      <c r="AN508" s="255"/>
      <c r="AO508" s="255"/>
      <c r="AP508" s="255"/>
      <c r="AQ508" s="255"/>
      <c r="AR508" s="255"/>
      <c r="AS508" s="255"/>
      <c r="AT508" s="255"/>
      <c r="AU508" s="255"/>
      <c r="AV508" s="255"/>
      <c r="AW508" s="255"/>
      <c r="AX508" s="255"/>
      <c r="AY508" s="255"/>
      <c r="AZ508" s="255"/>
      <c r="BA508" s="255"/>
      <c r="BB508" s="255"/>
      <c r="BC508" s="255"/>
      <c r="BD508" s="255"/>
      <c r="BE508" s="255"/>
      <c r="BF508" s="255"/>
      <c r="BG508" s="255"/>
      <c r="BH508" s="255"/>
      <c r="BI508" s="255"/>
    </row>
    <row r="509" spans="1:61" x14ac:dyDescent="0.2">
      <c r="A509" s="255"/>
      <c r="B509" s="255"/>
      <c r="C509" s="255"/>
      <c r="D509" s="255"/>
      <c r="E509" s="255"/>
      <c r="F509" s="255"/>
      <c r="G509" s="255"/>
      <c r="H509" s="255"/>
      <c r="I509" s="255"/>
      <c r="J509" s="255"/>
      <c r="K509" s="255"/>
      <c r="L509" s="255"/>
      <c r="M509" s="255"/>
      <c r="N509" s="255"/>
      <c r="O509" s="255"/>
      <c r="P509" s="255"/>
      <c r="Q509" s="255"/>
      <c r="R509" s="255"/>
      <c r="S509" s="255"/>
      <c r="T509" s="255"/>
      <c r="U509" s="255"/>
      <c r="V509" s="255"/>
      <c r="W509" s="255"/>
      <c r="X509" s="255"/>
      <c r="Y509" s="255"/>
      <c r="Z509" s="255"/>
      <c r="AA509" s="255"/>
      <c r="AB509" s="255"/>
      <c r="AC509" s="255"/>
      <c r="AD509" s="255"/>
      <c r="AE509" s="255"/>
      <c r="AF509" s="255"/>
      <c r="AG509" s="255"/>
      <c r="AH509" s="255"/>
      <c r="AI509" s="255"/>
      <c r="AJ509" s="255"/>
      <c r="AK509" s="255"/>
      <c r="AL509" s="255"/>
      <c r="AM509" s="255"/>
      <c r="AN509" s="255"/>
      <c r="AO509" s="255"/>
      <c r="AP509" s="255"/>
      <c r="AQ509" s="255"/>
      <c r="AR509" s="255"/>
      <c r="AS509" s="255"/>
      <c r="AT509" s="255"/>
      <c r="AU509" s="255"/>
      <c r="AV509" s="255"/>
      <c r="AW509" s="255"/>
      <c r="AX509" s="255"/>
      <c r="AY509" s="255"/>
      <c r="AZ509" s="255"/>
      <c r="BA509" s="255"/>
      <c r="BB509" s="255"/>
      <c r="BC509" s="255"/>
      <c r="BD509" s="255"/>
      <c r="BE509" s="255"/>
      <c r="BF509" s="255"/>
      <c r="BG509" s="255"/>
      <c r="BH509" s="255"/>
      <c r="BI509" s="255"/>
    </row>
    <row r="510" spans="1:61" x14ac:dyDescent="0.2">
      <c r="A510" s="255"/>
      <c r="B510" s="255"/>
      <c r="C510" s="255"/>
      <c r="D510" s="255"/>
      <c r="E510" s="255"/>
      <c r="F510" s="255"/>
      <c r="G510" s="255"/>
      <c r="H510" s="255"/>
      <c r="I510" s="255"/>
      <c r="J510" s="255"/>
      <c r="K510" s="255"/>
      <c r="L510" s="255"/>
      <c r="M510" s="255"/>
      <c r="N510" s="255"/>
      <c r="O510" s="255"/>
      <c r="P510" s="255"/>
      <c r="Q510" s="255"/>
      <c r="R510" s="255"/>
      <c r="S510" s="255"/>
      <c r="T510" s="255"/>
      <c r="U510" s="255"/>
      <c r="V510" s="255"/>
      <c r="W510" s="255"/>
      <c r="X510" s="255"/>
      <c r="Y510" s="255"/>
      <c r="Z510" s="255"/>
      <c r="AA510" s="255"/>
      <c r="AB510" s="255"/>
      <c r="AC510" s="255"/>
      <c r="AD510" s="255"/>
      <c r="AE510" s="255"/>
      <c r="AF510" s="255"/>
      <c r="AG510" s="255"/>
      <c r="AH510" s="255"/>
      <c r="AI510" s="255"/>
      <c r="AJ510" s="255"/>
      <c r="AK510" s="255"/>
      <c r="AL510" s="255"/>
      <c r="AM510" s="255"/>
      <c r="AN510" s="255"/>
      <c r="AO510" s="255"/>
      <c r="AP510" s="255"/>
      <c r="AQ510" s="255"/>
      <c r="AR510" s="255"/>
      <c r="AS510" s="255"/>
      <c r="AT510" s="255"/>
      <c r="AU510" s="255"/>
      <c r="AV510" s="255"/>
      <c r="AW510" s="255"/>
      <c r="AX510" s="255"/>
      <c r="AY510" s="255"/>
      <c r="AZ510" s="255"/>
      <c r="BA510" s="255"/>
      <c r="BB510" s="255"/>
      <c r="BC510" s="255"/>
      <c r="BD510" s="255"/>
      <c r="BE510" s="255"/>
      <c r="BF510" s="255"/>
      <c r="BG510" s="255"/>
      <c r="BH510" s="255"/>
      <c r="BI510" s="255"/>
    </row>
    <row r="511" spans="1:61" x14ac:dyDescent="0.2">
      <c r="A511" s="255"/>
      <c r="B511" s="255"/>
      <c r="C511" s="255"/>
      <c r="D511" s="255"/>
      <c r="E511" s="255"/>
      <c r="F511" s="255"/>
      <c r="G511" s="255"/>
      <c r="H511" s="255"/>
      <c r="I511" s="255"/>
      <c r="J511" s="255"/>
      <c r="K511" s="255"/>
      <c r="L511" s="255"/>
      <c r="M511" s="255"/>
      <c r="N511" s="255"/>
      <c r="O511" s="255"/>
      <c r="P511" s="255"/>
      <c r="Q511" s="255"/>
      <c r="R511" s="255"/>
      <c r="S511" s="255"/>
      <c r="T511" s="255"/>
      <c r="U511" s="255"/>
      <c r="V511" s="255"/>
      <c r="W511" s="255"/>
      <c r="X511" s="255"/>
      <c r="Y511" s="255"/>
      <c r="Z511" s="255"/>
      <c r="AA511" s="255"/>
      <c r="AB511" s="255"/>
      <c r="AC511" s="255"/>
      <c r="AD511" s="255"/>
      <c r="AE511" s="255"/>
      <c r="AF511" s="255"/>
      <c r="AG511" s="255"/>
      <c r="AH511" s="255"/>
      <c r="AI511" s="255"/>
      <c r="AJ511" s="255"/>
      <c r="AK511" s="255"/>
      <c r="AL511" s="255"/>
      <c r="AM511" s="255"/>
      <c r="AN511" s="255"/>
      <c r="AO511" s="255"/>
      <c r="AP511" s="255"/>
      <c r="AQ511" s="255"/>
      <c r="AR511" s="255"/>
      <c r="AS511" s="255"/>
      <c r="AT511" s="255"/>
      <c r="AU511" s="255"/>
      <c r="AV511" s="255"/>
      <c r="AW511" s="255"/>
      <c r="AX511" s="255"/>
      <c r="AY511" s="255"/>
      <c r="AZ511" s="255"/>
      <c r="BA511" s="255"/>
      <c r="BB511" s="255"/>
      <c r="BC511" s="255"/>
      <c r="BD511" s="255"/>
      <c r="BE511" s="255"/>
      <c r="BF511" s="255"/>
      <c r="BG511" s="255"/>
      <c r="BH511" s="255"/>
      <c r="BI511" s="255"/>
    </row>
    <row r="512" spans="1:61" x14ac:dyDescent="0.2">
      <c r="A512" s="255"/>
      <c r="B512" s="255"/>
      <c r="C512" s="255"/>
      <c r="D512" s="255"/>
      <c r="E512" s="255"/>
      <c r="F512" s="255"/>
      <c r="G512" s="255"/>
      <c r="H512" s="255"/>
      <c r="I512" s="255"/>
      <c r="J512" s="255"/>
      <c r="K512" s="255"/>
      <c r="L512" s="255"/>
      <c r="M512" s="255"/>
      <c r="N512" s="255"/>
      <c r="O512" s="255"/>
      <c r="P512" s="255"/>
      <c r="Q512" s="255"/>
      <c r="R512" s="255"/>
      <c r="S512" s="255"/>
      <c r="T512" s="255"/>
      <c r="U512" s="255"/>
      <c r="V512" s="255"/>
      <c r="W512" s="255"/>
      <c r="X512" s="255"/>
      <c r="Y512" s="255"/>
      <c r="Z512" s="255"/>
      <c r="AA512" s="255"/>
      <c r="AB512" s="255"/>
      <c r="AC512" s="255"/>
      <c r="AD512" s="255"/>
      <c r="AE512" s="255"/>
      <c r="AF512" s="255"/>
      <c r="AG512" s="255"/>
      <c r="AH512" s="255"/>
      <c r="AI512" s="255"/>
      <c r="AJ512" s="255"/>
      <c r="AK512" s="255"/>
      <c r="AL512" s="255"/>
      <c r="AM512" s="255"/>
      <c r="AN512" s="255"/>
      <c r="AO512" s="255"/>
      <c r="AP512" s="255"/>
      <c r="AQ512" s="255"/>
      <c r="AR512" s="255"/>
      <c r="AS512" s="255"/>
      <c r="AT512" s="255"/>
      <c r="AU512" s="255"/>
      <c r="AV512" s="255"/>
      <c r="AW512" s="255"/>
      <c r="AX512" s="255"/>
      <c r="AY512" s="255"/>
      <c r="AZ512" s="255"/>
      <c r="BA512" s="255"/>
      <c r="BB512" s="255"/>
      <c r="BC512" s="255"/>
      <c r="BD512" s="255"/>
      <c r="BE512" s="255"/>
      <c r="BF512" s="255"/>
      <c r="BG512" s="255"/>
      <c r="BH512" s="255"/>
      <c r="BI512" s="255"/>
    </row>
    <row r="513" spans="1:61" x14ac:dyDescent="0.2">
      <c r="A513" s="255"/>
      <c r="B513" s="255"/>
      <c r="C513" s="255"/>
      <c r="D513" s="255"/>
      <c r="E513" s="255"/>
      <c r="F513" s="255"/>
      <c r="G513" s="255"/>
      <c r="H513" s="255"/>
      <c r="I513" s="255"/>
      <c r="J513" s="255"/>
      <c r="K513" s="255"/>
      <c r="L513" s="255"/>
      <c r="M513" s="255"/>
      <c r="N513" s="255"/>
      <c r="O513" s="255"/>
      <c r="P513" s="255"/>
      <c r="Q513" s="255"/>
      <c r="R513" s="255"/>
      <c r="S513" s="255"/>
      <c r="T513" s="255"/>
      <c r="U513" s="255"/>
      <c r="V513" s="255"/>
      <c r="W513" s="255"/>
      <c r="X513" s="255"/>
      <c r="Y513" s="255"/>
      <c r="Z513" s="255"/>
      <c r="AA513" s="255"/>
      <c r="AB513" s="255"/>
      <c r="AC513" s="255"/>
      <c r="AD513" s="255"/>
      <c r="AE513" s="255"/>
      <c r="AF513" s="255"/>
      <c r="AG513" s="255"/>
      <c r="AH513" s="255"/>
      <c r="AI513" s="255"/>
      <c r="AJ513" s="255"/>
      <c r="AK513" s="255"/>
      <c r="AL513" s="255"/>
      <c r="AM513" s="255"/>
      <c r="AN513" s="255"/>
      <c r="AO513" s="255"/>
      <c r="AP513" s="255"/>
      <c r="AQ513" s="255"/>
      <c r="AR513" s="255"/>
      <c r="AS513" s="255"/>
      <c r="AT513" s="255"/>
      <c r="AU513" s="255"/>
      <c r="AV513" s="255"/>
      <c r="AW513" s="255"/>
      <c r="AX513" s="255"/>
      <c r="AY513" s="255"/>
      <c r="AZ513" s="255"/>
      <c r="BA513" s="255"/>
      <c r="BB513" s="255"/>
      <c r="BC513" s="255"/>
      <c r="BD513" s="255"/>
      <c r="BE513" s="255"/>
      <c r="BF513" s="255"/>
      <c r="BG513" s="255"/>
      <c r="BH513" s="255"/>
      <c r="BI513" s="255"/>
    </row>
    <row r="514" spans="1:61" x14ac:dyDescent="0.2">
      <c r="A514" s="255"/>
      <c r="B514" s="255"/>
      <c r="C514" s="255"/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5"/>
      <c r="P514" s="255"/>
      <c r="Q514" s="255"/>
      <c r="R514" s="255"/>
      <c r="S514" s="255"/>
      <c r="T514" s="255"/>
      <c r="U514" s="255"/>
      <c r="V514" s="255"/>
      <c r="W514" s="255"/>
      <c r="X514" s="255"/>
      <c r="Y514" s="255"/>
      <c r="Z514" s="255"/>
      <c r="AA514" s="255"/>
      <c r="AB514" s="255"/>
      <c r="AC514" s="255"/>
      <c r="AD514" s="255"/>
      <c r="AE514" s="255"/>
      <c r="AF514" s="255"/>
      <c r="AG514" s="255"/>
      <c r="AH514" s="255"/>
      <c r="AI514" s="255"/>
      <c r="AJ514" s="255"/>
      <c r="AK514" s="255"/>
      <c r="AL514" s="255"/>
      <c r="AM514" s="255"/>
      <c r="AN514" s="255"/>
      <c r="AO514" s="255"/>
      <c r="AP514" s="255"/>
      <c r="AQ514" s="255"/>
      <c r="AR514" s="255"/>
      <c r="AS514" s="255"/>
      <c r="AT514" s="255"/>
      <c r="AU514" s="255"/>
      <c r="AV514" s="255"/>
      <c r="AW514" s="255"/>
      <c r="AX514" s="255"/>
      <c r="AY514" s="255"/>
      <c r="AZ514" s="255"/>
      <c r="BA514" s="255"/>
      <c r="BB514" s="255"/>
      <c r="BC514" s="255"/>
      <c r="BD514" s="255"/>
      <c r="BE514" s="255"/>
      <c r="BF514" s="255"/>
      <c r="BG514" s="255"/>
      <c r="BH514" s="255"/>
      <c r="BI514" s="255"/>
    </row>
    <row r="515" spans="1:61" x14ac:dyDescent="0.2">
      <c r="A515" s="255"/>
      <c r="B515" s="255"/>
      <c r="C515" s="255"/>
      <c r="D515" s="255"/>
      <c r="E515" s="255"/>
      <c r="F515" s="255"/>
      <c r="G515" s="255"/>
      <c r="H515" s="255"/>
      <c r="I515" s="255"/>
      <c r="J515" s="255"/>
      <c r="K515" s="255"/>
      <c r="L515" s="255"/>
      <c r="M515" s="255"/>
      <c r="N515" s="255"/>
      <c r="O515" s="255"/>
      <c r="P515" s="255"/>
      <c r="Q515" s="255"/>
      <c r="R515" s="255"/>
      <c r="S515" s="255"/>
      <c r="T515" s="255"/>
      <c r="U515" s="255"/>
      <c r="V515" s="255"/>
      <c r="W515" s="255"/>
      <c r="X515" s="255"/>
      <c r="Y515" s="255"/>
      <c r="Z515" s="255"/>
      <c r="AA515" s="255"/>
      <c r="AB515" s="255"/>
      <c r="AC515" s="255"/>
      <c r="AD515" s="255"/>
      <c r="AE515" s="255"/>
      <c r="AF515" s="255"/>
      <c r="AG515" s="255"/>
      <c r="AH515" s="255"/>
      <c r="AI515" s="255"/>
      <c r="AJ515" s="255"/>
      <c r="AK515" s="255"/>
      <c r="AL515" s="255"/>
      <c r="AM515" s="255"/>
      <c r="AN515" s="255"/>
      <c r="AO515" s="255"/>
      <c r="AP515" s="255"/>
      <c r="AQ515" s="255"/>
      <c r="AR515" s="255"/>
      <c r="AS515" s="255"/>
      <c r="AT515" s="255"/>
      <c r="AU515" s="255"/>
      <c r="AV515" s="255"/>
      <c r="AW515" s="255"/>
      <c r="AX515" s="255"/>
      <c r="AY515" s="255"/>
      <c r="AZ515" s="255"/>
      <c r="BA515" s="255"/>
      <c r="BB515" s="255"/>
      <c r="BC515" s="255"/>
      <c r="BD515" s="255"/>
      <c r="BE515" s="255"/>
      <c r="BF515" s="255"/>
      <c r="BG515" s="255"/>
      <c r="BH515" s="255"/>
      <c r="BI515" s="255"/>
    </row>
    <row r="516" spans="1:61" x14ac:dyDescent="0.2">
      <c r="A516" s="255"/>
      <c r="B516" s="255"/>
      <c r="C516" s="255"/>
      <c r="D516" s="255"/>
      <c r="E516" s="255"/>
      <c r="F516" s="255"/>
      <c r="G516" s="255"/>
      <c r="H516" s="255"/>
      <c r="I516" s="255"/>
      <c r="J516" s="255"/>
      <c r="K516" s="255"/>
      <c r="L516" s="255"/>
      <c r="M516" s="255"/>
      <c r="N516" s="255"/>
      <c r="O516" s="255"/>
      <c r="P516" s="255"/>
      <c r="Q516" s="255"/>
      <c r="R516" s="255"/>
      <c r="S516" s="255"/>
      <c r="T516" s="255"/>
      <c r="U516" s="255"/>
      <c r="V516" s="255"/>
      <c r="W516" s="255"/>
      <c r="X516" s="255"/>
      <c r="Y516" s="255"/>
      <c r="Z516" s="255"/>
      <c r="AA516" s="255"/>
      <c r="AB516" s="255"/>
      <c r="AC516" s="255"/>
      <c r="AD516" s="255"/>
      <c r="AE516" s="255"/>
      <c r="AF516" s="255"/>
      <c r="AG516" s="255"/>
      <c r="AH516" s="255"/>
      <c r="AI516" s="255"/>
      <c r="AJ516" s="255"/>
      <c r="AK516" s="255"/>
      <c r="AL516" s="255"/>
      <c r="AM516" s="255"/>
      <c r="AN516" s="255"/>
      <c r="AO516" s="255"/>
      <c r="AP516" s="255"/>
      <c r="AQ516" s="255"/>
      <c r="AR516" s="255"/>
      <c r="AS516" s="255"/>
      <c r="AT516" s="255"/>
      <c r="AU516" s="255"/>
      <c r="AV516" s="255"/>
      <c r="AW516" s="255"/>
      <c r="AX516" s="255"/>
      <c r="AY516" s="255"/>
      <c r="AZ516" s="255"/>
      <c r="BA516" s="255"/>
      <c r="BB516" s="255"/>
      <c r="BC516" s="255"/>
      <c r="BD516" s="255"/>
      <c r="BE516" s="255"/>
      <c r="BF516" s="255"/>
      <c r="BG516" s="255"/>
      <c r="BH516" s="255"/>
      <c r="BI516" s="255"/>
    </row>
    <row r="517" spans="1:61" x14ac:dyDescent="0.2">
      <c r="A517" s="255"/>
      <c r="B517" s="255"/>
      <c r="C517" s="255"/>
      <c r="D517" s="255"/>
      <c r="E517" s="255"/>
      <c r="F517" s="255"/>
      <c r="G517" s="255"/>
      <c r="H517" s="255"/>
      <c r="I517" s="255"/>
      <c r="J517" s="255"/>
      <c r="K517" s="255"/>
      <c r="L517" s="255"/>
      <c r="M517" s="255"/>
      <c r="N517" s="255"/>
      <c r="O517" s="255"/>
      <c r="P517" s="255"/>
      <c r="Q517" s="255"/>
      <c r="R517" s="255"/>
      <c r="S517" s="255"/>
      <c r="T517" s="255"/>
      <c r="U517" s="255"/>
      <c r="V517" s="255"/>
      <c r="W517" s="255"/>
      <c r="X517" s="255"/>
      <c r="Y517" s="255"/>
      <c r="Z517" s="255"/>
      <c r="AA517" s="255"/>
      <c r="AB517" s="255"/>
      <c r="AC517" s="255"/>
      <c r="AD517" s="255"/>
      <c r="AE517" s="255"/>
      <c r="AF517" s="255"/>
      <c r="AG517" s="255"/>
      <c r="AH517" s="255"/>
      <c r="AI517" s="255"/>
      <c r="AJ517" s="255"/>
      <c r="AK517" s="255"/>
      <c r="AL517" s="255"/>
      <c r="AM517" s="255"/>
      <c r="AN517" s="255"/>
      <c r="AO517" s="255"/>
      <c r="AP517" s="255"/>
      <c r="AQ517" s="255"/>
      <c r="AR517" s="255"/>
      <c r="AS517" s="255"/>
      <c r="AT517" s="255"/>
      <c r="AU517" s="255"/>
      <c r="AV517" s="255"/>
      <c r="AW517" s="255"/>
      <c r="AX517" s="255"/>
      <c r="AY517" s="255"/>
      <c r="AZ517" s="255"/>
      <c r="BA517" s="255"/>
      <c r="BB517" s="255"/>
      <c r="BC517" s="255"/>
      <c r="BD517" s="255"/>
      <c r="BE517" s="255"/>
      <c r="BF517" s="255"/>
      <c r="BG517" s="255"/>
      <c r="BH517" s="255"/>
      <c r="BI517" s="255"/>
    </row>
    <row r="518" spans="1:61" x14ac:dyDescent="0.2">
      <c r="A518" s="255"/>
      <c r="B518" s="255"/>
      <c r="C518" s="255"/>
      <c r="D518" s="255"/>
      <c r="E518" s="255"/>
      <c r="F518" s="255"/>
      <c r="G518" s="255"/>
      <c r="H518" s="255"/>
      <c r="I518" s="255"/>
      <c r="J518" s="255"/>
      <c r="K518" s="255"/>
      <c r="L518" s="255"/>
      <c r="M518" s="255"/>
      <c r="N518" s="255"/>
      <c r="O518" s="255"/>
      <c r="P518" s="255"/>
      <c r="Q518" s="255"/>
      <c r="R518" s="255"/>
      <c r="S518" s="255"/>
      <c r="T518" s="255"/>
      <c r="U518" s="255"/>
      <c r="V518" s="255"/>
      <c r="W518" s="255"/>
      <c r="X518" s="255"/>
      <c r="Y518" s="255"/>
      <c r="Z518" s="255"/>
      <c r="AA518" s="255"/>
      <c r="AB518" s="255"/>
      <c r="AC518" s="255"/>
      <c r="AD518" s="255"/>
      <c r="AE518" s="255"/>
      <c r="AF518" s="255"/>
      <c r="AG518" s="255"/>
      <c r="AH518" s="255"/>
      <c r="AI518" s="255"/>
      <c r="AJ518" s="255"/>
      <c r="AK518" s="255"/>
      <c r="AL518" s="255"/>
      <c r="AM518" s="255"/>
      <c r="AN518" s="255"/>
      <c r="AO518" s="255"/>
      <c r="AP518" s="255"/>
      <c r="AQ518" s="255"/>
      <c r="AR518" s="255"/>
      <c r="AS518" s="255"/>
      <c r="AT518" s="255"/>
      <c r="AU518" s="255"/>
      <c r="AV518" s="255"/>
      <c r="AW518" s="255"/>
      <c r="AX518" s="255"/>
      <c r="AY518" s="255"/>
      <c r="AZ518" s="255"/>
      <c r="BA518" s="255"/>
      <c r="BB518" s="255"/>
      <c r="BC518" s="255"/>
      <c r="BD518" s="255"/>
      <c r="BE518" s="255"/>
      <c r="BF518" s="255"/>
      <c r="BG518" s="255"/>
      <c r="BH518" s="255"/>
      <c r="BI518" s="255"/>
    </row>
    <row r="519" spans="1:61" x14ac:dyDescent="0.2">
      <c r="A519" s="255"/>
      <c r="B519" s="255"/>
      <c r="C519" s="255"/>
      <c r="D519" s="255"/>
      <c r="E519" s="255"/>
      <c r="F519" s="255"/>
      <c r="G519" s="255"/>
      <c r="H519" s="255"/>
      <c r="I519" s="255"/>
      <c r="J519" s="255"/>
      <c r="K519" s="255"/>
      <c r="L519" s="255"/>
      <c r="M519" s="255"/>
      <c r="N519" s="255"/>
      <c r="O519" s="255"/>
      <c r="P519" s="255"/>
      <c r="Q519" s="255"/>
      <c r="R519" s="255"/>
      <c r="S519" s="255"/>
      <c r="T519" s="255"/>
      <c r="U519" s="255"/>
      <c r="V519" s="255"/>
      <c r="W519" s="255"/>
      <c r="X519" s="255"/>
      <c r="Y519" s="255"/>
      <c r="Z519" s="255"/>
      <c r="AA519" s="255"/>
      <c r="AB519" s="255"/>
      <c r="AC519" s="255"/>
      <c r="AD519" s="255"/>
      <c r="AE519" s="255"/>
      <c r="AF519" s="255"/>
      <c r="AG519" s="255"/>
      <c r="AH519" s="255"/>
      <c r="AI519" s="255"/>
      <c r="AJ519" s="255"/>
      <c r="AK519" s="255"/>
      <c r="AL519" s="255"/>
      <c r="AM519" s="255"/>
      <c r="AN519" s="255"/>
      <c r="AO519" s="255"/>
      <c r="AP519" s="255"/>
      <c r="AQ519" s="255"/>
      <c r="AR519" s="255"/>
      <c r="AS519" s="255"/>
      <c r="AT519" s="255"/>
      <c r="AU519" s="255"/>
      <c r="AV519" s="255"/>
      <c r="AW519" s="255"/>
      <c r="AX519" s="255"/>
      <c r="AY519" s="255"/>
      <c r="AZ519" s="255"/>
      <c r="BA519" s="255"/>
      <c r="BB519" s="255"/>
      <c r="BC519" s="255"/>
      <c r="BD519" s="255"/>
      <c r="BE519" s="255"/>
      <c r="BF519" s="255"/>
      <c r="BG519" s="255"/>
      <c r="BH519" s="255"/>
      <c r="BI519" s="255"/>
    </row>
    <row r="520" spans="1:61" x14ac:dyDescent="0.2">
      <c r="A520" s="255"/>
      <c r="B520" s="255"/>
      <c r="C520" s="255"/>
      <c r="D520" s="255"/>
      <c r="E520" s="255"/>
      <c r="F520" s="255"/>
      <c r="G520" s="255"/>
      <c r="H520" s="255"/>
      <c r="I520" s="255"/>
      <c r="J520" s="255"/>
      <c r="K520" s="255"/>
      <c r="L520" s="255"/>
      <c r="M520" s="255"/>
      <c r="N520" s="255"/>
      <c r="O520" s="255"/>
      <c r="P520" s="255"/>
      <c r="Q520" s="255"/>
      <c r="R520" s="255"/>
      <c r="S520" s="255"/>
      <c r="T520" s="255"/>
      <c r="U520" s="255"/>
      <c r="V520" s="255"/>
      <c r="W520" s="255"/>
      <c r="X520" s="255"/>
      <c r="Y520" s="255"/>
      <c r="Z520" s="255"/>
      <c r="AA520" s="255"/>
      <c r="AB520" s="255"/>
      <c r="AC520" s="255"/>
      <c r="AD520" s="255"/>
      <c r="AE520" s="255"/>
      <c r="AF520" s="255"/>
      <c r="AG520" s="255"/>
      <c r="AH520" s="255"/>
      <c r="AI520" s="255"/>
      <c r="AJ520" s="255"/>
      <c r="AK520" s="255"/>
      <c r="AL520" s="255"/>
      <c r="AM520" s="255"/>
      <c r="AN520" s="255"/>
      <c r="AO520" s="255"/>
      <c r="AP520" s="255"/>
      <c r="AQ520" s="255"/>
      <c r="AR520" s="255"/>
      <c r="AS520" s="255"/>
      <c r="AT520" s="255"/>
      <c r="AU520" s="255"/>
      <c r="AV520" s="255"/>
      <c r="AW520" s="255"/>
      <c r="AX520" s="255"/>
      <c r="AY520" s="255"/>
      <c r="AZ520" s="255"/>
      <c r="BA520" s="255"/>
      <c r="BB520" s="255"/>
      <c r="BC520" s="255"/>
      <c r="BD520" s="255"/>
      <c r="BE520" s="255"/>
      <c r="BF520" s="255"/>
      <c r="BG520" s="255"/>
      <c r="BH520" s="255"/>
      <c r="BI520" s="255"/>
    </row>
    <row r="521" spans="1:61" x14ac:dyDescent="0.2">
      <c r="A521" s="255"/>
      <c r="B521" s="255"/>
      <c r="C521" s="255"/>
      <c r="D521" s="255"/>
      <c r="E521" s="255"/>
      <c r="F521" s="255"/>
      <c r="G521" s="255"/>
      <c r="H521" s="255"/>
      <c r="I521" s="255"/>
      <c r="J521" s="255"/>
      <c r="K521" s="255"/>
      <c r="L521" s="255"/>
      <c r="M521" s="255"/>
      <c r="N521" s="255"/>
      <c r="O521" s="255"/>
      <c r="P521" s="255"/>
      <c r="Q521" s="255"/>
      <c r="R521" s="255"/>
      <c r="S521" s="255"/>
      <c r="T521" s="255"/>
      <c r="U521" s="255"/>
      <c r="V521" s="255"/>
      <c r="W521" s="255"/>
      <c r="X521" s="255"/>
      <c r="Y521" s="255"/>
      <c r="Z521" s="255"/>
      <c r="AA521" s="255"/>
      <c r="AB521" s="255"/>
      <c r="AC521" s="255"/>
      <c r="AD521" s="255"/>
      <c r="AE521" s="255"/>
      <c r="AF521" s="255"/>
      <c r="AG521" s="255"/>
      <c r="AH521" s="255"/>
      <c r="AI521" s="255"/>
      <c r="AJ521" s="255"/>
      <c r="AK521" s="255"/>
      <c r="AL521" s="255"/>
      <c r="AM521" s="255"/>
      <c r="AN521" s="255"/>
      <c r="AO521" s="255"/>
      <c r="AP521" s="255"/>
      <c r="AQ521" s="255"/>
      <c r="AR521" s="255"/>
      <c r="AS521" s="255"/>
      <c r="AT521" s="255"/>
      <c r="AU521" s="255"/>
      <c r="AV521" s="255"/>
      <c r="AW521" s="255"/>
      <c r="AX521" s="255"/>
      <c r="AY521" s="255"/>
      <c r="AZ521" s="255"/>
      <c r="BA521" s="255"/>
      <c r="BB521" s="255"/>
      <c r="BC521" s="255"/>
      <c r="BD521" s="255"/>
      <c r="BE521" s="255"/>
      <c r="BF521" s="255"/>
      <c r="BG521" s="255"/>
      <c r="BH521" s="255"/>
      <c r="BI521" s="255"/>
    </row>
    <row r="522" spans="1:61" x14ac:dyDescent="0.2">
      <c r="A522" s="255"/>
      <c r="B522" s="255"/>
      <c r="C522" s="255"/>
      <c r="D522" s="255"/>
      <c r="E522" s="255"/>
      <c r="F522" s="255"/>
      <c r="G522" s="255"/>
      <c r="H522" s="255"/>
      <c r="I522" s="255"/>
      <c r="J522" s="255"/>
      <c r="K522" s="255"/>
      <c r="L522" s="255"/>
      <c r="M522" s="255"/>
      <c r="N522" s="255"/>
      <c r="O522" s="255"/>
      <c r="P522" s="255"/>
      <c r="Q522" s="255"/>
      <c r="R522" s="255"/>
      <c r="S522" s="255"/>
      <c r="T522" s="255"/>
      <c r="U522" s="255"/>
      <c r="V522" s="255"/>
      <c r="W522" s="255"/>
      <c r="X522" s="255"/>
      <c r="Y522" s="255"/>
      <c r="Z522" s="255"/>
      <c r="AA522" s="255"/>
      <c r="AB522" s="255"/>
      <c r="AC522" s="255"/>
      <c r="AD522" s="255"/>
      <c r="AE522" s="255"/>
      <c r="AF522" s="255"/>
      <c r="AG522" s="255"/>
      <c r="AH522" s="255"/>
      <c r="AI522" s="255"/>
      <c r="AJ522" s="255"/>
      <c r="AK522" s="255"/>
      <c r="AL522" s="255"/>
      <c r="AM522" s="255"/>
      <c r="AN522" s="255"/>
      <c r="AO522" s="255"/>
      <c r="AP522" s="255"/>
      <c r="AQ522" s="255"/>
      <c r="AR522" s="255"/>
      <c r="AS522" s="255"/>
      <c r="AT522" s="255"/>
      <c r="AU522" s="255"/>
      <c r="AV522" s="255"/>
      <c r="AW522" s="255"/>
      <c r="AX522" s="255"/>
      <c r="AY522" s="255"/>
      <c r="AZ522" s="255"/>
      <c r="BA522" s="255"/>
      <c r="BB522" s="255"/>
      <c r="BC522" s="255"/>
      <c r="BD522" s="255"/>
      <c r="BE522" s="255"/>
      <c r="BF522" s="255"/>
      <c r="BG522" s="255"/>
      <c r="BH522" s="255"/>
      <c r="BI522" s="255"/>
    </row>
    <row r="523" spans="1:61" x14ac:dyDescent="0.2">
      <c r="A523" s="255"/>
      <c r="B523" s="255"/>
      <c r="C523" s="255"/>
      <c r="D523" s="255"/>
      <c r="E523" s="255"/>
      <c r="F523" s="255"/>
      <c r="G523" s="255"/>
      <c r="H523" s="255"/>
      <c r="I523" s="255"/>
      <c r="J523" s="255"/>
      <c r="K523" s="255"/>
      <c r="L523" s="255"/>
      <c r="M523" s="255"/>
      <c r="N523" s="255"/>
      <c r="O523" s="255"/>
      <c r="P523" s="255"/>
      <c r="Q523" s="255"/>
      <c r="R523" s="255"/>
      <c r="S523" s="255"/>
      <c r="T523" s="255"/>
      <c r="U523" s="255"/>
      <c r="V523" s="255"/>
      <c r="W523" s="255"/>
      <c r="X523" s="255"/>
      <c r="Y523" s="255"/>
      <c r="Z523" s="255"/>
      <c r="AA523" s="255"/>
      <c r="AB523" s="255"/>
      <c r="AC523" s="255"/>
      <c r="AD523" s="255"/>
      <c r="AE523" s="255"/>
      <c r="AF523" s="255"/>
      <c r="AG523" s="255"/>
      <c r="AH523" s="255"/>
      <c r="AI523" s="255"/>
      <c r="AJ523" s="255"/>
      <c r="AK523" s="255"/>
      <c r="AL523" s="255"/>
      <c r="AM523" s="255"/>
      <c r="AN523" s="255"/>
      <c r="AO523" s="255"/>
      <c r="AP523" s="255"/>
      <c r="AQ523" s="255"/>
      <c r="AR523" s="255"/>
      <c r="AS523" s="255"/>
      <c r="AT523" s="255"/>
      <c r="AU523" s="255"/>
      <c r="AV523" s="255"/>
      <c r="AW523" s="255"/>
      <c r="AX523" s="255"/>
      <c r="AY523" s="255"/>
      <c r="AZ523" s="255"/>
      <c r="BA523" s="255"/>
      <c r="BB523" s="255"/>
      <c r="BC523" s="255"/>
      <c r="BD523" s="255"/>
      <c r="BE523" s="255"/>
      <c r="BF523" s="255"/>
      <c r="BG523" s="255"/>
      <c r="BH523" s="255"/>
      <c r="BI523" s="255"/>
    </row>
    <row r="524" spans="1:61" x14ac:dyDescent="0.2">
      <c r="A524" s="255"/>
      <c r="B524" s="255"/>
      <c r="C524" s="255"/>
      <c r="D524" s="255"/>
      <c r="E524" s="255"/>
      <c r="F524" s="255"/>
      <c r="G524" s="255"/>
      <c r="H524" s="255"/>
      <c r="I524" s="255"/>
      <c r="J524" s="255"/>
      <c r="K524" s="255"/>
      <c r="L524" s="255"/>
      <c r="M524" s="255"/>
      <c r="N524" s="255"/>
      <c r="O524" s="255"/>
      <c r="P524" s="255"/>
      <c r="Q524" s="255"/>
      <c r="R524" s="255"/>
      <c r="S524" s="255"/>
      <c r="T524" s="255"/>
      <c r="U524" s="255"/>
      <c r="V524" s="255"/>
      <c r="W524" s="255"/>
      <c r="X524" s="255"/>
      <c r="Y524" s="255"/>
      <c r="Z524" s="255"/>
      <c r="AA524" s="255"/>
      <c r="AB524" s="255"/>
      <c r="AC524" s="255"/>
      <c r="AD524" s="255"/>
      <c r="AE524" s="255"/>
      <c r="AF524" s="255"/>
      <c r="AG524" s="255"/>
      <c r="AH524" s="255"/>
      <c r="AI524" s="255"/>
      <c r="AJ524" s="255"/>
      <c r="AK524" s="255"/>
      <c r="AL524" s="255"/>
      <c r="AM524" s="255"/>
      <c r="AN524" s="255"/>
      <c r="AO524" s="255"/>
      <c r="AP524" s="255"/>
      <c r="AQ524" s="255"/>
      <c r="AR524" s="255"/>
      <c r="AS524" s="255"/>
      <c r="AT524" s="255"/>
      <c r="AU524" s="255"/>
      <c r="AV524" s="255"/>
      <c r="AW524" s="255"/>
      <c r="AX524" s="255"/>
      <c r="AY524" s="255"/>
      <c r="AZ524" s="255"/>
      <c r="BA524" s="255"/>
      <c r="BB524" s="255"/>
      <c r="BC524" s="255"/>
      <c r="BD524" s="255"/>
      <c r="BE524" s="255"/>
      <c r="BF524" s="255"/>
      <c r="BG524" s="255"/>
      <c r="BH524" s="255"/>
      <c r="BI524" s="255"/>
    </row>
    <row r="525" spans="1:61" x14ac:dyDescent="0.2">
      <c r="A525" s="255"/>
      <c r="B525" s="255"/>
      <c r="C525" s="255"/>
      <c r="D525" s="255"/>
      <c r="E525" s="255"/>
      <c r="F525" s="255"/>
      <c r="G525" s="255"/>
      <c r="H525" s="255"/>
      <c r="I525" s="255"/>
      <c r="J525" s="255"/>
      <c r="K525" s="255"/>
      <c r="L525" s="255"/>
      <c r="M525" s="255"/>
      <c r="N525" s="255"/>
      <c r="O525" s="255"/>
      <c r="P525" s="255"/>
      <c r="Q525" s="255"/>
      <c r="R525" s="255"/>
      <c r="S525" s="255"/>
      <c r="T525" s="255"/>
      <c r="U525" s="255"/>
      <c r="V525" s="255"/>
      <c r="W525" s="255"/>
      <c r="X525" s="255"/>
      <c r="Y525" s="255"/>
      <c r="Z525" s="255"/>
      <c r="AA525" s="255"/>
      <c r="AB525" s="255"/>
      <c r="AC525" s="255"/>
      <c r="AD525" s="255"/>
      <c r="AE525" s="255"/>
      <c r="AF525" s="255"/>
      <c r="AG525" s="255"/>
      <c r="AH525" s="255"/>
      <c r="AI525" s="255"/>
      <c r="AJ525" s="255"/>
      <c r="AK525" s="255"/>
      <c r="AL525" s="255"/>
      <c r="AM525" s="255"/>
      <c r="AN525" s="255"/>
      <c r="AO525" s="255"/>
      <c r="AP525" s="255"/>
      <c r="AQ525" s="255"/>
      <c r="AR525" s="255"/>
      <c r="AS525" s="255"/>
      <c r="AT525" s="255"/>
      <c r="AU525" s="255"/>
      <c r="AV525" s="255"/>
      <c r="AW525" s="255"/>
      <c r="AX525" s="255"/>
      <c r="AY525" s="255"/>
      <c r="AZ525" s="255"/>
      <c r="BA525" s="255"/>
      <c r="BB525" s="255"/>
      <c r="BC525" s="255"/>
      <c r="BD525" s="255"/>
      <c r="BE525" s="255"/>
      <c r="BF525" s="255"/>
      <c r="BG525" s="255"/>
      <c r="BH525" s="255"/>
      <c r="BI525" s="255"/>
    </row>
    <row r="526" spans="1:61" x14ac:dyDescent="0.2">
      <c r="A526" s="255"/>
      <c r="B526" s="255"/>
      <c r="C526" s="255"/>
      <c r="D526" s="255"/>
      <c r="E526" s="255"/>
      <c r="F526" s="255"/>
      <c r="G526" s="255"/>
      <c r="H526" s="255"/>
      <c r="I526" s="255"/>
      <c r="J526" s="255"/>
      <c r="K526" s="255"/>
      <c r="L526" s="255"/>
      <c r="M526" s="255"/>
      <c r="N526" s="255"/>
      <c r="O526" s="255"/>
      <c r="P526" s="255"/>
      <c r="Q526" s="255"/>
      <c r="R526" s="255"/>
      <c r="S526" s="255"/>
      <c r="T526" s="255"/>
      <c r="U526" s="255"/>
      <c r="V526" s="255"/>
      <c r="W526" s="255"/>
      <c r="X526" s="255"/>
      <c r="Y526" s="255"/>
      <c r="Z526" s="255"/>
      <c r="AA526" s="255"/>
      <c r="AB526" s="255"/>
      <c r="AC526" s="255"/>
      <c r="AD526" s="255"/>
      <c r="AE526" s="255"/>
      <c r="AF526" s="255"/>
      <c r="AG526" s="255"/>
      <c r="AH526" s="255"/>
      <c r="AI526" s="255"/>
      <c r="AJ526" s="255"/>
      <c r="AK526" s="255"/>
      <c r="AL526" s="255"/>
      <c r="AM526" s="255"/>
      <c r="AN526" s="255"/>
      <c r="AO526" s="255"/>
      <c r="AP526" s="255"/>
      <c r="AQ526" s="255"/>
      <c r="AR526" s="255"/>
      <c r="AS526" s="255"/>
      <c r="AT526" s="255"/>
      <c r="AU526" s="255"/>
      <c r="AV526" s="255"/>
      <c r="AW526" s="255"/>
      <c r="AX526" s="255"/>
      <c r="AY526" s="255"/>
      <c r="AZ526" s="255"/>
      <c r="BA526" s="255"/>
      <c r="BB526" s="255"/>
      <c r="BC526" s="255"/>
      <c r="BD526" s="255"/>
      <c r="BE526" s="255"/>
      <c r="BF526" s="255"/>
      <c r="BG526" s="255"/>
      <c r="BH526" s="255"/>
      <c r="BI526" s="255"/>
    </row>
    <row r="527" spans="1:61" x14ac:dyDescent="0.2">
      <c r="A527" s="255"/>
      <c r="B527" s="255"/>
      <c r="C527" s="255"/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5"/>
      <c r="Q527" s="255"/>
      <c r="R527" s="255"/>
      <c r="S527" s="255"/>
      <c r="T527" s="255"/>
      <c r="U527" s="255"/>
      <c r="V527" s="255"/>
      <c r="W527" s="255"/>
      <c r="X527" s="255"/>
      <c r="Y527" s="255"/>
      <c r="Z527" s="255"/>
      <c r="AA527" s="255"/>
      <c r="AB527" s="255"/>
      <c r="AC527" s="255"/>
      <c r="AD527" s="255"/>
      <c r="AE527" s="255"/>
      <c r="AF527" s="255"/>
      <c r="AG527" s="255"/>
      <c r="AH527" s="255"/>
      <c r="AI527" s="255"/>
      <c r="AJ527" s="255"/>
      <c r="AK527" s="255"/>
      <c r="AL527" s="255"/>
      <c r="AM527" s="255"/>
      <c r="AN527" s="255"/>
      <c r="AO527" s="255"/>
      <c r="AP527" s="255"/>
      <c r="AQ527" s="255"/>
      <c r="AR527" s="255"/>
      <c r="AS527" s="255"/>
      <c r="AT527" s="255"/>
      <c r="AU527" s="255"/>
      <c r="AV527" s="255"/>
      <c r="AW527" s="255"/>
      <c r="AX527" s="255"/>
      <c r="AY527" s="255"/>
      <c r="AZ527" s="255"/>
      <c r="BA527" s="255"/>
      <c r="BB527" s="255"/>
      <c r="BC527" s="255"/>
      <c r="BD527" s="255"/>
      <c r="BE527" s="255"/>
      <c r="BF527" s="255"/>
      <c r="BG527" s="255"/>
      <c r="BH527" s="255"/>
      <c r="BI527" s="255"/>
    </row>
    <row r="528" spans="1:61" x14ac:dyDescent="0.2">
      <c r="A528" s="255"/>
      <c r="B528" s="255"/>
      <c r="C528" s="255"/>
      <c r="D528" s="255"/>
      <c r="E528" s="255"/>
      <c r="F528" s="255"/>
      <c r="G528" s="255"/>
      <c r="H528" s="255"/>
      <c r="I528" s="255"/>
      <c r="J528" s="255"/>
      <c r="K528" s="255"/>
      <c r="L528" s="255"/>
      <c r="M528" s="255"/>
      <c r="N528" s="255"/>
      <c r="O528" s="255"/>
      <c r="P528" s="255"/>
      <c r="Q528" s="255"/>
      <c r="R528" s="255"/>
      <c r="S528" s="255"/>
      <c r="T528" s="255"/>
      <c r="U528" s="255"/>
      <c r="V528" s="255"/>
      <c r="W528" s="255"/>
      <c r="X528" s="255"/>
      <c r="Y528" s="255"/>
      <c r="Z528" s="255"/>
      <c r="AA528" s="255"/>
      <c r="AB528" s="255"/>
      <c r="AC528" s="255"/>
      <c r="AD528" s="255"/>
      <c r="AE528" s="255"/>
      <c r="AF528" s="255"/>
      <c r="AG528" s="255"/>
      <c r="AH528" s="255"/>
      <c r="AI528" s="255"/>
      <c r="AJ528" s="255"/>
      <c r="AK528" s="255"/>
      <c r="AL528" s="255"/>
      <c r="AM528" s="255"/>
      <c r="AN528" s="255"/>
      <c r="AO528" s="255"/>
      <c r="AP528" s="255"/>
      <c r="AQ528" s="255"/>
      <c r="AR528" s="255"/>
      <c r="AS528" s="255"/>
      <c r="AT528" s="255"/>
      <c r="AU528" s="255"/>
      <c r="AV528" s="255"/>
      <c r="AW528" s="255"/>
      <c r="AX528" s="255"/>
      <c r="AY528" s="255"/>
      <c r="AZ528" s="255"/>
      <c r="BA528" s="255"/>
      <c r="BB528" s="255"/>
      <c r="BC528" s="255"/>
      <c r="BD528" s="255"/>
      <c r="BE528" s="255"/>
      <c r="BF528" s="255"/>
      <c r="BG528" s="255"/>
      <c r="BH528" s="255"/>
      <c r="BI528" s="255"/>
    </row>
    <row r="529" spans="1:61" x14ac:dyDescent="0.2">
      <c r="A529" s="255"/>
      <c r="B529" s="255"/>
      <c r="C529" s="255"/>
      <c r="D529" s="255"/>
      <c r="E529" s="255"/>
      <c r="F529" s="255"/>
      <c r="G529" s="255"/>
      <c r="H529" s="255"/>
      <c r="I529" s="255"/>
      <c r="J529" s="255"/>
      <c r="K529" s="255"/>
      <c r="L529" s="255"/>
      <c r="M529" s="255"/>
      <c r="N529" s="255"/>
      <c r="O529" s="255"/>
      <c r="P529" s="255"/>
      <c r="Q529" s="255"/>
      <c r="R529" s="255"/>
      <c r="S529" s="255"/>
      <c r="T529" s="255"/>
      <c r="U529" s="255"/>
      <c r="V529" s="255"/>
      <c r="W529" s="255"/>
      <c r="X529" s="255"/>
      <c r="Y529" s="255"/>
      <c r="Z529" s="255"/>
      <c r="AA529" s="255"/>
      <c r="AB529" s="255"/>
      <c r="AC529" s="255"/>
      <c r="AD529" s="255"/>
      <c r="AE529" s="255"/>
      <c r="AF529" s="255"/>
      <c r="AG529" s="255"/>
      <c r="AH529" s="255"/>
      <c r="AI529" s="255"/>
      <c r="AJ529" s="255"/>
      <c r="AK529" s="255"/>
      <c r="AL529" s="255"/>
      <c r="AM529" s="255"/>
      <c r="AN529" s="255"/>
      <c r="AO529" s="255"/>
      <c r="AP529" s="255"/>
      <c r="AQ529" s="255"/>
      <c r="AR529" s="255"/>
      <c r="AS529" s="255"/>
      <c r="AT529" s="255"/>
      <c r="AU529" s="255"/>
      <c r="AV529" s="255"/>
      <c r="AW529" s="255"/>
      <c r="AX529" s="255"/>
      <c r="AY529" s="255"/>
      <c r="AZ529" s="255"/>
      <c r="BA529" s="255"/>
      <c r="BB529" s="255"/>
      <c r="BC529" s="255"/>
      <c r="BD529" s="255"/>
      <c r="BE529" s="255"/>
      <c r="BF529" s="255"/>
      <c r="BG529" s="255"/>
      <c r="BH529" s="255"/>
      <c r="BI529" s="255"/>
    </row>
    <row r="530" spans="1:61" x14ac:dyDescent="0.2">
      <c r="A530" s="255"/>
      <c r="B530" s="255"/>
      <c r="C530" s="255"/>
      <c r="D530" s="255"/>
      <c r="E530" s="255"/>
      <c r="F530" s="255"/>
      <c r="G530" s="255"/>
      <c r="H530" s="255"/>
      <c r="I530" s="255"/>
      <c r="J530" s="255"/>
      <c r="K530" s="255"/>
      <c r="L530" s="255"/>
      <c r="M530" s="255"/>
      <c r="N530" s="255"/>
      <c r="O530" s="255"/>
      <c r="P530" s="255"/>
      <c r="Q530" s="255"/>
      <c r="R530" s="255"/>
      <c r="S530" s="255"/>
      <c r="T530" s="255"/>
      <c r="U530" s="255"/>
      <c r="V530" s="255"/>
      <c r="W530" s="255"/>
      <c r="X530" s="255"/>
      <c r="Y530" s="255"/>
      <c r="Z530" s="255"/>
      <c r="AA530" s="255"/>
      <c r="AB530" s="255"/>
      <c r="AC530" s="255"/>
      <c r="AD530" s="255"/>
      <c r="AE530" s="255"/>
      <c r="AF530" s="255"/>
      <c r="AG530" s="255"/>
      <c r="AH530" s="255"/>
      <c r="AI530" s="255"/>
      <c r="AJ530" s="255"/>
      <c r="AK530" s="255"/>
      <c r="AL530" s="255"/>
      <c r="AM530" s="255"/>
      <c r="AN530" s="255"/>
      <c r="AO530" s="255"/>
      <c r="AP530" s="255"/>
      <c r="AQ530" s="255"/>
      <c r="AR530" s="255"/>
      <c r="AS530" s="255"/>
      <c r="AT530" s="255"/>
      <c r="AU530" s="255"/>
      <c r="AV530" s="255"/>
      <c r="AW530" s="255"/>
      <c r="AX530" s="255"/>
      <c r="AY530" s="255"/>
      <c r="AZ530" s="255"/>
      <c r="BA530" s="255"/>
      <c r="BB530" s="255"/>
      <c r="BC530" s="255"/>
      <c r="BD530" s="255"/>
      <c r="BE530" s="255"/>
      <c r="BF530" s="255"/>
      <c r="BG530" s="255"/>
      <c r="BH530" s="255"/>
      <c r="BI530" s="255"/>
    </row>
    <row r="531" spans="1:61" x14ac:dyDescent="0.2">
      <c r="A531" s="255"/>
      <c r="B531" s="255"/>
      <c r="C531" s="255"/>
      <c r="D531" s="255"/>
      <c r="E531" s="255"/>
      <c r="F531" s="255"/>
      <c r="G531" s="255"/>
      <c r="H531" s="255"/>
      <c r="I531" s="255"/>
      <c r="J531" s="255"/>
      <c r="K531" s="255"/>
      <c r="L531" s="255"/>
      <c r="M531" s="255"/>
      <c r="N531" s="255"/>
      <c r="O531" s="255"/>
      <c r="P531" s="255"/>
      <c r="Q531" s="255"/>
      <c r="R531" s="255"/>
      <c r="S531" s="255"/>
      <c r="T531" s="255"/>
      <c r="U531" s="255"/>
      <c r="V531" s="255"/>
      <c r="W531" s="255"/>
      <c r="X531" s="255"/>
      <c r="Y531" s="255"/>
      <c r="Z531" s="255"/>
      <c r="AA531" s="255"/>
      <c r="AB531" s="255"/>
      <c r="AC531" s="255"/>
      <c r="AD531" s="255"/>
      <c r="AE531" s="255"/>
      <c r="AF531" s="255"/>
      <c r="AG531" s="255"/>
      <c r="AH531" s="255"/>
      <c r="AI531" s="255"/>
      <c r="AJ531" s="255"/>
      <c r="AK531" s="255"/>
      <c r="AL531" s="255"/>
      <c r="AM531" s="255"/>
      <c r="AN531" s="255"/>
      <c r="AO531" s="255"/>
      <c r="AP531" s="255"/>
      <c r="AQ531" s="255"/>
      <c r="AR531" s="255"/>
      <c r="AS531" s="255"/>
      <c r="AT531" s="255"/>
      <c r="AU531" s="255"/>
      <c r="AV531" s="255"/>
      <c r="AW531" s="255"/>
      <c r="AX531" s="255"/>
      <c r="AY531" s="255"/>
      <c r="AZ531" s="255"/>
      <c r="BA531" s="255"/>
      <c r="BB531" s="255"/>
      <c r="BC531" s="255"/>
      <c r="BD531" s="255"/>
      <c r="BE531" s="255"/>
      <c r="BF531" s="255"/>
      <c r="BG531" s="255"/>
      <c r="BH531" s="255"/>
      <c r="BI531" s="255"/>
    </row>
    <row r="532" spans="1:61" x14ac:dyDescent="0.2">
      <c r="A532" s="255"/>
      <c r="B532" s="255"/>
      <c r="C532" s="255"/>
      <c r="D532" s="255"/>
      <c r="E532" s="255"/>
      <c r="F532" s="255"/>
      <c r="G532" s="255"/>
      <c r="H532" s="255"/>
      <c r="I532" s="255"/>
      <c r="J532" s="255"/>
      <c r="K532" s="255"/>
      <c r="L532" s="255"/>
      <c r="M532" s="255"/>
      <c r="N532" s="255"/>
      <c r="O532" s="255"/>
      <c r="P532" s="255"/>
      <c r="Q532" s="255"/>
      <c r="R532" s="255"/>
      <c r="S532" s="255"/>
      <c r="T532" s="255"/>
      <c r="U532" s="255"/>
      <c r="V532" s="255"/>
      <c r="W532" s="255"/>
      <c r="X532" s="255"/>
      <c r="Y532" s="255"/>
      <c r="Z532" s="255"/>
      <c r="AA532" s="255"/>
      <c r="AB532" s="255"/>
      <c r="AC532" s="255"/>
      <c r="AD532" s="255"/>
      <c r="AE532" s="255"/>
      <c r="AF532" s="255"/>
      <c r="AG532" s="255"/>
      <c r="AH532" s="255"/>
      <c r="AI532" s="255"/>
      <c r="AJ532" s="255"/>
      <c r="AK532" s="255"/>
      <c r="AL532" s="255"/>
      <c r="AM532" s="255"/>
      <c r="AN532" s="255"/>
      <c r="AO532" s="255"/>
      <c r="AP532" s="255"/>
      <c r="AQ532" s="255"/>
      <c r="AR532" s="255"/>
      <c r="AS532" s="255"/>
      <c r="AT532" s="255"/>
      <c r="AU532" s="255"/>
      <c r="AV532" s="255"/>
      <c r="AW532" s="255"/>
      <c r="AX532" s="255"/>
      <c r="AY532" s="255"/>
      <c r="AZ532" s="255"/>
      <c r="BA532" s="255"/>
      <c r="BB532" s="255"/>
      <c r="BC532" s="255"/>
      <c r="BD532" s="255"/>
      <c r="BE532" s="255"/>
      <c r="BF532" s="255"/>
      <c r="BG532" s="255"/>
      <c r="BH532" s="255"/>
      <c r="BI532" s="255"/>
    </row>
    <row r="533" spans="1:61" x14ac:dyDescent="0.2">
      <c r="A533" s="255"/>
      <c r="B533" s="255"/>
      <c r="C533" s="255"/>
      <c r="D533" s="255"/>
      <c r="E533" s="255"/>
      <c r="F533" s="255"/>
      <c r="G533" s="255"/>
      <c r="H533" s="255"/>
      <c r="I533" s="255"/>
      <c r="J533" s="255"/>
      <c r="K533" s="255"/>
      <c r="L533" s="255"/>
      <c r="M533" s="255"/>
      <c r="N533" s="255"/>
      <c r="O533" s="255"/>
      <c r="P533" s="255"/>
      <c r="Q533" s="255"/>
      <c r="R533" s="255"/>
      <c r="S533" s="255"/>
      <c r="T533" s="255"/>
      <c r="U533" s="255"/>
      <c r="V533" s="255"/>
      <c r="W533" s="255"/>
      <c r="X533" s="255"/>
      <c r="Y533" s="255"/>
      <c r="Z533" s="255"/>
      <c r="AA533" s="255"/>
      <c r="AB533" s="255"/>
      <c r="AC533" s="255"/>
      <c r="AD533" s="255"/>
      <c r="AE533" s="255"/>
      <c r="AF533" s="255"/>
      <c r="AG533" s="255"/>
      <c r="AH533" s="255"/>
      <c r="AI533" s="255"/>
      <c r="AJ533" s="255"/>
      <c r="AK533" s="255"/>
      <c r="AL533" s="255"/>
      <c r="AM533" s="255"/>
      <c r="AN533" s="255"/>
      <c r="AO533" s="255"/>
      <c r="AP533" s="255"/>
      <c r="AQ533" s="255"/>
      <c r="AR533" s="255"/>
      <c r="AS533" s="255"/>
      <c r="AT533" s="255"/>
      <c r="AU533" s="255"/>
      <c r="AV533" s="255"/>
      <c r="AW533" s="255"/>
      <c r="AX533" s="255"/>
      <c r="AY533" s="255"/>
      <c r="AZ533" s="255"/>
      <c r="BA533" s="255"/>
      <c r="BB533" s="255"/>
      <c r="BC533" s="255"/>
      <c r="BD533" s="255"/>
      <c r="BE533" s="255"/>
      <c r="BF533" s="255"/>
      <c r="BG533" s="255"/>
      <c r="BH533" s="255"/>
      <c r="BI533" s="255"/>
    </row>
    <row r="534" spans="1:61" x14ac:dyDescent="0.2">
      <c r="A534" s="255"/>
      <c r="B534" s="255"/>
      <c r="C534" s="255"/>
      <c r="D534" s="255"/>
      <c r="E534" s="255"/>
      <c r="F534" s="255"/>
      <c r="G534" s="255"/>
      <c r="H534" s="255"/>
      <c r="I534" s="255"/>
      <c r="J534" s="255"/>
      <c r="K534" s="255"/>
      <c r="L534" s="255"/>
      <c r="M534" s="255"/>
      <c r="N534" s="255"/>
      <c r="O534" s="255"/>
      <c r="P534" s="255"/>
      <c r="Q534" s="255"/>
      <c r="R534" s="255"/>
      <c r="S534" s="255"/>
      <c r="T534" s="255"/>
      <c r="U534" s="255"/>
      <c r="V534" s="255"/>
      <c r="W534" s="255"/>
      <c r="X534" s="255"/>
      <c r="Y534" s="255"/>
      <c r="Z534" s="255"/>
      <c r="AA534" s="255"/>
      <c r="AB534" s="255"/>
      <c r="AC534" s="255"/>
      <c r="AD534" s="255"/>
      <c r="AE534" s="255"/>
      <c r="AF534" s="255"/>
      <c r="AG534" s="255"/>
      <c r="AH534" s="255"/>
      <c r="AI534" s="255"/>
      <c r="AJ534" s="255"/>
      <c r="AK534" s="255"/>
      <c r="AL534" s="255"/>
      <c r="AM534" s="255"/>
      <c r="AN534" s="255"/>
      <c r="AO534" s="255"/>
      <c r="AP534" s="255"/>
      <c r="AQ534" s="255"/>
      <c r="AR534" s="255"/>
      <c r="AS534" s="255"/>
      <c r="AT534" s="255"/>
      <c r="AU534" s="255"/>
      <c r="AV534" s="255"/>
      <c r="AW534" s="255"/>
      <c r="AX534" s="255"/>
      <c r="AY534" s="255"/>
      <c r="AZ534" s="255"/>
      <c r="BA534" s="255"/>
      <c r="BB534" s="255"/>
      <c r="BC534" s="255"/>
      <c r="BD534" s="255"/>
      <c r="BE534" s="255"/>
      <c r="BF534" s="255"/>
      <c r="BG534" s="255"/>
      <c r="BH534" s="255"/>
      <c r="BI534" s="255"/>
    </row>
    <row r="535" spans="1:61" x14ac:dyDescent="0.2">
      <c r="A535" s="255"/>
      <c r="B535" s="255"/>
      <c r="C535" s="255"/>
      <c r="D535" s="255"/>
      <c r="E535" s="255"/>
      <c r="F535" s="255"/>
      <c r="G535" s="255"/>
      <c r="H535" s="255"/>
      <c r="I535" s="255"/>
      <c r="J535" s="255"/>
      <c r="K535" s="255"/>
      <c r="L535" s="255"/>
      <c r="M535" s="255"/>
      <c r="N535" s="255"/>
      <c r="O535" s="255"/>
      <c r="P535" s="255"/>
      <c r="Q535" s="255"/>
      <c r="R535" s="255"/>
      <c r="S535" s="255"/>
      <c r="T535" s="255"/>
      <c r="U535" s="255"/>
      <c r="V535" s="255"/>
      <c r="W535" s="255"/>
      <c r="X535" s="255"/>
      <c r="Y535" s="255"/>
      <c r="Z535" s="255"/>
      <c r="AA535" s="255"/>
      <c r="AB535" s="255"/>
      <c r="AC535" s="255"/>
      <c r="AD535" s="255"/>
      <c r="AE535" s="255"/>
      <c r="AF535" s="255"/>
      <c r="AG535" s="255"/>
      <c r="AH535" s="255"/>
      <c r="AI535" s="255"/>
      <c r="AJ535" s="255"/>
      <c r="AK535" s="255"/>
      <c r="AL535" s="255"/>
      <c r="AM535" s="255"/>
      <c r="AN535" s="255"/>
      <c r="AO535" s="255"/>
      <c r="AP535" s="255"/>
      <c r="AQ535" s="255"/>
      <c r="AR535" s="255"/>
      <c r="AS535" s="255"/>
      <c r="AT535" s="255"/>
      <c r="AU535" s="255"/>
      <c r="AV535" s="255"/>
      <c r="AW535" s="255"/>
      <c r="AX535" s="255"/>
      <c r="AY535" s="255"/>
      <c r="AZ535" s="255"/>
      <c r="BA535" s="255"/>
      <c r="BB535" s="255"/>
      <c r="BC535" s="255"/>
      <c r="BD535" s="255"/>
      <c r="BE535" s="255"/>
      <c r="BF535" s="255"/>
      <c r="BG535" s="255"/>
      <c r="BH535" s="255"/>
      <c r="BI535" s="255"/>
    </row>
    <row r="536" spans="1:61" x14ac:dyDescent="0.2">
      <c r="A536" s="255"/>
      <c r="B536" s="255"/>
      <c r="C536" s="255"/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5"/>
      <c r="P536" s="255"/>
      <c r="Q536" s="255"/>
      <c r="R536" s="255"/>
      <c r="S536" s="255"/>
      <c r="T536" s="255"/>
      <c r="U536" s="255"/>
      <c r="V536" s="255"/>
      <c r="W536" s="255"/>
      <c r="X536" s="255"/>
      <c r="Y536" s="255"/>
      <c r="Z536" s="255"/>
      <c r="AA536" s="255"/>
      <c r="AB536" s="255"/>
      <c r="AC536" s="255"/>
      <c r="AD536" s="255"/>
      <c r="AE536" s="255"/>
      <c r="AF536" s="255"/>
      <c r="AG536" s="255"/>
      <c r="AH536" s="255"/>
      <c r="AI536" s="255"/>
      <c r="AJ536" s="255"/>
      <c r="AK536" s="255"/>
      <c r="AL536" s="255"/>
      <c r="AM536" s="255"/>
      <c r="AN536" s="255"/>
      <c r="AO536" s="255"/>
      <c r="AP536" s="255"/>
      <c r="AQ536" s="255"/>
      <c r="AR536" s="255"/>
      <c r="AS536" s="255"/>
      <c r="AT536" s="255"/>
      <c r="AU536" s="255"/>
      <c r="AV536" s="255"/>
      <c r="AW536" s="255"/>
      <c r="AX536" s="255"/>
      <c r="AY536" s="255"/>
      <c r="AZ536" s="255"/>
      <c r="BA536" s="255"/>
      <c r="BB536" s="255"/>
      <c r="BC536" s="255"/>
      <c r="BD536" s="255"/>
      <c r="BE536" s="255"/>
      <c r="BF536" s="255"/>
      <c r="BG536" s="255"/>
      <c r="BH536" s="255"/>
      <c r="BI536" s="255"/>
    </row>
    <row r="537" spans="1:61" x14ac:dyDescent="0.2">
      <c r="A537" s="255"/>
      <c r="B537" s="255"/>
      <c r="C537" s="255"/>
      <c r="D537" s="255"/>
      <c r="E537" s="255"/>
      <c r="F537" s="255"/>
      <c r="G537" s="255"/>
      <c r="H537" s="255"/>
      <c r="I537" s="255"/>
      <c r="J537" s="255"/>
      <c r="K537" s="255"/>
      <c r="L537" s="255"/>
      <c r="M537" s="255"/>
      <c r="N537" s="255"/>
      <c r="O537" s="255"/>
      <c r="P537" s="255"/>
      <c r="Q537" s="255"/>
      <c r="R537" s="255"/>
      <c r="S537" s="255"/>
      <c r="T537" s="255"/>
      <c r="U537" s="255"/>
      <c r="V537" s="255"/>
      <c r="W537" s="255"/>
      <c r="X537" s="255"/>
      <c r="Y537" s="255"/>
      <c r="Z537" s="255"/>
      <c r="AA537" s="255"/>
      <c r="AB537" s="255"/>
      <c r="AC537" s="255"/>
      <c r="AD537" s="255"/>
      <c r="AE537" s="255"/>
      <c r="AF537" s="255"/>
      <c r="AG537" s="255"/>
      <c r="AH537" s="255"/>
      <c r="AI537" s="255"/>
      <c r="AJ537" s="255"/>
      <c r="AK537" s="255"/>
      <c r="AL537" s="255"/>
      <c r="AM537" s="255"/>
      <c r="AN537" s="255"/>
      <c r="AO537" s="255"/>
      <c r="AP537" s="255"/>
      <c r="AQ537" s="255"/>
      <c r="AR537" s="255"/>
      <c r="AS537" s="255"/>
      <c r="AT537" s="255"/>
      <c r="AU537" s="255"/>
      <c r="AV537" s="255"/>
      <c r="AW537" s="255"/>
      <c r="AX537" s="255"/>
      <c r="AY537" s="255"/>
      <c r="AZ537" s="255"/>
      <c r="BA537" s="255"/>
      <c r="BB537" s="255"/>
      <c r="BC537" s="255"/>
      <c r="BD537" s="255"/>
      <c r="BE537" s="255"/>
      <c r="BF537" s="255"/>
      <c r="BG537" s="255"/>
      <c r="BH537" s="255"/>
      <c r="BI537" s="255"/>
    </row>
    <row r="538" spans="1:61" x14ac:dyDescent="0.2">
      <c r="A538" s="255"/>
      <c r="B538" s="255"/>
      <c r="C538" s="255"/>
      <c r="D538" s="255"/>
      <c r="E538" s="255"/>
      <c r="F538" s="255"/>
      <c r="G538" s="255"/>
      <c r="H538" s="255"/>
      <c r="I538" s="255"/>
      <c r="J538" s="255"/>
      <c r="K538" s="255"/>
      <c r="L538" s="255"/>
      <c r="M538" s="255"/>
      <c r="N538" s="255"/>
      <c r="O538" s="255"/>
      <c r="P538" s="255"/>
      <c r="Q538" s="255"/>
      <c r="R538" s="255"/>
      <c r="S538" s="255"/>
      <c r="T538" s="255"/>
      <c r="U538" s="255"/>
      <c r="V538" s="255"/>
      <c r="W538" s="255"/>
      <c r="X538" s="255"/>
      <c r="Y538" s="255"/>
      <c r="Z538" s="255"/>
      <c r="AA538" s="255"/>
      <c r="AB538" s="255"/>
      <c r="AC538" s="255"/>
      <c r="AD538" s="255"/>
      <c r="AE538" s="255"/>
      <c r="AF538" s="255"/>
      <c r="AG538" s="255"/>
      <c r="AH538" s="255"/>
      <c r="AI538" s="255"/>
      <c r="AJ538" s="255"/>
      <c r="AK538" s="255"/>
      <c r="AL538" s="255"/>
      <c r="AM538" s="255"/>
      <c r="AN538" s="255"/>
      <c r="AO538" s="255"/>
      <c r="AP538" s="255"/>
      <c r="AQ538" s="255"/>
      <c r="AR538" s="255"/>
      <c r="AS538" s="255"/>
      <c r="AT538" s="255"/>
      <c r="AU538" s="255"/>
      <c r="AV538" s="255"/>
      <c r="AW538" s="255"/>
      <c r="AX538" s="255"/>
      <c r="AY538" s="255"/>
      <c r="AZ538" s="255"/>
      <c r="BA538" s="255"/>
      <c r="BB538" s="255"/>
      <c r="BC538" s="255"/>
      <c r="BD538" s="255"/>
      <c r="BE538" s="255"/>
      <c r="BF538" s="255"/>
      <c r="BG538" s="255"/>
      <c r="BH538" s="255"/>
      <c r="BI538" s="255"/>
    </row>
    <row r="539" spans="1:61" x14ac:dyDescent="0.2">
      <c r="A539" s="255"/>
      <c r="B539" s="255"/>
      <c r="C539" s="255"/>
      <c r="D539" s="255"/>
      <c r="E539" s="255"/>
      <c r="F539" s="255"/>
      <c r="G539" s="255"/>
      <c r="H539" s="255"/>
      <c r="I539" s="255"/>
      <c r="J539" s="255"/>
      <c r="K539" s="255"/>
      <c r="L539" s="255"/>
      <c r="M539" s="255"/>
      <c r="N539" s="255"/>
      <c r="O539" s="255"/>
      <c r="P539" s="255"/>
      <c r="Q539" s="255"/>
      <c r="R539" s="255"/>
      <c r="S539" s="255"/>
      <c r="T539" s="255"/>
      <c r="U539" s="255"/>
      <c r="V539" s="255"/>
      <c r="W539" s="255"/>
      <c r="X539" s="255"/>
      <c r="Y539" s="255"/>
      <c r="Z539" s="255"/>
      <c r="AA539" s="255"/>
      <c r="AB539" s="255"/>
      <c r="AC539" s="255"/>
      <c r="AD539" s="255"/>
      <c r="AE539" s="255"/>
      <c r="AF539" s="255"/>
      <c r="AG539" s="255"/>
      <c r="AH539" s="255"/>
      <c r="AI539" s="255"/>
      <c r="AJ539" s="255"/>
      <c r="AK539" s="255"/>
      <c r="AL539" s="255"/>
      <c r="AM539" s="255"/>
      <c r="AN539" s="255"/>
      <c r="AO539" s="255"/>
      <c r="AP539" s="255"/>
      <c r="AQ539" s="255"/>
      <c r="AR539" s="255"/>
      <c r="AS539" s="255"/>
      <c r="AT539" s="255"/>
      <c r="AU539" s="255"/>
      <c r="AV539" s="255"/>
      <c r="AW539" s="255"/>
      <c r="AX539" s="255"/>
      <c r="AY539" s="255"/>
      <c r="AZ539" s="255"/>
      <c r="BA539" s="255"/>
      <c r="BB539" s="255"/>
      <c r="BC539" s="255"/>
      <c r="BD539" s="255"/>
      <c r="BE539" s="255"/>
      <c r="BF539" s="255"/>
      <c r="BG539" s="255"/>
      <c r="BH539" s="255"/>
      <c r="BI539" s="255"/>
    </row>
    <row r="540" spans="1:61" x14ac:dyDescent="0.2">
      <c r="A540" s="255"/>
      <c r="B540" s="255"/>
      <c r="C540" s="255"/>
      <c r="D540" s="255"/>
      <c r="E540" s="255"/>
      <c r="F540" s="255"/>
      <c r="G540" s="255"/>
      <c r="H540" s="255"/>
      <c r="I540" s="255"/>
      <c r="J540" s="255"/>
      <c r="K540" s="255"/>
      <c r="L540" s="255"/>
      <c r="M540" s="255"/>
      <c r="N540" s="255"/>
      <c r="O540" s="255"/>
      <c r="P540" s="255"/>
      <c r="Q540" s="255"/>
      <c r="R540" s="255"/>
      <c r="S540" s="255"/>
      <c r="T540" s="255"/>
      <c r="U540" s="255"/>
      <c r="V540" s="255"/>
      <c r="W540" s="255"/>
      <c r="X540" s="255"/>
      <c r="Y540" s="255"/>
      <c r="Z540" s="255"/>
      <c r="AA540" s="255"/>
      <c r="AB540" s="255"/>
      <c r="AC540" s="255"/>
      <c r="AD540" s="255"/>
      <c r="AE540" s="255"/>
      <c r="AF540" s="255"/>
      <c r="AG540" s="255"/>
      <c r="AH540" s="255"/>
      <c r="AI540" s="255"/>
      <c r="AJ540" s="255"/>
      <c r="AK540" s="255"/>
      <c r="AL540" s="255"/>
      <c r="AM540" s="255"/>
      <c r="AN540" s="255"/>
      <c r="AO540" s="255"/>
      <c r="AP540" s="255"/>
      <c r="AQ540" s="255"/>
      <c r="AR540" s="255"/>
      <c r="AS540" s="255"/>
      <c r="AT540" s="255"/>
      <c r="AU540" s="255"/>
      <c r="AV540" s="255"/>
      <c r="AW540" s="255"/>
      <c r="AX540" s="255"/>
      <c r="AY540" s="255"/>
      <c r="AZ540" s="255"/>
      <c r="BA540" s="255"/>
      <c r="BB540" s="255"/>
      <c r="BC540" s="255"/>
      <c r="BD540" s="255"/>
      <c r="BE540" s="255"/>
      <c r="BF540" s="255"/>
      <c r="BG540" s="255"/>
      <c r="BH540" s="255"/>
      <c r="BI540" s="255"/>
    </row>
    <row r="541" spans="1:61" x14ac:dyDescent="0.2">
      <c r="A541" s="255"/>
      <c r="B541" s="255"/>
      <c r="C541" s="255"/>
      <c r="D541" s="255"/>
      <c r="E541" s="255"/>
      <c r="F541" s="255"/>
      <c r="G541" s="255"/>
      <c r="H541" s="255"/>
      <c r="I541" s="255"/>
      <c r="J541" s="255"/>
      <c r="K541" s="255"/>
      <c r="L541" s="255"/>
      <c r="M541" s="255"/>
      <c r="N541" s="255"/>
      <c r="O541" s="255"/>
      <c r="P541" s="255"/>
      <c r="Q541" s="255"/>
      <c r="R541" s="255"/>
      <c r="S541" s="255"/>
      <c r="T541" s="255"/>
      <c r="U541" s="255"/>
      <c r="V541" s="255"/>
      <c r="W541" s="255"/>
      <c r="X541" s="255"/>
      <c r="Y541" s="255"/>
      <c r="Z541" s="255"/>
      <c r="AA541" s="255"/>
      <c r="AB541" s="255"/>
      <c r="AC541" s="255"/>
      <c r="AD541" s="255"/>
      <c r="AE541" s="255"/>
      <c r="AF541" s="255"/>
      <c r="AG541" s="255"/>
      <c r="AH541" s="255"/>
      <c r="AI541" s="255"/>
      <c r="AJ541" s="255"/>
      <c r="AK541" s="255"/>
      <c r="AL541" s="255"/>
      <c r="AM541" s="255"/>
      <c r="AN541" s="255"/>
      <c r="AO541" s="255"/>
      <c r="AP541" s="255"/>
      <c r="AQ541" s="255"/>
      <c r="AR541" s="255"/>
      <c r="AS541" s="255"/>
      <c r="AT541" s="255"/>
      <c r="AU541" s="255"/>
      <c r="AV541" s="255"/>
      <c r="AW541" s="255"/>
      <c r="AX541" s="255"/>
      <c r="AY541" s="255"/>
      <c r="AZ541" s="255"/>
      <c r="BA541" s="255"/>
      <c r="BB541" s="255"/>
      <c r="BC541" s="255"/>
      <c r="BD541" s="255"/>
      <c r="BE541" s="255"/>
      <c r="BF541" s="255"/>
      <c r="BG541" s="255"/>
      <c r="BH541" s="255"/>
      <c r="BI541" s="255"/>
    </row>
    <row r="542" spans="1:61" x14ac:dyDescent="0.2">
      <c r="A542" s="255"/>
      <c r="B542" s="255"/>
      <c r="C542" s="255"/>
      <c r="D542" s="255"/>
      <c r="E542" s="255"/>
      <c r="F542" s="255"/>
      <c r="G542" s="255"/>
      <c r="H542" s="255"/>
      <c r="I542" s="255"/>
      <c r="J542" s="255"/>
      <c r="K542" s="255"/>
      <c r="L542" s="255"/>
      <c r="M542" s="255"/>
      <c r="N542" s="255"/>
      <c r="O542" s="255"/>
      <c r="P542" s="255"/>
      <c r="Q542" s="255"/>
      <c r="R542" s="255"/>
      <c r="S542" s="255"/>
      <c r="T542" s="255"/>
      <c r="U542" s="255"/>
      <c r="V542" s="255"/>
      <c r="W542" s="255"/>
      <c r="X542" s="255"/>
      <c r="Y542" s="255"/>
      <c r="Z542" s="255"/>
      <c r="AA542" s="255"/>
      <c r="AB542" s="255"/>
      <c r="AC542" s="255"/>
      <c r="AD542" s="255"/>
      <c r="AE542" s="255"/>
      <c r="AF542" s="255"/>
      <c r="AG542" s="255"/>
      <c r="AH542" s="255"/>
      <c r="AI542" s="255"/>
      <c r="AJ542" s="255"/>
      <c r="AK542" s="255"/>
      <c r="AL542" s="255"/>
      <c r="AM542" s="255"/>
      <c r="AN542" s="255"/>
      <c r="AO542" s="255"/>
      <c r="AP542" s="255"/>
      <c r="AQ542" s="255"/>
      <c r="AR542" s="255"/>
      <c r="AS542" s="255"/>
      <c r="AT542" s="255"/>
      <c r="AU542" s="255"/>
      <c r="AV542" s="255"/>
      <c r="AW542" s="255"/>
      <c r="AX542" s="255"/>
      <c r="AY542" s="255"/>
      <c r="AZ542" s="255"/>
      <c r="BA542" s="255"/>
      <c r="BB542" s="255"/>
      <c r="BC542" s="255"/>
      <c r="BD542" s="255"/>
      <c r="BE542" s="255"/>
      <c r="BF542" s="255"/>
      <c r="BG542" s="255"/>
      <c r="BH542" s="255"/>
      <c r="BI542" s="255"/>
    </row>
    <row r="543" spans="1:61" x14ac:dyDescent="0.2">
      <c r="A543" s="255"/>
      <c r="B543" s="255"/>
      <c r="C543" s="255"/>
      <c r="D543" s="255"/>
      <c r="E543" s="255"/>
      <c r="F543" s="255"/>
      <c r="G543" s="255"/>
      <c r="H543" s="255"/>
      <c r="I543" s="255"/>
      <c r="J543" s="255"/>
      <c r="K543" s="255"/>
      <c r="L543" s="255"/>
      <c r="M543" s="255"/>
      <c r="N543" s="255"/>
      <c r="O543" s="255"/>
      <c r="P543" s="255"/>
      <c r="Q543" s="255"/>
      <c r="R543" s="255"/>
      <c r="S543" s="255"/>
      <c r="T543" s="255"/>
      <c r="U543" s="255"/>
      <c r="V543" s="255"/>
      <c r="W543" s="255"/>
      <c r="X543" s="255"/>
      <c r="Y543" s="255"/>
      <c r="Z543" s="255"/>
      <c r="AA543" s="255"/>
      <c r="AB543" s="255"/>
      <c r="AC543" s="255"/>
      <c r="AD543" s="255"/>
      <c r="AE543" s="255"/>
      <c r="AF543" s="255"/>
      <c r="AG543" s="255"/>
      <c r="AH543" s="255"/>
      <c r="AI543" s="255"/>
      <c r="AJ543" s="255"/>
      <c r="AK543" s="255"/>
      <c r="AL543" s="255"/>
      <c r="AM543" s="255"/>
      <c r="AN543" s="255"/>
      <c r="AO543" s="255"/>
      <c r="AP543" s="255"/>
      <c r="AQ543" s="255"/>
      <c r="AR543" s="255"/>
      <c r="AS543" s="255"/>
      <c r="AT543" s="255"/>
      <c r="AU543" s="255"/>
      <c r="AV543" s="255"/>
      <c r="AW543" s="255"/>
      <c r="AX543" s="255"/>
      <c r="AY543" s="255"/>
      <c r="AZ543" s="255"/>
      <c r="BA543" s="255"/>
      <c r="BB543" s="255"/>
      <c r="BC543" s="255"/>
      <c r="BD543" s="255"/>
      <c r="BE543" s="255"/>
      <c r="BF543" s="255"/>
      <c r="BG543" s="255"/>
      <c r="BH543" s="255"/>
      <c r="BI543" s="255"/>
    </row>
    <row r="544" spans="1:61" x14ac:dyDescent="0.2">
      <c r="A544" s="255"/>
      <c r="B544" s="255"/>
      <c r="C544" s="255"/>
      <c r="D544" s="255"/>
      <c r="E544" s="255"/>
      <c r="F544" s="255"/>
      <c r="G544" s="255"/>
      <c r="H544" s="255"/>
      <c r="I544" s="255"/>
      <c r="J544" s="255"/>
      <c r="K544" s="255"/>
      <c r="L544" s="255"/>
      <c r="M544" s="255"/>
      <c r="N544" s="255"/>
      <c r="O544" s="255"/>
      <c r="P544" s="255"/>
      <c r="Q544" s="255"/>
      <c r="R544" s="255"/>
      <c r="S544" s="255"/>
      <c r="T544" s="255"/>
      <c r="U544" s="255"/>
      <c r="V544" s="255"/>
      <c r="W544" s="255"/>
      <c r="X544" s="255"/>
      <c r="Y544" s="255"/>
      <c r="Z544" s="255"/>
      <c r="AA544" s="255"/>
      <c r="AB544" s="255"/>
      <c r="AC544" s="255"/>
      <c r="AD544" s="255"/>
      <c r="AE544" s="255"/>
      <c r="AF544" s="255"/>
      <c r="AG544" s="255"/>
      <c r="AH544" s="255"/>
      <c r="AI544" s="255"/>
      <c r="AJ544" s="255"/>
      <c r="AK544" s="255"/>
      <c r="AL544" s="255"/>
      <c r="AM544" s="255"/>
      <c r="AN544" s="255"/>
      <c r="AO544" s="255"/>
      <c r="AP544" s="255"/>
      <c r="AQ544" s="255"/>
      <c r="AR544" s="255"/>
      <c r="AS544" s="255"/>
      <c r="AT544" s="255"/>
      <c r="AU544" s="255"/>
      <c r="AV544" s="255"/>
      <c r="AW544" s="255"/>
      <c r="AX544" s="255"/>
      <c r="AY544" s="255"/>
      <c r="AZ544" s="255"/>
      <c r="BA544" s="255"/>
      <c r="BB544" s="255"/>
      <c r="BC544" s="255"/>
      <c r="BD544" s="255"/>
      <c r="BE544" s="255"/>
      <c r="BF544" s="255"/>
      <c r="BG544" s="255"/>
      <c r="BH544" s="255"/>
      <c r="BI544" s="255"/>
    </row>
    <row r="545" spans="1:61" x14ac:dyDescent="0.2">
      <c r="A545" s="255"/>
      <c r="B545" s="255"/>
      <c r="C545" s="255"/>
      <c r="D545" s="255"/>
      <c r="E545" s="255"/>
      <c r="F545" s="255"/>
      <c r="G545" s="255"/>
      <c r="H545" s="255"/>
      <c r="I545" s="255"/>
      <c r="J545" s="255"/>
      <c r="K545" s="255"/>
      <c r="L545" s="255"/>
      <c r="M545" s="255"/>
      <c r="N545" s="255"/>
      <c r="O545" s="255"/>
      <c r="P545" s="255"/>
      <c r="Q545" s="255"/>
      <c r="R545" s="255"/>
      <c r="S545" s="255"/>
      <c r="T545" s="255"/>
      <c r="U545" s="255"/>
      <c r="V545" s="255"/>
      <c r="W545" s="255"/>
      <c r="X545" s="255"/>
      <c r="Y545" s="255"/>
      <c r="Z545" s="255"/>
      <c r="AA545" s="255"/>
      <c r="AB545" s="255"/>
      <c r="AC545" s="255"/>
      <c r="AD545" s="255"/>
      <c r="AE545" s="255"/>
      <c r="AF545" s="255"/>
      <c r="AG545" s="255"/>
      <c r="AH545" s="255"/>
      <c r="AI545" s="255"/>
      <c r="AJ545" s="255"/>
      <c r="AK545" s="255"/>
      <c r="AL545" s="255"/>
      <c r="AM545" s="255"/>
      <c r="AN545" s="255"/>
      <c r="AO545" s="255"/>
      <c r="AP545" s="255"/>
      <c r="AQ545" s="255"/>
      <c r="AR545" s="255"/>
      <c r="AS545" s="255"/>
      <c r="AT545" s="255"/>
      <c r="AU545" s="255"/>
      <c r="AV545" s="255"/>
      <c r="AW545" s="255"/>
      <c r="AX545" s="255"/>
      <c r="AY545" s="255"/>
      <c r="AZ545" s="255"/>
      <c r="BA545" s="255"/>
      <c r="BB545" s="255"/>
      <c r="BC545" s="255"/>
      <c r="BD545" s="255"/>
      <c r="BE545" s="255"/>
      <c r="BF545" s="255"/>
      <c r="BG545" s="255"/>
      <c r="BH545" s="255"/>
      <c r="BI545" s="255"/>
    </row>
    <row r="546" spans="1:61" x14ac:dyDescent="0.2">
      <c r="A546" s="255"/>
      <c r="B546" s="255"/>
      <c r="C546" s="255"/>
      <c r="D546" s="255"/>
      <c r="E546" s="255"/>
      <c r="F546" s="255"/>
      <c r="G546" s="255"/>
      <c r="H546" s="255"/>
      <c r="I546" s="255"/>
      <c r="J546" s="255"/>
      <c r="K546" s="255"/>
      <c r="L546" s="255"/>
      <c r="M546" s="255"/>
      <c r="N546" s="255"/>
      <c r="O546" s="255"/>
      <c r="P546" s="255"/>
      <c r="Q546" s="255"/>
      <c r="R546" s="255"/>
      <c r="S546" s="255"/>
      <c r="T546" s="255"/>
      <c r="U546" s="255"/>
      <c r="V546" s="255"/>
      <c r="W546" s="255"/>
      <c r="X546" s="255"/>
      <c r="Y546" s="255"/>
      <c r="Z546" s="255"/>
      <c r="AA546" s="255"/>
      <c r="AB546" s="255"/>
      <c r="AC546" s="255"/>
      <c r="AD546" s="255"/>
      <c r="AE546" s="255"/>
      <c r="AF546" s="255"/>
      <c r="AG546" s="255"/>
      <c r="AH546" s="255"/>
      <c r="AI546" s="255"/>
      <c r="AJ546" s="255"/>
      <c r="AK546" s="255"/>
      <c r="AL546" s="255"/>
      <c r="AM546" s="255"/>
      <c r="AN546" s="255"/>
      <c r="AO546" s="255"/>
      <c r="AP546" s="255"/>
      <c r="AQ546" s="255"/>
      <c r="AR546" s="255"/>
      <c r="AS546" s="255"/>
      <c r="AT546" s="255"/>
      <c r="AU546" s="255"/>
      <c r="AV546" s="255"/>
      <c r="AW546" s="255"/>
      <c r="AX546" s="255"/>
      <c r="AY546" s="255"/>
      <c r="AZ546" s="255"/>
      <c r="BA546" s="255"/>
      <c r="BB546" s="255"/>
      <c r="BC546" s="255"/>
      <c r="BD546" s="255"/>
      <c r="BE546" s="255"/>
      <c r="BF546" s="255"/>
      <c r="BG546" s="255"/>
      <c r="BH546" s="255"/>
      <c r="BI546" s="255"/>
    </row>
    <row r="547" spans="1:61" x14ac:dyDescent="0.2">
      <c r="A547" s="255"/>
      <c r="B547" s="255"/>
      <c r="C547" s="255"/>
      <c r="D547" s="255"/>
      <c r="E547" s="255"/>
      <c r="F547" s="255"/>
      <c r="G547" s="255"/>
      <c r="H547" s="255"/>
      <c r="I547" s="255"/>
      <c r="J547" s="255"/>
      <c r="K547" s="255"/>
      <c r="L547" s="255"/>
      <c r="M547" s="255"/>
      <c r="N547" s="255"/>
      <c r="O547" s="255"/>
      <c r="P547" s="255"/>
      <c r="Q547" s="255"/>
      <c r="R547" s="255"/>
      <c r="S547" s="255"/>
      <c r="T547" s="255"/>
      <c r="U547" s="255"/>
      <c r="V547" s="255"/>
      <c r="W547" s="255"/>
      <c r="X547" s="255"/>
      <c r="Y547" s="255"/>
      <c r="Z547" s="255"/>
      <c r="AA547" s="255"/>
      <c r="AB547" s="255"/>
      <c r="AC547" s="255"/>
      <c r="AD547" s="255"/>
      <c r="AE547" s="255"/>
      <c r="AF547" s="255"/>
      <c r="AG547" s="255"/>
      <c r="AH547" s="255"/>
      <c r="AI547" s="255"/>
      <c r="AJ547" s="255"/>
      <c r="AK547" s="255"/>
      <c r="AL547" s="255"/>
      <c r="AM547" s="255"/>
      <c r="AN547" s="255"/>
      <c r="AO547" s="255"/>
      <c r="AP547" s="255"/>
      <c r="AQ547" s="255"/>
      <c r="AR547" s="255"/>
      <c r="AS547" s="255"/>
      <c r="AT547" s="255"/>
      <c r="AU547" s="255"/>
      <c r="AV547" s="255"/>
      <c r="AW547" s="255"/>
      <c r="AX547" s="255"/>
      <c r="AY547" s="255"/>
      <c r="AZ547" s="255"/>
      <c r="BA547" s="255"/>
      <c r="BB547" s="255"/>
      <c r="BC547" s="255"/>
      <c r="BD547" s="255"/>
      <c r="BE547" s="255"/>
      <c r="BF547" s="255"/>
      <c r="BG547" s="255"/>
      <c r="BH547" s="255"/>
      <c r="BI547" s="255"/>
    </row>
    <row r="548" spans="1:61" x14ac:dyDescent="0.2">
      <c r="A548" s="255"/>
      <c r="B548" s="255"/>
      <c r="C548" s="255"/>
      <c r="D548" s="255"/>
      <c r="E548" s="255"/>
      <c r="F548" s="255"/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/>
      <c r="S548" s="255"/>
      <c r="T548" s="255"/>
      <c r="U548" s="255"/>
      <c r="V548" s="255"/>
      <c r="W548" s="255"/>
      <c r="X548" s="255"/>
      <c r="Y548" s="255"/>
      <c r="Z548" s="255"/>
      <c r="AA548" s="255"/>
      <c r="AB548" s="255"/>
      <c r="AC548" s="255"/>
      <c r="AD548" s="255"/>
      <c r="AE548" s="255"/>
      <c r="AF548" s="255"/>
      <c r="AG548" s="255"/>
      <c r="AH548" s="255"/>
      <c r="AI548" s="255"/>
      <c r="AJ548" s="255"/>
      <c r="AK548" s="255"/>
      <c r="AL548" s="255"/>
      <c r="AM548" s="255"/>
      <c r="AN548" s="255"/>
      <c r="AO548" s="255"/>
      <c r="AP548" s="255"/>
      <c r="AQ548" s="255"/>
      <c r="AR548" s="255"/>
      <c r="AS548" s="255"/>
      <c r="AT548" s="255"/>
      <c r="AU548" s="255"/>
      <c r="AV548" s="255"/>
      <c r="AW548" s="255"/>
      <c r="AX548" s="255"/>
      <c r="AY548" s="255"/>
      <c r="AZ548" s="255"/>
      <c r="BA548" s="255"/>
      <c r="BB548" s="255"/>
      <c r="BC548" s="255"/>
      <c r="BD548" s="255"/>
      <c r="BE548" s="255"/>
      <c r="BF548" s="255"/>
      <c r="BG548" s="255"/>
      <c r="BH548" s="255"/>
      <c r="BI548" s="255"/>
    </row>
    <row r="549" spans="1:61" x14ac:dyDescent="0.2">
      <c r="A549" s="255"/>
      <c r="B549" s="255"/>
      <c r="C549" s="255"/>
      <c r="D549" s="255"/>
      <c r="E549" s="255"/>
      <c r="F549" s="255"/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/>
      <c r="S549" s="255"/>
      <c r="T549" s="255"/>
      <c r="U549" s="255"/>
      <c r="V549" s="255"/>
      <c r="W549" s="255"/>
      <c r="X549" s="255"/>
      <c r="Y549" s="255"/>
      <c r="Z549" s="255"/>
      <c r="AA549" s="255"/>
      <c r="AB549" s="255"/>
      <c r="AC549" s="255"/>
      <c r="AD549" s="255"/>
      <c r="AE549" s="255"/>
      <c r="AF549" s="255"/>
      <c r="AG549" s="255"/>
      <c r="AH549" s="255"/>
      <c r="AI549" s="255"/>
      <c r="AJ549" s="255"/>
      <c r="AK549" s="255"/>
      <c r="AL549" s="255"/>
      <c r="AM549" s="255"/>
      <c r="AN549" s="255"/>
      <c r="AO549" s="255"/>
      <c r="AP549" s="255"/>
      <c r="AQ549" s="255"/>
      <c r="AR549" s="255"/>
      <c r="AS549" s="255"/>
      <c r="AT549" s="255"/>
      <c r="AU549" s="255"/>
      <c r="AV549" s="255"/>
      <c r="AW549" s="255"/>
      <c r="AX549" s="255"/>
      <c r="AY549" s="255"/>
      <c r="AZ549" s="255"/>
      <c r="BA549" s="255"/>
      <c r="BB549" s="255"/>
      <c r="BC549" s="255"/>
      <c r="BD549" s="255"/>
      <c r="BE549" s="255"/>
      <c r="BF549" s="255"/>
      <c r="BG549" s="255"/>
      <c r="BH549" s="255"/>
      <c r="BI549" s="255"/>
    </row>
    <row r="550" spans="1:61" x14ac:dyDescent="0.2">
      <c r="A550" s="255"/>
      <c r="B550" s="255"/>
      <c r="C550" s="255"/>
      <c r="D550" s="255"/>
      <c r="E550" s="255"/>
      <c r="F550" s="255"/>
      <c r="G550" s="255"/>
      <c r="H550" s="255"/>
      <c r="I550" s="255"/>
      <c r="J550" s="255"/>
      <c r="K550" s="255"/>
      <c r="L550" s="255"/>
      <c r="M550" s="255"/>
      <c r="N550" s="255"/>
      <c r="O550" s="255"/>
      <c r="P550" s="255"/>
      <c r="Q550" s="255"/>
      <c r="R550" s="255"/>
      <c r="S550" s="255"/>
      <c r="T550" s="255"/>
      <c r="U550" s="255"/>
      <c r="V550" s="255"/>
      <c r="W550" s="255"/>
      <c r="X550" s="255"/>
      <c r="Y550" s="255"/>
      <c r="Z550" s="255"/>
      <c r="AA550" s="255"/>
      <c r="AB550" s="255"/>
      <c r="AC550" s="255"/>
      <c r="AD550" s="255"/>
      <c r="AE550" s="255"/>
      <c r="AF550" s="255"/>
      <c r="AG550" s="255"/>
      <c r="AH550" s="255"/>
      <c r="AI550" s="255"/>
      <c r="AJ550" s="255"/>
      <c r="AK550" s="255"/>
      <c r="AL550" s="255"/>
      <c r="AM550" s="255"/>
      <c r="AN550" s="255"/>
      <c r="AO550" s="255"/>
      <c r="AP550" s="255"/>
      <c r="AQ550" s="255"/>
      <c r="AR550" s="255"/>
      <c r="AS550" s="255"/>
      <c r="AT550" s="255"/>
      <c r="AU550" s="255"/>
      <c r="AV550" s="255"/>
      <c r="AW550" s="255"/>
      <c r="AX550" s="255"/>
      <c r="AY550" s="255"/>
      <c r="AZ550" s="255"/>
      <c r="BA550" s="255"/>
      <c r="BB550" s="255"/>
      <c r="BC550" s="255"/>
      <c r="BD550" s="255"/>
      <c r="BE550" s="255"/>
      <c r="BF550" s="255"/>
      <c r="BG550" s="255"/>
      <c r="BH550" s="255"/>
      <c r="BI550" s="255"/>
    </row>
    <row r="551" spans="1:61" x14ac:dyDescent="0.2">
      <c r="A551" s="255"/>
      <c r="B551" s="255"/>
      <c r="C551" s="255"/>
      <c r="D551" s="255"/>
      <c r="E551" s="255"/>
      <c r="F551" s="255"/>
      <c r="G551" s="255"/>
      <c r="H551" s="255"/>
      <c r="I551" s="255"/>
      <c r="J551" s="255"/>
      <c r="K551" s="255"/>
      <c r="L551" s="255"/>
      <c r="M551" s="255"/>
      <c r="N551" s="255"/>
      <c r="O551" s="255"/>
      <c r="P551" s="255"/>
      <c r="Q551" s="255"/>
      <c r="R551" s="255"/>
      <c r="S551" s="255"/>
      <c r="T551" s="255"/>
      <c r="U551" s="255"/>
      <c r="V551" s="255"/>
      <c r="W551" s="255"/>
      <c r="X551" s="255"/>
      <c r="Y551" s="255"/>
      <c r="Z551" s="255"/>
      <c r="AA551" s="255"/>
      <c r="AB551" s="255"/>
      <c r="AC551" s="255"/>
      <c r="AD551" s="255"/>
      <c r="AE551" s="255"/>
      <c r="AF551" s="255"/>
      <c r="AG551" s="255"/>
      <c r="AH551" s="255"/>
      <c r="AI551" s="255"/>
      <c r="AJ551" s="255"/>
      <c r="AK551" s="255"/>
      <c r="AL551" s="255"/>
      <c r="AM551" s="255"/>
      <c r="AN551" s="255"/>
      <c r="AO551" s="255"/>
      <c r="AP551" s="255"/>
      <c r="AQ551" s="255"/>
      <c r="AR551" s="255"/>
      <c r="AS551" s="255"/>
      <c r="AT551" s="255"/>
      <c r="AU551" s="255"/>
      <c r="AV551" s="255"/>
      <c r="AW551" s="255"/>
      <c r="AX551" s="255"/>
      <c r="AY551" s="255"/>
      <c r="AZ551" s="255"/>
      <c r="BA551" s="255"/>
      <c r="BB551" s="255"/>
      <c r="BC551" s="255"/>
      <c r="BD551" s="255"/>
      <c r="BE551" s="255"/>
      <c r="BF551" s="255"/>
      <c r="BG551" s="255"/>
      <c r="BH551" s="255"/>
      <c r="BI551" s="255"/>
    </row>
    <row r="552" spans="1:61" x14ac:dyDescent="0.2">
      <c r="A552" s="255"/>
      <c r="B552" s="255"/>
      <c r="C552" s="255"/>
      <c r="D552" s="255"/>
      <c r="E552" s="255"/>
      <c r="F552" s="255"/>
      <c r="G552" s="255"/>
      <c r="H552" s="255"/>
      <c r="I552" s="255"/>
      <c r="J552" s="255"/>
      <c r="K552" s="255"/>
      <c r="L552" s="255"/>
      <c r="M552" s="255"/>
      <c r="N552" s="255"/>
      <c r="O552" s="255"/>
      <c r="P552" s="255"/>
      <c r="Q552" s="255"/>
      <c r="R552" s="255"/>
      <c r="S552" s="255"/>
      <c r="T552" s="255"/>
      <c r="U552" s="255"/>
      <c r="V552" s="255"/>
      <c r="W552" s="255"/>
      <c r="X552" s="255"/>
      <c r="Y552" s="255"/>
      <c r="Z552" s="255"/>
      <c r="AA552" s="255"/>
      <c r="AB552" s="255"/>
      <c r="AC552" s="255"/>
      <c r="AD552" s="255"/>
      <c r="AE552" s="255"/>
      <c r="AF552" s="255"/>
      <c r="AG552" s="255"/>
      <c r="AH552" s="255"/>
      <c r="AI552" s="255"/>
      <c r="AJ552" s="255"/>
      <c r="AK552" s="255"/>
      <c r="AL552" s="255"/>
      <c r="AM552" s="255"/>
      <c r="AN552" s="255"/>
      <c r="AO552" s="255"/>
      <c r="AP552" s="255"/>
      <c r="AQ552" s="255"/>
      <c r="AR552" s="255"/>
      <c r="AS552" s="255"/>
      <c r="AT552" s="255"/>
      <c r="AU552" s="255"/>
      <c r="AV552" s="255"/>
      <c r="AW552" s="255"/>
      <c r="AX552" s="255"/>
      <c r="AY552" s="255"/>
      <c r="AZ552" s="255"/>
      <c r="BA552" s="255"/>
      <c r="BB552" s="255"/>
      <c r="BC552" s="255"/>
      <c r="BD552" s="255"/>
      <c r="BE552" s="255"/>
      <c r="BF552" s="255"/>
      <c r="BG552" s="255"/>
      <c r="BH552" s="255"/>
      <c r="BI552" s="255"/>
    </row>
    <row r="553" spans="1:61" x14ac:dyDescent="0.2">
      <c r="A553" s="255"/>
      <c r="B553" s="255"/>
      <c r="C553" s="255"/>
      <c r="D553" s="255"/>
      <c r="E553" s="255"/>
      <c r="F553" s="255"/>
      <c r="G553" s="255"/>
      <c r="H553" s="255"/>
      <c r="I553" s="255"/>
      <c r="J553" s="255"/>
      <c r="K553" s="255"/>
      <c r="L553" s="255"/>
      <c r="M553" s="255"/>
      <c r="N553" s="255"/>
      <c r="O553" s="255"/>
      <c r="P553" s="255"/>
      <c r="Q553" s="255"/>
      <c r="R553" s="255"/>
      <c r="S553" s="255"/>
      <c r="T553" s="255"/>
      <c r="U553" s="255"/>
      <c r="V553" s="255"/>
      <c r="W553" s="255"/>
      <c r="X553" s="255"/>
      <c r="Y553" s="255"/>
      <c r="Z553" s="255"/>
      <c r="AA553" s="255"/>
      <c r="AB553" s="255"/>
      <c r="AC553" s="255"/>
      <c r="AD553" s="255"/>
      <c r="AE553" s="255"/>
      <c r="AF553" s="255"/>
      <c r="AG553" s="255"/>
      <c r="AH553" s="255"/>
      <c r="AI553" s="255"/>
      <c r="AJ553" s="255"/>
      <c r="AK553" s="255"/>
      <c r="AL553" s="255"/>
      <c r="AM553" s="255"/>
      <c r="AN553" s="255"/>
      <c r="AO553" s="255"/>
      <c r="AP553" s="255"/>
      <c r="AQ553" s="255"/>
      <c r="AR553" s="255"/>
      <c r="AS553" s="255"/>
      <c r="AT553" s="255"/>
      <c r="AU553" s="255"/>
      <c r="AV553" s="255"/>
      <c r="AW553" s="255"/>
      <c r="AX553" s="255"/>
      <c r="AY553" s="255"/>
      <c r="AZ553" s="255"/>
      <c r="BA553" s="255"/>
      <c r="BB553" s="255"/>
      <c r="BC553" s="255"/>
      <c r="BD553" s="255"/>
      <c r="BE553" s="255"/>
      <c r="BF553" s="255"/>
      <c r="BG553" s="255"/>
      <c r="BH553" s="255"/>
      <c r="BI553" s="255"/>
    </row>
    <row r="554" spans="1:61" x14ac:dyDescent="0.2">
      <c r="A554" s="255"/>
      <c r="B554" s="255"/>
      <c r="C554" s="255"/>
      <c r="D554" s="255"/>
      <c r="E554" s="255"/>
      <c r="F554" s="255"/>
      <c r="G554" s="255"/>
      <c r="H554" s="255"/>
      <c r="I554" s="255"/>
      <c r="J554" s="255"/>
      <c r="K554" s="255"/>
      <c r="L554" s="255"/>
      <c r="M554" s="255"/>
      <c r="N554" s="255"/>
      <c r="O554" s="255"/>
      <c r="P554" s="255"/>
      <c r="Q554" s="255"/>
      <c r="R554" s="255"/>
      <c r="S554" s="255"/>
      <c r="T554" s="255"/>
      <c r="U554" s="255"/>
      <c r="V554" s="255"/>
      <c r="W554" s="255"/>
      <c r="X554" s="255"/>
      <c r="Y554" s="255"/>
      <c r="Z554" s="255"/>
      <c r="AA554" s="255"/>
      <c r="AB554" s="255"/>
      <c r="AC554" s="255"/>
      <c r="AD554" s="255"/>
      <c r="AE554" s="255"/>
      <c r="AF554" s="255"/>
      <c r="AG554" s="255"/>
      <c r="AH554" s="255"/>
      <c r="AI554" s="255"/>
      <c r="AJ554" s="255"/>
      <c r="AK554" s="255"/>
      <c r="AL554" s="255"/>
      <c r="AM554" s="255"/>
      <c r="AN554" s="255"/>
      <c r="AO554" s="255"/>
      <c r="AP554" s="255"/>
      <c r="AQ554" s="255"/>
      <c r="AR554" s="255"/>
      <c r="AS554" s="255"/>
      <c r="AT554" s="255"/>
      <c r="AU554" s="255"/>
      <c r="AV554" s="255"/>
      <c r="AW554" s="255"/>
      <c r="AX554" s="255"/>
      <c r="AY554" s="255"/>
      <c r="AZ554" s="255"/>
      <c r="BA554" s="255"/>
      <c r="BB554" s="255"/>
      <c r="BC554" s="255"/>
      <c r="BD554" s="255"/>
      <c r="BE554" s="255"/>
      <c r="BF554" s="255"/>
      <c r="BG554" s="255"/>
      <c r="BH554" s="255"/>
      <c r="BI554" s="255"/>
    </row>
    <row r="555" spans="1:61" x14ac:dyDescent="0.2">
      <c r="A555" s="255"/>
      <c r="B555" s="255"/>
      <c r="C555" s="255"/>
      <c r="D555" s="255"/>
      <c r="E555" s="255"/>
      <c r="F555" s="255"/>
      <c r="G555" s="255"/>
      <c r="H555" s="255"/>
      <c r="I555" s="255"/>
      <c r="J555" s="255"/>
      <c r="K555" s="255"/>
      <c r="L555" s="255"/>
      <c r="M555" s="255"/>
      <c r="N555" s="255"/>
      <c r="O555" s="255"/>
      <c r="P555" s="255"/>
      <c r="Q555" s="255"/>
      <c r="R555" s="255"/>
      <c r="S555" s="255"/>
      <c r="T555" s="255"/>
      <c r="U555" s="255"/>
      <c r="V555" s="255"/>
      <c r="W555" s="255"/>
      <c r="X555" s="255"/>
      <c r="Y555" s="255"/>
      <c r="Z555" s="255"/>
      <c r="AA555" s="255"/>
      <c r="AB555" s="255"/>
      <c r="AC555" s="255"/>
      <c r="AD555" s="255"/>
      <c r="AE555" s="255"/>
      <c r="AF555" s="255"/>
      <c r="AG555" s="255"/>
      <c r="AH555" s="255"/>
      <c r="AI555" s="255"/>
      <c r="AJ555" s="255"/>
      <c r="AK555" s="255"/>
      <c r="AL555" s="255"/>
      <c r="AM555" s="255"/>
      <c r="AN555" s="255"/>
      <c r="AO555" s="255"/>
      <c r="AP555" s="255"/>
      <c r="AQ555" s="255"/>
      <c r="AR555" s="255"/>
      <c r="AS555" s="255"/>
      <c r="AT555" s="255"/>
      <c r="AU555" s="255"/>
      <c r="AV555" s="255"/>
      <c r="AW555" s="255"/>
      <c r="AX555" s="255"/>
      <c r="AY555" s="255"/>
      <c r="AZ555" s="255"/>
      <c r="BA555" s="255"/>
      <c r="BB555" s="255"/>
      <c r="BC555" s="255"/>
      <c r="BD555" s="255"/>
      <c r="BE555" s="255"/>
      <c r="BF555" s="255"/>
      <c r="BG555" s="255"/>
      <c r="BH555" s="255"/>
      <c r="BI555" s="255"/>
    </row>
    <row r="556" spans="1:61" x14ac:dyDescent="0.2">
      <c r="A556" s="255"/>
      <c r="B556" s="255"/>
      <c r="C556" s="255"/>
      <c r="D556" s="255"/>
      <c r="E556" s="255"/>
      <c r="F556" s="255"/>
      <c r="G556" s="255"/>
      <c r="H556" s="255"/>
      <c r="I556" s="255"/>
      <c r="J556" s="255"/>
      <c r="K556" s="255"/>
      <c r="L556" s="255"/>
      <c r="M556" s="255"/>
      <c r="N556" s="255"/>
      <c r="O556" s="255"/>
      <c r="P556" s="255"/>
      <c r="Q556" s="255"/>
      <c r="R556" s="255"/>
      <c r="S556" s="255"/>
      <c r="T556" s="255"/>
      <c r="U556" s="255"/>
      <c r="V556" s="255"/>
      <c r="W556" s="255"/>
      <c r="X556" s="255"/>
      <c r="Y556" s="255"/>
      <c r="Z556" s="255"/>
      <c r="AA556" s="255"/>
      <c r="AB556" s="255"/>
      <c r="AC556" s="255"/>
      <c r="AD556" s="255"/>
      <c r="AE556" s="255"/>
      <c r="AF556" s="255"/>
      <c r="AG556" s="255"/>
      <c r="AH556" s="255"/>
      <c r="AI556" s="255"/>
      <c r="AJ556" s="255"/>
      <c r="AK556" s="255"/>
      <c r="AL556" s="255"/>
      <c r="AM556" s="255"/>
      <c r="AN556" s="255"/>
      <c r="AO556" s="255"/>
      <c r="AP556" s="255"/>
      <c r="AQ556" s="255"/>
      <c r="AR556" s="255"/>
      <c r="AS556" s="255"/>
      <c r="AT556" s="255"/>
      <c r="AU556" s="255"/>
      <c r="AV556" s="255"/>
      <c r="AW556" s="255"/>
      <c r="AX556" s="255"/>
      <c r="AY556" s="255"/>
      <c r="AZ556" s="255"/>
      <c r="BA556" s="255"/>
      <c r="BB556" s="255"/>
      <c r="BC556" s="255"/>
      <c r="BD556" s="255"/>
      <c r="BE556" s="255"/>
      <c r="BF556" s="255"/>
      <c r="BG556" s="255"/>
      <c r="BH556" s="255"/>
      <c r="BI556" s="255"/>
    </row>
    <row r="557" spans="1:61" x14ac:dyDescent="0.2">
      <c r="A557" s="255"/>
      <c r="B557" s="255"/>
      <c r="C557" s="255"/>
      <c r="D557" s="255"/>
      <c r="E557" s="255"/>
      <c r="F557" s="255"/>
      <c r="G557" s="255"/>
      <c r="H557" s="255"/>
      <c r="I557" s="255"/>
      <c r="J557" s="255"/>
      <c r="K557" s="255"/>
      <c r="L557" s="255"/>
      <c r="M557" s="255"/>
      <c r="N557" s="255"/>
      <c r="O557" s="255"/>
      <c r="P557" s="255"/>
      <c r="Q557" s="255"/>
      <c r="R557" s="255"/>
      <c r="S557" s="255"/>
      <c r="T557" s="255"/>
      <c r="U557" s="255"/>
      <c r="V557" s="255"/>
      <c r="W557" s="255"/>
      <c r="X557" s="255"/>
      <c r="Y557" s="255"/>
      <c r="Z557" s="255"/>
      <c r="AA557" s="255"/>
      <c r="AB557" s="255"/>
      <c r="AC557" s="255"/>
      <c r="AD557" s="255"/>
      <c r="AE557" s="255"/>
      <c r="AF557" s="255"/>
      <c r="AG557" s="255"/>
      <c r="AH557" s="255"/>
      <c r="AI557" s="255"/>
      <c r="AJ557" s="255"/>
      <c r="AK557" s="255"/>
      <c r="AL557" s="255"/>
      <c r="AM557" s="255"/>
      <c r="AN557" s="255"/>
      <c r="AO557" s="255"/>
      <c r="AP557" s="255"/>
      <c r="AQ557" s="255"/>
      <c r="AR557" s="255"/>
      <c r="AS557" s="255"/>
      <c r="AT557" s="255"/>
      <c r="AU557" s="255"/>
      <c r="AV557" s="255"/>
      <c r="AW557" s="255"/>
      <c r="AX557" s="255"/>
      <c r="AY557" s="255"/>
      <c r="AZ557" s="255"/>
      <c r="BA557" s="255"/>
      <c r="BB557" s="255"/>
      <c r="BC557" s="255"/>
      <c r="BD557" s="255"/>
      <c r="BE557" s="255"/>
      <c r="BF557" s="255"/>
      <c r="BG557" s="255"/>
      <c r="BH557" s="255"/>
      <c r="BI557" s="255"/>
    </row>
    <row r="558" spans="1:61" x14ac:dyDescent="0.2">
      <c r="A558" s="255"/>
      <c r="B558" s="255"/>
      <c r="C558" s="255"/>
      <c r="D558" s="255"/>
      <c r="E558" s="255"/>
      <c r="F558" s="255"/>
      <c r="G558" s="255"/>
      <c r="H558" s="255"/>
      <c r="I558" s="255"/>
      <c r="J558" s="255"/>
      <c r="K558" s="255"/>
      <c r="L558" s="255"/>
      <c r="M558" s="255"/>
      <c r="N558" s="255"/>
      <c r="O558" s="255"/>
      <c r="P558" s="255"/>
      <c r="Q558" s="255"/>
      <c r="R558" s="255"/>
      <c r="S558" s="255"/>
      <c r="T558" s="255"/>
      <c r="U558" s="255"/>
      <c r="V558" s="255"/>
      <c r="W558" s="255"/>
      <c r="X558" s="255"/>
      <c r="Y558" s="255"/>
      <c r="Z558" s="255"/>
      <c r="AA558" s="255"/>
      <c r="AB558" s="255"/>
      <c r="AC558" s="255"/>
      <c r="AD558" s="255"/>
      <c r="AE558" s="255"/>
      <c r="AF558" s="255"/>
      <c r="AG558" s="255"/>
      <c r="AH558" s="255"/>
      <c r="AI558" s="255"/>
      <c r="AJ558" s="255"/>
      <c r="AK558" s="255"/>
      <c r="AL558" s="255"/>
      <c r="AM558" s="255"/>
      <c r="AN558" s="255"/>
      <c r="AO558" s="255"/>
      <c r="AP558" s="255"/>
      <c r="AQ558" s="255"/>
      <c r="AR558" s="255"/>
      <c r="AS558" s="255"/>
      <c r="AT558" s="255"/>
      <c r="AU558" s="255"/>
      <c r="AV558" s="255"/>
      <c r="AW558" s="255"/>
      <c r="AX558" s="255"/>
      <c r="AY558" s="255"/>
      <c r="AZ558" s="255"/>
      <c r="BA558" s="255"/>
      <c r="BB558" s="255"/>
      <c r="BC558" s="255"/>
      <c r="BD558" s="255"/>
      <c r="BE558" s="255"/>
      <c r="BF558" s="255"/>
      <c r="BG558" s="255"/>
      <c r="BH558" s="255"/>
      <c r="BI558" s="255"/>
    </row>
    <row r="559" spans="1:61" x14ac:dyDescent="0.2">
      <c r="A559" s="255"/>
      <c r="B559" s="255"/>
      <c r="C559" s="255"/>
      <c r="D559" s="255"/>
      <c r="E559" s="255"/>
      <c r="F559" s="255"/>
      <c r="G559" s="255"/>
      <c r="H559" s="255"/>
      <c r="I559" s="255"/>
      <c r="J559" s="255"/>
      <c r="K559" s="255"/>
      <c r="L559" s="255"/>
      <c r="M559" s="255"/>
      <c r="N559" s="255"/>
      <c r="O559" s="255"/>
      <c r="P559" s="255"/>
      <c r="Q559" s="255"/>
      <c r="R559" s="255"/>
      <c r="S559" s="255"/>
      <c r="T559" s="255"/>
      <c r="U559" s="255"/>
      <c r="V559" s="255"/>
      <c r="W559" s="255"/>
      <c r="X559" s="255"/>
      <c r="Y559" s="255"/>
      <c r="Z559" s="255"/>
      <c r="AA559" s="255"/>
      <c r="AB559" s="255"/>
      <c r="AC559" s="255"/>
      <c r="AD559" s="255"/>
      <c r="AE559" s="255"/>
      <c r="AF559" s="255"/>
      <c r="AG559" s="255"/>
      <c r="AH559" s="255"/>
      <c r="AI559" s="255"/>
      <c r="AJ559" s="255"/>
      <c r="AK559" s="255"/>
      <c r="AL559" s="255"/>
      <c r="AM559" s="255"/>
      <c r="AN559" s="255"/>
      <c r="AO559" s="255"/>
      <c r="AP559" s="255"/>
      <c r="AQ559" s="255"/>
      <c r="AR559" s="255"/>
      <c r="AS559" s="255"/>
      <c r="AT559" s="255"/>
      <c r="AU559" s="255"/>
      <c r="AV559" s="255"/>
      <c r="AW559" s="255"/>
      <c r="AX559" s="255"/>
      <c r="AY559" s="255"/>
      <c r="AZ559" s="255"/>
      <c r="BA559" s="255"/>
      <c r="BB559" s="255"/>
      <c r="BC559" s="255"/>
      <c r="BD559" s="255"/>
      <c r="BE559" s="255"/>
      <c r="BF559" s="255"/>
      <c r="BG559" s="255"/>
      <c r="BH559" s="255"/>
      <c r="BI559" s="255"/>
    </row>
    <row r="560" spans="1:61" x14ac:dyDescent="0.2">
      <c r="A560" s="255"/>
      <c r="B560" s="255"/>
      <c r="C560" s="255"/>
      <c r="D560" s="255"/>
      <c r="E560" s="255"/>
      <c r="F560" s="255"/>
      <c r="G560" s="255"/>
      <c r="H560" s="255"/>
      <c r="I560" s="255"/>
      <c r="J560" s="255"/>
      <c r="K560" s="255"/>
      <c r="L560" s="255"/>
      <c r="M560" s="255"/>
      <c r="N560" s="255"/>
      <c r="O560" s="255"/>
      <c r="P560" s="255"/>
      <c r="Q560" s="255"/>
      <c r="R560" s="255"/>
      <c r="S560" s="255"/>
      <c r="T560" s="255"/>
      <c r="U560" s="255"/>
      <c r="V560" s="255"/>
      <c r="W560" s="255"/>
      <c r="X560" s="255"/>
      <c r="Y560" s="255"/>
      <c r="Z560" s="255"/>
      <c r="AA560" s="255"/>
      <c r="AB560" s="255"/>
      <c r="AC560" s="255"/>
      <c r="AD560" s="255"/>
      <c r="AE560" s="255"/>
      <c r="AF560" s="255"/>
      <c r="AG560" s="255"/>
      <c r="AH560" s="255"/>
      <c r="AI560" s="255"/>
      <c r="AJ560" s="255"/>
      <c r="AK560" s="255"/>
      <c r="AL560" s="255"/>
      <c r="AM560" s="255"/>
      <c r="AN560" s="255"/>
      <c r="AO560" s="255"/>
      <c r="AP560" s="255"/>
      <c r="AQ560" s="255"/>
      <c r="AR560" s="255"/>
      <c r="AS560" s="255"/>
      <c r="AT560" s="255"/>
      <c r="AU560" s="255"/>
      <c r="AV560" s="255"/>
      <c r="AW560" s="255"/>
      <c r="AX560" s="255"/>
      <c r="AY560" s="255"/>
      <c r="AZ560" s="255"/>
      <c r="BA560" s="255"/>
      <c r="BB560" s="255"/>
      <c r="BC560" s="255"/>
      <c r="BD560" s="255"/>
      <c r="BE560" s="255"/>
      <c r="BF560" s="255"/>
      <c r="BG560" s="255"/>
      <c r="BH560" s="255"/>
      <c r="BI560" s="255"/>
    </row>
    <row r="561" spans="1:61" x14ac:dyDescent="0.2">
      <c r="A561" s="255"/>
      <c r="B561" s="255"/>
      <c r="C561" s="255"/>
      <c r="D561" s="255"/>
      <c r="E561" s="255"/>
      <c r="F561" s="255"/>
      <c r="G561" s="255"/>
      <c r="H561" s="255"/>
      <c r="I561" s="255"/>
      <c r="J561" s="255"/>
      <c r="K561" s="255"/>
      <c r="L561" s="255"/>
      <c r="M561" s="255"/>
      <c r="N561" s="255"/>
      <c r="O561" s="255"/>
      <c r="P561" s="255"/>
      <c r="Q561" s="255"/>
      <c r="R561" s="255"/>
      <c r="S561" s="255"/>
      <c r="T561" s="255"/>
      <c r="U561" s="255"/>
      <c r="V561" s="255"/>
      <c r="W561" s="255"/>
      <c r="X561" s="255"/>
      <c r="Y561" s="255"/>
      <c r="Z561" s="255"/>
      <c r="AA561" s="255"/>
      <c r="AB561" s="255"/>
      <c r="AC561" s="255"/>
      <c r="AD561" s="255"/>
      <c r="AE561" s="255"/>
      <c r="AF561" s="255"/>
      <c r="AG561" s="255"/>
      <c r="AH561" s="255"/>
      <c r="AI561" s="255"/>
      <c r="AJ561" s="255"/>
      <c r="AK561" s="255"/>
      <c r="AL561" s="255"/>
      <c r="AM561" s="255"/>
      <c r="AN561" s="255"/>
      <c r="AO561" s="255"/>
      <c r="AP561" s="255"/>
      <c r="AQ561" s="255"/>
      <c r="AR561" s="255"/>
      <c r="AS561" s="255"/>
      <c r="AT561" s="255"/>
      <c r="AU561" s="255"/>
      <c r="AV561" s="255"/>
      <c r="AW561" s="255"/>
      <c r="AX561" s="255"/>
      <c r="AY561" s="255"/>
      <c r="AZ561" s="255"/>
      <c r="BA561" s="255"/>
      <c r="BB561" s="255"/>
      <c r="BC561" s="255"/>
      <c r="BD561" s="255"/>
      <c r="BE561" s="255"/>
      <c r="BF561" s="255"/>
      <c r="BG561" s="255"/>
      <c r="BH561" s="255"/>
      <c r="BI561" s="255"/>
    </row>
    <row r="562" spans="1:61" x14ac:dyDescent="0.2">
      <c r="A562" s="255"/>
      <c r="B562" s="255"/>
      <c r="C562" s="255"/>
      <c r="D562" s="255"/>
      <c r="E562" s="255"/>
      <c r="F562" s="255"/>
      <c r="G562" s="255"/>
      <c r="H562" s="255"/>
      <c r="I562" s="255"/>
      <c r="J562" s="255"/>
      <c r="K562" s="255"/>
      <c r="L562" s="255"/>
      <c r="M562" s="255"/>
      <c r="N562" s="255"/>
      <c r="O562" s="255"/>
      <c r="P562" s="255"/>
      <c r="Q562" s="255"/>
      <c r="R562" s="255"/>
      <c r="S562" s="255"/>
      <c r="T562" s="255"/>
      <c r="U562" s="255"/>
      <c r="V562" s="255"/>
      <c r="W562" s="255"/>
      <c r="X562" s="255"/>
      <c r="Y562" s="255"/>
      <c r="Z562" s="255"/>
      <c r="AA562" s="255"/>
      <c r="AB562" s="255"/>
      <c r="AC562" s="255"/>
      <c r="AD562" s="255"/>
      <c r="AE562" s="255"/>
      <c r="AF562" s="255"/>
      <c r="AG562" s="255"/>
      <c r="AH562" s="255"/>
      <c r="AI562" s="255"/>
      <c r="AJ562" s="255"/>
      <c r="AK562" s="255"/>
      <c r="AL562" s="255"/>
      <c r="AM562" s="255"/>
      <c r="AN562" s="255"/>
      <c r="AO562" s="255"/>
      <c r="AP562" s="255"/>
      <c r="AQ562" s="255"/>
      <c r="AR562" s="255"/>
      <c r="AS562" s="255"/>
      <c r="AT562" s="255"/>
      <c r="AU562" s="255"/>
      <c r="AV562" s="255"/>
      <c r="AW562" s="255"/>
      <c r="AX562" s="255"/>
      <c r="AY562" s="255"/>
      <c r="AZ562" s="255"/>
      <c r="BA562" s="255"/>
      <c r="BB562" s="255"/>
      <c r="BC562" s="255"/>
      <c r="BD562" s="255"/>
      <c r="BE562" s="255"/>
      <c r="BF562" s="255"/>
      <c r="BG562" s="255"/>
      <c r="BH562" s="255"/>
      <c r="BI562" s="255"/>
    </row>
    <row r="563" spans="1:61" x14ac:dyDescent="0.2">
      <c r="A563" s="255"/>
      <c r="B563" s="255"/>
      <c r="C563" s="255"/>
      <c r="D563" s="255"/>
      <c r="E563" s="255"/>
      <c r="F563" s="255"/>
      <c r="G563" s="255"/>
      <c r="H563" s="255"/>
      <c r="I563" s="255"/>
      <c r="J563" s="255"/>
      <c r="K563" s="255"/>
      <c r="L563" s="255"/>
      <c r="M563" s="255"/>
      <c r="N563" s="255"/>
      <c r="O563" s="255"/>
      <c r="P563" s="255"/>
      <c r="Q563" s="255"/>
      <c r="R563" s="255"/>
      <c r="S563" s="255"/>
      <c r="T563" s="255"/>
      <c r="U563" s="255"/>
      <c r="V563" s="255"/>
      <c r="W563" s="255"/>
      <c r="X563" s="255"/>
      <c r="Y563" s="255"/>
      <c r="Z563" s="255"/>
      <c r="AA563" s="255"/>
      <c r="AB563" s="255"/>
      <c r="AC563" s="255"/>
      <c r="AD563" s="255"/>
      <c r="AE563" s="255"/>
      <c r="AF563" s="255"/>
      <c r="AG563" s="255"/>
      <c r="AH563" s="255"/>
      <c r="AI563" s="255"/>
      <c r="AJ563" s="255"/>
      <c r="AK563" s="255"/>
      <c r="AL563" s="255"/>
      <c r="AM563" s="255"/>
      <c r="AN563" s="255"/>
      <c r="AO563" s="255"/>
      <c r="AP563" s="255"/>
      <c r="AQ563" s="255"/>
      <c r="AR563" s="255"/>
      <c r="AS563" s="255"/>
      <c r="AT563" s="255"/>
      <c r="AU563" s="255"/>
      <c r="AV563" s="255"/>
      <c r="AW563" s="255"/>
      <c r="AX563" s="255"/>
      <c r="AY563" s="255"/>
      <c r="AZ563" s="255"/>
      <c r="BA563" s="255"/>
      <c r="BB563" s="255"/>
      <c r="BC563" s="255"/>
      <c r="BD563" s="255"/>
      <c r="BE563" s="255"/>
      <c r="BF563" s="255"/>
      <c r="BG563" s="255"/>
      <c r="BH563" s="255"/>
      <c r="BI563" s="255"/>
    </row>
    <row r="564" spans="1:61" x14ac:dyDescent="0.2">
      <c r="A564" s="255"/>
      <c r="B564" s="255"/>
      <c r="C564" s="255"/>
      <c r="D564" s="255"/>
      <c r="E564" s="255"/>
      <c r="F564" s="255"/>
      <c r="G564" s="255"/>
      <c r="H564" s="255"/>
      <c r="I564" s="255"/>
      <c r="J564" s="255"/>
      <c r="K564" s="255"/>
      <c r="L564" s="255"/>
      <c r="M564" s="255"/>
      <c r="N564" s="255"/>
      <c r="O564" s="255"/>
      <c r="P564" s="255"/>
      <c r="Q564" s="255"/>
      <c r="R564" s="255"/>
      <c r="S564" s="255"/>
      <c r="T564" s="255"/>
      <c r="U564" s="255"/>
      <c r="V564" s="255"/>
      <c r="W564" s="255"/>
      <c r="X564" s="255"/>
      <c r="Y564" s="255"/>
      <c r="Z564" s="255"/>
      <c r="AA564" s="255"/>
      <c r="AB564" s="255"/>
      <c r="AC564" s="255"/>
      <c r="AD564" s="255"/>
      <c r="AE564" s="255"/>
      <c r="AF564" s="255"/>
      <c r="AG564" s="255"/>
      <c r="AH564" s="255"/>
      <c r="AI564" s="255"/>
      <c r="AJ564" s="255"/>
      <c r="AK564" s="255"/>
      <c r="AL564" s="255"/>
      <c r="AM564" s="255"/>
      <c r="AN564" s="255"/>
      <c r="AO564" s="255"/>
      <c r="AP564" s="255"/>
      <c r="AQ564" s="255"/>
      <c r="AR564" s="255"/>
      <c r="AS564" s="255"/>
      <c r="AT564" s="255"/>
      <c r="AU564" s="255"/>
      <c r="AV564" s="255"/>
      <c r="AW564" s="255"/>
      <c r="AX564" s="255"/>
      <c r="AY564" s="255"/>
      <c r="AZ564" s="255"/>
      <c r="BA564" s="255"/>
      <c r="BB564" s="255"/>
      <c r="BC564" s="255"/>
      <c r="BD564" s="255"/>
      <c r="BE564" s="255"/>
      <c r="BF564" s="255"/>
      <c r="BG564" s="255"/>
      <c r="BH564" s="255"/>
      <c r="BI564" s="255"/>
    </row>
    <row r="565" spans="1:61" x14ac:dyDescent="0.2">
      <c r="A565" s="255"/>
      <c r="B565" s="255"/>
      <c r="C565" s="255"/>
      <c r="D565" s="255"/>
      <c r="E565" s="255"/>
      <c r="F565" s="255"/>
      <c r="G565" s="255"/>
      <c r="H565" s="255"/>
      <c r="I565" s="255"/>
      <c r="J565" s="255"/>
      <c r="K565" s="255"/>
      <c r="L565" s="255"/>
      <c r="M565" s="255"/>
      <c r="N565" s="255"/>
      <c r="O565" s="255"/>
      <c r="P565" s="255"/>
      <c r="Q565" s="255"/>
      <c r="R565" s="255"/>
      <c r="S565" s="255"/>
      <c r="T565" s="255"/>
      <c r="U565" s="255"/>
      <c r="V565" s="255"/>
      <c r="W565" s="255"/>
      <c r="X565" s="255"/>
      <c r="Y565" s="255"/>
      <c r="Z565" s="255"/>
      <c r="AA565" s="255"/>
      <c r="AB565" s="255"/>
      <c r="AC565" s="255"/>
      <c r="AD565" s="255"/>
      <c r="AE565" s="255"/>
      <c r="AF565" s="255"/>
      <c r="AG565" s="255"/>
      <c r="AH565" s="255"/>
      <c r="AI565" s="255"/>
      <c r="AJ565" s="255"/>
      <c r="AK565" s="255"/>
      <c r="AL565" s="255"/>
      <c r="AM565" s="255"/>
      <c r="AN565" s="255"/>
      <c r="AO565" s="255"/>
      <c r="AP565" s="255"/>
      <c r="AQ565" s="255"/>
      <c r="AR565" s="255"/>
      <c r="AS565" s="255"/>
      <c r="AT565" s="255"/>
      <c r="AU565" s="255"/>
      <c r="AV565" s="255"/>
      <c r="AW565" s="255"/>
      <c r="AX565" s="255"/>
      <c r="AY565" s="255"/>
      <c r="AZ565" s="255"/>
      <c r="BA565" s="255"/>
      <c r="BB565" s="255"/>
      <c r="BC565" s="255"/>
      <c r="BD565" s="255"/>
      <c r="BE565" s="255"/>
      <c r="BF565" s="255"/>
      <c r="BG565" s="255"/>
      <c r="BH565" s="255"/>
      <c r="BI565" s="255"/>
    </row>
    <row r="566" spans="1:61" x14ac:dyDescent="0.2">
      <c r="A566" s="255"/>
      <c r="B566" s="255"/>
      <c r="C566" s="255"/>
      <c r="D566" s="255"/>
      <c r="E566" s="255"/>
      <c r="F566" s="255"/>
      <c r="G566" s="255"/>
      <c r="H566" s="255"/>
      <c r="I566" s="255"/>
      <c r="J566" s="255"/>
      <c r="K566" s="255"/>
      <c r="L566" s="255"/>
      <c r="M566" s="255"/>
      <c r="N566" s="255"/>
      <c r="O566" s="255"/>
      <c r="P566" s="255"/>
      <c r="Q566" s="255"/>
      <c r="R566" s="255"/>
      <c r="S566" s="255"/>
      <c r="T566" s="255"/>
      <c r="U566" s="255"/>
      <c r="V566" s="255"/>
      <c r="W566" s="255"/>
      <c r="X566" s="255"/>
      <c r="Y566" s="255"/>
      <c r="Z566" s="255"/>
      <c r="AA566" s="255"/>
      <c r="AB566" s="255"/>
      <c r="AC566" s="255"/>
      <c r="AD566" s="255"/>
      <c r="AE566" s="255"/>
      <c r="AF566" s="255"/>
      <c r="AG566" s="255"/>
      <c r="AH566" s="255"/>
      <c r="AI566" s="255"/>
      <c r="AJ566" s="255"/>
      <c r="AK566" s="255"/>
      <c r="AL566" s="255"/>
      <c r="AM566" s="255"/>
      <c r="AN566" s="255"/>
      <c r="AO566" s="255"/>
      <c r="AP566" s="255"/>
      <c r="AQ566" s="255"/>
      <c r="AR566" s="255"/>
      <c r="AS566" s="255"/>
      <c r="AT566" s="255"/>
      <c r="AU566" s="255"/>
      <c r="AV566" s="255"/>
      <c r="AW566" s="255"/>
      <c r="AX566" s="255"/>
      <c r="AY566" s="255"/>
      <c r="AZ566" s="255"/>
      <c r="BA566" s="255"/>
      <c r="BB566" s="255"/>
      <c r="BC566" s="255"/>
      <c r="BD566" s="255"/>
      <c r="BE566" s="255"/>
      <c r="BF566" s="255"/>
      <c r="BG566" s="255"/>
      <c r="BH566" s="255"/>
      <c r="BI566" s="255"/>
    </row>
    <row r="567" spans="1:61" x14ac:dyDescent="0.2">
      <c r="A567" s="255"/>
      <c r="B567" s="255"/>
      <c r="C567" s="255"/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5"/>
      <c r="Q567" s="255"/>
      <c r="R567" s="255"/>
      <c r="S567" s="255"/>
      <c r="T567" s="255"/>
      <c r="U567" s="255"/>
      <c r="V567" s="255"/>
      <c r="W567" s="255"/>
      <c r="X567" s="255"/>
      <c r="Y567" s="255"/>
      <c r="Z567" s="255"/>
      <c r="AA567" s="255"/>
      <c r="AB567" s="255"/>
      <c r="AC567" s="255"/>
      <c r="AD567" s="255"/>
      <c r="AE567" s="255"/>
      <c r="AF567" s="255"/>
      <c r="AG567" s="255"/>
      <c r="AH567" s="255"/>
      <c r="AI567" s="255"/>
      <c r="AJ567" s="255"/>
      <c r="AK567" s="255"/>
      <c r="AL567" s="255"/>
      <c r="AM567" s="255"/>
      <c r="AN567" s="255"/>
      <c r="AO567" s="255"/>
      <c r="AP567" s="255"/>
      <c r="AQ567" s="255"/>
      <c r="AR567" s="255"/>
      <c r="AS567" s="255"/>
      <c r="AT567" s="255"/>
      <c r="AU567" s="255"/>
      <c r="AV567" s="255"/>
      <c r="AW567" s="255"/>
      <c r="AX567" s="255"/>
      <c r="AY567" s="255"/>
      <c r="AZ567" s="255"/>
      <c r="BA567" s="255"/>
      <c r="BB567" s="255"/>
      <c r="BC567" s="255"/>
      <c r="BD567" s="255"/>
      <c r="BE567" s="255"/>
      <c r="BF567" s="255"/>
      <c r="BG567" s="255"/>
      <c r="BH567" s="255"/>
      <c r="BI567" s="255"/>
    </row>
    <row r="568" spans="1:61" x14ac:dyDescent="0.2">
      <c r="A568" s="255"/>
      <c r="B568" s="255"/>
      <c r="C568" s="255"/>
      <c r="D568" s="255"/>
      <c r="E568" s="255"/>
      <c r="F568" s="255"/>
      <c r="G568" s="255"/>
      <c r="H568" s="255"/>
      <c r="I568" s="255"/>
      <c r="J568" s="255"/>
      <c r="K568" s="255"/>
      <c r="L568" s="255"/>
      <c r="M568" s="255"/>
      <c r="N568" s="255"/>
      <c r="O568" s="255"/>
      <c r="P568" s="255"/>
      <c r="Q568" s="255"/>
      <c r="R568" s="255"/>
      <c r="S568" s="255"/>
      <c r="T568" s="255"/>
      <c r="U568" s="255"/>
      <c r="V568" s="255"/>
      <c r="W568" s="255"/>
      <c r="X568" s="255"/>
      <c r="Y568" s="255"/>
      <c r="Z568" s="255"/>
      <c r="AA568" s="255"/>
      <c r="AB568" s="255"/>
      <c r="AC568" s="255"/>
      <c r="AD568" s="255"/>
      <c r="AE568" s="255"/>
      <c r="AF568" s="255"/>
      <c r="AG568" s="255"/>
      <c r="AH568" s="255"/>
      <c r="AI568" s="255"/>
      <c r="AJ568" s="255"/>
      <c r="AK568" s="255"/>
      <c r="AL568" s="255"/>
      <c r="AM568" s="255"/>
      <c r="AN568" s="255"/>
      <c r="AO568" s="255"/>
      <c r="AP568" s="255"/>
      <c r="AQ568" s="255"/>
      <c r="AR568" s="255"/>
      <c r="AS568" s="255"/>
      <c r="AT568" s="255"/>
      <c r="AU568" s="255"/>
      <c r="AV568" s="255"/>
      <c r="AW568" s="255"/>
      <c r="AX568" s="255"/>
      <c r="AY568" s="255"/>
      <c r="AZ568" s="255"/>
      <c r="BA568" s="255"/>
      <c r="BB568" s="255"/>
      <c r="BC568" s="255"/>
      <c r="BD568" s="255"/>
      <c r="BE568" s="255"/>
      <c r="BF568" s="255"/>
      <c r="BG568" s="255"/>
      <c r="BH568" s="255"/>
      <c r="BI568" s="255"/>
    </row>
    <row r="569" spans="1:61" x14ac:dyDescent="0.2">
      <c r="A569" s="255"/>
      <c r="B569" s="255"/>
      <c r="C569" s="255"/>
      <c r="D569" s="255"/>
      <c r="E569" s="255"/>
      <c r="F569" s="255"/>
      <c r="G569" s="255"/>
      <c r="H569" s="255"/>
      <c r="I569" s="255"/>
      <c r="J569" s="255"/>
      <c r="K569" s="255"/>
      <c r="L569" s="255"/>
      <c r="M569" s="255"/>
      <c r="N569" s="255"/>
      <c r="O569" s="255"/>
      <c r="P569" s="255"/>
      <c r="Q569" s="255"/>
      <c r="R569" s="255"/>
      <c r="S569" s="255"/>
      <c r="T569" s="255"/>
      <c r="U569" s="255"/>
      <c r="V569" s="255"/>
      <c r="W569" s="255"/>
      <c r="X569" s="255"/>
      <c r="Y569" s="255"/>
      <c r="Z569" s="255"/>
      <c r="AA569" s="255"/>
      <c r="AB569" s="255"/>
      <c r="AC569" s="255"/>
      <c r="AD569" s="255"/>
      <c r="AE569" s="255"/>
      <c r="AF569" s="255"/>
      <c r="AG569" s="255"/>
      <c r="AH569" s="255"/>
      <c r="AI569" s="255"/>
      <c r="AJ569" s="255"/>
      <c r="AK569" s="255"/>
      <c r="AL569" s="255"/>
      <c r="AM569" s="255"/>
      <c r="AN569" s="255"/>
      <c r="AO569" s="255"/>
      <c r="AP569" s="255"/>
      <c r="AQ569" s="255"/>
      <c r="AR569" s="255"/>
      <c r="AS569" s="255"/>
      <c r="AT569" s="255"/>
      <c r="AU569" s="255"/>
      <c r="AV569" s="255"/>
      <c r="AW569" s="255"/>
      <c r="AX569" s="255"/>
      <c r="AY569" s="255"/>
      <c r="AZ569" s="255"/>
      <c r="BA569" s="255"/>
      <c r="BB569" s="255"/>
      <c r="BC569" s="255"/>
      <c r="BD569" s="255"/>
      <c r="BE569" s="255"/>
      <c r="BF569" s="255"/>
      <c r="BG569" s="255"/>
      <c r="BH569" s="255"/>
      <c r="BI569" s="255"/>
    </row>
    <row r="570" spans="1:61" x14ac:dyDescent="0.2">
      <c r="A570" s="255"/>
      <c r="B570" s="255"/>
      <c r="C570" s="255"/>
      <c r="D570" s="255"/>
      <c r="E570" s="255"/>
      <c r="F570" s="255"/>
      <c r="G570" s="255"/>
      <c r="H570" s="255"/>
      <c r="I570" s="255"/>
      <c r="J570" s="255"/>
      <c r="K570" s="255"/>
      <c r="L570" s="255"/>
      <c r="M570" s="255"/>
      <c r="N570" s="255"/>
      <c r="O570" s="255"/>
      <c r="P570" s="255"/>
      <c r="Q570" s="255"/>
      <c r="R570" s="255"/>
      <c r="S570" s="255"/>
      <c r="T570" s="255"/>
      <c r="U570" s="255"/>
      <c r="V570" s="255"/>
      <c r="W570" s="255"/>
      <c r="X570" s="255"/>
      <c r="Y570" s="255"/>
      <c r="Z570" s="255"/>
      <c r="AA570" s="255"/>
      <c r="AB570" s="255"/>
      <c r="AC570" s="255"/>
      <c r="AD570" s="255"/>
      <c r="AE570" s="255"/>
      <c r="AF570" s="255"/>
      <c r="AG570" s="255"/>
      <c r="AH570" s="255"/>
      <c r="AI570" s="255"/>
      <c r="AJ570" s="255"/>
      <c r="AK570" s="255"/>
      <c r="AL570" s="255"/>
      <c r="AM570" s="255"/>
      <c r="AN570" s="255"/>
      <c r="AO570" s="255"/>
      <c r="AP570" s="255"/>
      <c r="AQ570" s="255"/>
      <c r="AR570" s="255"/>
      <c r="AS570" s="255"/>
      <c r="AT570" s="255"/>
      <c r="AU570" s="255"/>
      <c r="AV570" s="255"/>
      <c r="AW570" s="255"/>
      <c r="AX570" s="255"/>
      <c r="AY570" s="255"/>
      <c r="AZ570" s="255"/>
      <c r="BA570" s="255"/>
      <c r="BB570" s="255"/>
      <c r="BC570" s="255"/>
      <c r="BD570" s="255"/>
      <c r="BE570" s="255"/>
      <c r="BF570" s="255"/>
      <c r="BG570" s="255"/>
      <c r="BH570" s="255"/>
      <c r="BI570" s="255"/>
    </row>
    <row r="571" spans="1:61" x14ac:dyDescent="0.2">
      <c r="A571" s="255"/>
      <c r="B571" s="255"/>
      <c r="C571" s="255"/>
      <c r="D571" s="255"/>
      <c r="E571" s="255"/>
      <c r="F571" s="255"/>
      <c r="G571" s="255"/>
      <c r="H571" s="255"/>
      <c r="I571" s="255"/>
      <c r="J571" s="255"/>
      <c r="K571" s="255"/>
      <c r="L571" s="255"/>
      <c r="M571" s="255"/>
      <c r="N571" s="255"/>
      <c r="O571" s="255"/>
      <c r="P571" s="255"/>
      <c r="Q571" s="255"/>
      <c r="R571" s="255"/>
      <c r="S571" s="255"/>
      <c r="T571" s="255"/>
      <c r="U571" s="255"/>
      <c r="V571" s="255"/>
      <c r="W571" s="255"/>
      <c r="X571" s="255"/>
      <c r="Y571" s="255"/>
      <c r="Z571" s="255"/>
      <c r="AA571" s="255"/>
      <c r="AB571" s="255"/>
      <c r="AC571" s="255"/>
      <c r="AD571" s="255"/>
      <c r="AE571" s="255"/>
      <c r="AF571" s="255"/>
      <c r="AG571" s="255"/>
      <c r="AH571" s="255"/>
      <c r="AI571" s="255"/>
      <c r="AJ571" s="255"/>
      <c r="AK571" s="255"/>
      <c r="AL571" s="255"/>
      <c r="AM571" s="255"/>
      <c r="AN571" s="255"/>
      <c r="AO571" s="255"/>
      <c r="AP571" s="255"/>
      <c r="AQ571" s="255"/>
      <c r="AR571" s="255"/>
      <c r="AS571" s="255"/>
      <c r="AT571" s="255"/>
      <c r="AU571" s="255"/>
      <c r="AV571" s="255"/>
      <c r="AW571" s="255"/>
      <c r="AX571" s="255"/>
      <c r="AY571" s="255"/>
      <c r="AZ571" s="255"/>
      <c r="BA571" s="255"/>
      <c r="BB571" s="255"/>
      <c r="BC571" s="255"/>
      <c r="BD571" s="255"/>
      <c r="BE571" s="255"/>
      <c r="BF571" s="255"/>
      <c r="BG571" s="255"/>
      <c r="BH571" s="255"/>
      <c r="BI571" s="255"/>
    </row>
    <row r="572" spans="1:61" x14ac:dyDescent="0.2">
      <c r="A572" s="255"/>
      <c r="B572" s="255"/>
      <c r="C572" s="255"/>
      <c r="D572" s="255"/>
      <c r="E572" s="255"/>
      <c r="F572" s="255"/>
      <c r="G572" s="255"/>
      <c r="H572" s="255"/>
      <c r="I572" s="255"/>
      <c r="J572" s="255"/>
      <c r="K572" s="255"/>
      <c r="L572" s="255"/>
      <c r="M572" s="255"/>
      <c r="N572" s="255"/>
      <c r="O572" s="255"/>
      <c r="P572" s="255"/>
      <c r="Q572" s="255"/>
      <c r="R572" s="255"/>
      <c r="S572" s="255"/>
      <c r="T572" s="255"/>
      <c r="U572" s="255"/>
      <c r="V572" s="255"/>
      <c r="W572" s="255"/>
      <c r="X572" s="255"/>
      <c r="Y572" s="255"/>
      <c r="Z572" s="255"/>
      <c r="AA572" s="255"/>
      <c r="AB572" s="255"/>
      <c r="AC572" s="255"/>
      <c r="AD572" s="255"/>
      <c r="AE572" s="255"/>
      <c r="AF572" s="255"/>
      <c r="AG572" s="255"/>
      <c r="AH572" s="255"/>
      <c r="AI572" s="255"/>
      <c r="AJ572" s="255"/>
      <c r="AK572" s="255"/>
      <c r="AL572" s="255"/>
      <c r="AM572" s="255"/>
      <c r="AN572" s="255"/>
      <c r="AO572" s="255"/>
      <c r="AP572" s="255"/>
      <c r="AQ572" s="255"/>
      <c r="AR572" s="255"/>
      <c r="AS572" s="255"/>
      <c r="AT572" s="255"/>
      <c r="AU572" s="255"/>
      <c r="AV572" s="255"/>
      <c r="AW572" s="255"/>
      <c r="AX572" s="255"/>
      <c r="AY572" s="255"/>
      <c r="AZ572" s="255"/>
      <c r="BA572" s="255"/>
      <c r="BB572" s="255"/>
      <c r="BC572" s="255"/>
      <c r="BD572" s="255"/>
      <c r="BE572" s="255"/>
      <c r="BF572" s="255"/>
      <c r="BG572" s="255"/>
      <c r="BH572" s="255"/>
      <c r="BI572" s="255"/>
    </row>
    <row r="573" spans="1:61" x14ac:dyDescent="0.2">
      <c r="A573" s="255"/>
      <c r="B573" s="255"/>
      <c r="C573" s="255"/>
      <c r="D573" s="255"/>
      <c r="E573" s="255"/>
      <c r="F573" s="255"/>
      <c r="G573" s="255"/>
      <c r="H573" s="255"/>
      <c r="I573" s="255"/>
      <c r="J573" s="255"/>
      <c r="K573" s="255"/>
      <c r="L573" s="255"/>
      <c r="M573" s="255"/>
      <c r="N573" s="255"/>
      <c r="O573" s="255"/>
      <c r="P573" s="255"/>
      <c r="Q573" s="255"/>
      <c r="R573" s="255"/>
      <c r="S573" s="255"/>
      <c r="T573" s="255"/>
      <c r="U573" s="255"/>
      <c r="V573" s="255"/>
      <c r="W573" s="255"/>
      <c r="X573" s="255"/>
      <c r="Y573" s="255"/>
      <c r="Z573" s="255"/>
      <c r="AA573" s="255"/>
      <c r="AB573" s="255"/>
      <c r="AC573" s="255"/>
      <c r="AD573" s="255"/>
      <c r="AE573" s="255"/>
      <c r="AF573" s="255"/>
      <c r="AG573" s="255"/>
      <c r="AH573" s="255"/>
      <c r="AI573" s="255"/>
      <c r="AJ573" s="255"/>
      <c r="AK573" s="255"/>
      <c r="AL573" s="255"/>
      <c r="AM573" s="255"/>
      <c r="AN573" s="255"/>
      <c r="AO573" s="255"/>
      <c r="AP573" s="255"/>
      <c r="AQ573" s="255"/>
      <c r="AR573" s="255"/>
      <c r="AS573" s="255"/>
      <c r="AT573" s="255"/>
      <c r="AU573" s="255"/>
      <c r="AV573" s="255"/>
      <c r="AW573" s="255"/>
      <c r="AX573" s="255"/>
      <c r="AY573" s="255"/>
      <c r="AZ573" s="255"/>
      <c r="BA573" s="255"/>
      <c r="BB573" s="255"/>
      <c r="BC573" s="255"/>
      <c r="BD573" s="255"/>
      <c r="BE573" s="255"/>
      <c r="BF573" s="255"/>
      <c r="BG573" s="255"/>
      <c r="BH573" s="255"/>
      <c r="BI573" s="255"/>
    </row>
    <row r="574" spans="1:61" x14ac:dyDescent="0.2">
      <c r="A574" s="255"/>
      <c r="B574" s="255"/>
      <c r="C574" s="255"/>
      <c r="D574" s="255"/>
      <c r="E574" s="255"/>
      <c r="F574" s="255"/>
      <c r="G574" s="255"/>
      <c r="H574" s="255"/>
      <c r="I574" s="255"/>
      <c r="J574" s="255"/>
      <c r="K574" s="255"/>
      <c r="L574" s="255"/>
      <c r="M574" s="255"/>
      <c r="N574" s="255"/>
      <c r="O574" s="255"/>
      <c r="P574" s="255"/>
      <c r="Q574" s="255"/>
      <c r="R574" s="255"/>
      <c r="S574" s="255"/>
      <c r="T574" s="255"/>
      <c r="U574" s="255"/>
      <c r="V574" s="255"/>
      <c r="W574" s="255"/>
      <c r="X574" s="255"/>
      <c r="Y574" s="255"/>
      <c r="Z574" s="255"/>
      <c r="AA574" s="255"/>
      <c r="AB574" s="255"/>
      <c r="AC574" s="255"/>
      <c r="AD574" s="255"/>
      <c r="AE574" s="255"/>
      <c r="AF574" s="255"/>
      <c r="AG574" s="255"/>
      <c r="AH574" s="255"/>
      <c r="AI574" s="255"/>
      <c r="AJ574" s="255"/>
      <c r="AK574" s="255"/>
      <c r="AL574" s="255"/>
      <c r="AM574" s="255"/>
      <c r="AN574" s="255"/>
      <c r="AO574" s="255"/>
      <c r="AP574" s="255"/>
      <c r="AQ574" s="255"/>
      <c r="AR574" s="255"/>
      <c r="AS574" s="255"/>
      <c r="AT574" s="255"/>
      <c r="AU574" s="255"/>
      <c r="AV574" s="255"/>
      <c r="AW574" s="255"/>
      <c r="AX574" s="255"/>
      <c r="AY574" s="255"/>
      <c r="AZ574" s="255"/>
      <c r="BA574" s="255"/>
      <c r="BB574" s="255"/>
      <c r="BC574" s="255"/>
      <c r="BD574" s="255"/>
      <c r="BE574" s="255"/>
      <c r="BF574" s="255"/>
      <c r="BG574" s="255"/>
      <c r="BH574" s="255"/>
      <c r="BI574" s="255"/>
    </row>
    <row r="575" spans="1:61" x14ac:dyDescent="0.2">
      <c r="A575" s="255"/>
      <c r="B575" s="255"/>
      <c r="C575" s="255"/>
      <c r="D575" s="255"/>
      <c r="E575" s="255"/>
      <c r="F575" s="255"/>
      <c r="G575" s="255"/>
      <c r="H575" s="255"/>
      <c r="I575" s="255"/>
      <c r="J575" s="255"/>
      <c r="K575" s="255"/>
      <c r="L575" s="255"/>
      <c r="M575" s="255"/>
      <c r="N575" s="255"/>
      <c r="O575" s="255"/>
      <c r="P575" s="255"/>
      <c r="Q575" s="255"/>
      <c r="R575" s="255"/>
      <c r="S575" s="255"/>
      <c r="T575" s="255"/>
      <c r="U575" s="255"/>
      <c r="V575" s="255"/>
      <c r="W575" s="255"/>
      <c r="X575" s="255"/>
      <c r="Y575" s="255"/>
      <c r="Z575" s="255"/>
      <c r="AA575" s="255"/>
      <c r="AB575" s="255"/>
      <c r="AC575" s="255"/>
      <c r="AD575" s="255"/>
      <c r="AE575" s="255"/>
      <c r="AF575" s="255"/>
      <c r="AG575" s="255"/>
      <c r="AH575" s="255"/>
      <c r="AI575" s="255"/>
      <c r="AJ575" s="255"/>
      <c r="AK575" s="255"/>
      <c r="AL575" s="255"/>
      <c r="AM575" s="255"/>
      <c r="AN575" s="255"/>
      <c r="AO575" s="255"/>
      <c r="AP575" s="255"/>
      <c r="AQ575" s="255"/>
      <c r="AR575" s="255"/>
      <c r="AS575" s="255"/>
      <c r="AT575" s="255"/>
      <c r="AU575" s="255"/>
      <c r="AV575" s="255"/>
      <c r="AW575" s="255"/>
      <c r="AX575" s="255"/>
      <c r="AY575" s="255"/>
      <c r="AZ575" s="255"/>
      <c r="BA575" s="255"/>
      <c r="BB575" s="255"/>
      <c r="BC575" s="255"/>
      <c r="BD575" s="255"/>
      <c r="BE575" s="255"/>
      <c r="BF575" s="255"/>
      <c r="BG575" s="255"/>
      <c r="BH575" s="255"/>
      <c r="BI575" s="255"/>
    </row>
    <row r="576" spans="1:61" x14ac:dyDescent="0.2">
      <c r="A576" s="255"/>
      <c r="B576" s="255"/>
      <c r="C576" s="255"/>
      <c r="D576" s="255"/>
      <c r="E576" s="255"/>
      <c r="F576" s="255"/>
      <c r="G576" s="255"/>
      <c r="H576" s="255"/>
      <c r="I576" s="255"/>
      <c r="J576" s="255"/>
      <c r="K576" s="255"/>
      <c r="L576" s="255"/>
      <c r="M576" s="255"/>
      <c r="N576" s="255"/>
      <c r="O576" s="255"/>
      <c r="P576" s="255"/>
      <c r="Q576" s="255"/>
      <c r="R576" s="255"/>
      <c r="S576" s="255"/>
      <c r="T576" s="255"/>
      <c r="U576" s="255"/>
      <c r="V576" s="255"/>
      <c r="W576" s="255"/>
      <c r="X576" s="255"/>
      <c r="Y576" s="255"/>
      <c r="Z576" s="255"/>
      <c r="AA576" s="255"/>
      <c r="AB576" s="255"/>
      <c r="AC576" s="255"/>
      <c r="AD576" s="255"/>
      <c r="AE576" s="255"/>
      <c r="AF576" s="255"/>
      <c r="AG576" s="255"/>
      <c r="AH576" s="255"/>
      <c r="AI576" s="255"/>
      <c r="AJ576" s="255"/>
      <c r="AK576" s="255"/>
      <c r="AL576" s="255"/>
      <c r="AM576" s="255"/>
      <c r="AN576" s="255"/>
      <c r="AO576" s="255"/>
      <c r="AP576" s="255"/>
      <c r="AQ576" s="255"/>
      <c r="AR576" s="255"/>
      <c r="AS576" s="255"/>
      <c r="AT576" s="255"/>
      <c r="AU576" s="255"/>
      <c r="AV576" s="255"/>
      <c r="AW576" s="255"/>
      <c r="AX576" s="255"/>
      <c r="AY576" s="255"/>
      <c r="AZ576" s="255"/>
      <c r="BA576" s="255"/>
      <c r="BB576" s="255"/>
      <c r="BC576" s="255"/>
      <c r="BD576" s="255"/>
      <c r="BE576" s="255"/>
      <c r="BF576" s="255"/>
      <c r="BG576" s="255"/>
      <c r="BH576" s="255"/>
      <c r="BI576" s="255"/>
    </row>
    <row r="577" spans="1:61" x14ac:dyDescent="0.2">
      <c r="A577" s="255"/>
      <c r="B577" s="255"/>
      <c r="C577" s="255"/>
      <c r="D577" s="255"/>
      <c r="E577" s="255"/>
      <c r="F577" s="255"/>
      <c r="G577" s="255"/>
      <c r="H577" s="255"/>
      <c r="I577" s="255"/>
      <c r="J577" s="255"/>
      <c r="K577" s="255"/>
      <c r="L577" s="255"/>
      <c r="M577" s="255"/>
      <c r="N577" s="255"/>
      <c r="O577" s="255"/>
      <c r="P577" s="255"/>
      <c r="Q577" s="255"/>
      <c r="R577" s="255"/>
      <c r="S577" s="255"/>
      <c r="T577" s="255"/>
      <c r="U577" s="255"/>
      <c r="V577" s="255"/>
      <c r="W577" s="255"/>
      <c r="X577" s="255"/>
      <c r="Y577" s="255"/>
      <c r="Z577" s="255"/>
      <c r="AA577" s="255"/>
      <c r="AB577" s="255"/>
      <c r="AC577" s="255"/>
      <c r="AD577" s="255"/>
      <c r="AE577" s="255"/>
      <c r="AF577" s="255"/>
      <c r="AG577" s="255"/>
      <c r="AH577" s="255"/>
      <c r="AI577" s="255"/>
      <c r="AJ577" s="255"/>
      <c r="AK577" s="255"/>
      <c r="AL577" s="255"/>
      <c r="AM577" s="255"/>
      <c r="AN577" s="255"/>
      <c r="AO577" s="255"/>
      <c r="AP577" s="255"/>
      <c r="AQ577" s="255"/>
      <c r="AR577" s="255"/>
      <c r="AS577" s="255"/>
      <c r="AT577" s="255"/>
      <c r="AU577" s="255"/>
      <c r="AV577" s="255"/>
      <c r="AW577" s="255"/>
      <c r="AX577" s="255"/>
      <c r="AY577" s="255"/>
      <c r="AZ577" s="255"/>
      <c r="BA577" s="255"/>
      <c r="BB577" s="255"/>
      <c r="BC577" s="255"/>
      <c r="BD577" s="255"/>
      <c r="BE577" s="255"/>
      <c r="BF577" s="255"/>
      <c r="BG577" s="255"/>
      <c r="BH577" s="255"/>
      <c r="BI577" s="255"/>
    </row>
    <row r="578" spans="1:61" x14ac:dyDescent="0.2">
      <c r="A578" s="255"/>
      <c r="B578" s="255"/>
      <c r="C578" s="255"/>
      <c r="D578" s="255"/>
      <c r="E578" s="255"/>
      <c r="F578" s="255"/>
      <c r="G578" s="255"/>
      <c r="H578" s="255"/>
      <c r="I578" s="255"/>
      <c r="J578" s="255"/>
      <c r="K578" s="255"/>
      <c r="L578" s="255"/>
      <c r="M578" s="255"/>
      <c r="N578" s="255"/>
      <c r="O578" s="255"/>
      <c r="P578" s="255"/>
      <c r="Q578" s="255"/>
      <c r="R578" s="255"/>
      <c r="S578" s="255"/>
      <c r="T578" s="255"/>
      <c r="U578" s="255"/>
      <c r="V578" s="255"/>
      <c r="W578" s="255"/>
      <c r="X578" s="255"/>
      <c r="Y578" s="255"/>
      <c r="Z578" s="255"/>
      <c r="AA578" s="255"/>
      <c r="AB578" s="255"/>
      <c r="AC578" s="255"/>
      <c r="AD578" s="255"/>
      <c r="AE578" s="255"/>
      <c r="AF578" s="255"/>
      <c r="AG578" s="255"/>
      <c r="AH578" s="255"/>
      <c r="AI578" s="255"/>
      <c r="AJ578" s="255"/>
      <c r="AK578" s="255"/>
      <c r="AL578" s="255"/>
      <c r="AM578" s="255"/>
      <c r="AN578" s="255"/>
      <c r="AO578" s="255"/>
      <c r="AP578" s="255"/>
      <c r="AQ578" s="255"/>
      <c r="AR578" s="255"/>
      <c r="AS578" s="255"/>
      <c r="AT578" s="255"/>
      <c r="AU578" s="255"/>
      <c r="AV578" s="255"/>
      <c r="AW578" s="255"/>
      <c r="AX578" s="255"/>
      <c r="AY578" s="255"/>
      <c r="AZ578" s="255"/>
      <c r="BA578" s="255"/>
      <c r="BB578" s="255"/>
      <c r="BC578" s="255"/>
      <c r="BD578" s="255"/>
      <c r="BE578" s="255"/>
      <c r="BF578" s="255"/>
      <c r="BG578" s="255"/>
      <c r="BH578" s="255"/>
      <c r="BI578" s="255"/>
    </row>
    <row r="579" spans="1:61" x14ac:dyDescent="0.2">
      <c r="A579" s="255"/>
      <c r="B579" s="255"/>
      <c r="C579" s="255"/>
      <c r="D579" s="255"/>
      <c r="E579" s="255"/>
      <c r="F579" s="255"/>
      <c r="G579" s="255"/>
      <c r="H579" s="255"/>
      <c r="I579" s="255"/>
      <c r="J579" s="255"/>
      <c r="K579" s="255"/>
      <c r="L579" s="255"/>
      <c r="M579" s="255"/>
      <c r="N579" s="255"/>
      <c r="O579" s="255"/>
      <c r="P579" s="255"/>
      <c r="Q579" s="255"/>
      <c r="R579" s="255"/>
      <c r="S579" s="255"/>
      <c r="T579" s="255"/>
      <c r="U579" s="255"/>
      <c r="V579" s="255"/>
      <c r="W579" s="255"/>
      <c r="X579" s="255"/>
      <c r="Y579" s="255"/>
      <c r="Z579" s="255"/>
      <c r="AA579" s="255"/>
      <c r="AB579" s="255"/>
      <c r="AC579" s="255"/>
      <c r="AD579" s="255"/>
      <c r="AE579" s="255"/>
      <c r="AF579" s="255"/>
      <c r="AG579" s="255"/>
      <c r="AH579" s="255"/>
      <c r="AI579" s="255"/>
      <c r="AJ579" s="255"/>
      <c r="AK579" s="255"/>
      <c r="AL579" s="255"/>
      <c r="AM579" s="255"/>
      <c r="AN579" s="255"/>
      <c r="AO579" s="255"/>
      <c r="AP579" s="255"/>
      <c r="AQ579" s="255"/>
      <c r="AR579" s="255"/>
      <c r="AS579" s="255"/>
      <c r="AT579" s="255"/>
      <c r="AU579" s="255"/>
      <c r="AV579" s="255"/>
      <c r="AW579" s="255"/>
      <c r="AX579" s="255"/>
      <c r="AY579" s="255"/>
      <c r="AZ579" s="255"/>
      <c r="BA579" s="255"/>
      <c r="BB579" s="255"/>
      <c r="BC579" s="255"/>
      <c r="BD579" s="255"/>
      <c r="BE579" s="255"/>
      <c r="BF579" s="255"/>
      <c r="BG579" s="255"/>
      <c r="BH579" s="255"/>
      <c r="BI579" s="255"/>
    </row>
    <row r="580" spans="1:61" x14ac:dyDescent="0.2">
      <c r="A580" s="255"/>
      <c r="B580" s="255"/>
      <c r="C580" s="255"/>
      <c r="D580" s="255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5"/>
      <c r="P580" s="255"/>
      <c r="Q580" s="255"/>
      <c r="R580" s="255"/>
      <c r="S580" s="255"/>
      <c r="T580" s="255"/>
      <c r="U580" s="255"/>
      <c r="V580" s="255"/>
      <c r="W580" s="255"/>
      <c r="X580" s="255"/>
      <c r="Y580" s="255"/>
      <c r="Z580" s="255"/>
      <c r="AA580" s="255"/>
      <c r="AB580" s="255"/>
      <c r="AC580" s="255"/>
      <c r="AD580" s="255"/>
      <c r="AE580" s="255"/>
      <c r="AF580" s="255"/>
      <c r="AG580" s="255"/>
      <c r="AH580" s="255"/>
      <c r="AI580" s="255"/>
      <c r="AJ580" s="255"/>
      <c r="AK580" s="255"/>
      <c r="AL580" s="255"/>
      <c r="AM580" s="255"/>
      <c r="AN580" s="255"/>
      <c r="AO580" s="255"/>
      <c r="AP580" s="255"/>
      <c r="AQ580" s="255"/>
      <c r="AR580" s="255"/>
      <c r="AS580" s="255"/>
      <c r="AT580" s="255"/>
      <c r="AU580" s="255"/>
      <c r="AV580" s="255"/>
      <c r="AW580" s="255"/>
      <c r="AX580" s="255"/>
      <c r="AY580" s="255"/>
      <c r="AZ580" s="255"/>
      <c r="BA580" s="255"/>
      <c r="BB580" s="255"/>
      <c r="BC580" s="255"/>
      <c r="BD580" s="255"/>
      <c r="BE580" s="255"/>
      <c r="BF580" s="255"/>
      <c r="BG580" s="255"/>
      <c r="BH580" s="255"/>
      <c r="BI580" s="255"/>
    </row>
    <row r="581" spans="1:61" x14ac:dyDescent="0.2">
      <c r="A581" s="255"/>
      <c r="B581" s="255"/>
      <c r="C581" s="255"/>
      <c r="D581" s="255"/>
      <c r="E581" s="255"/>
      <c r="F581" s="255"/>
      <c r="G581" s="255"/>
      <c r="H581" s="255"/>
      <c r="I581" s="255"/>
      <c r="J581" s="255"/>
      <c r="K581" s="255"/>
      <c r="L581" s="255"/>
      <c r="M581" s="255"/>
      <c r="N581" s="255"/>
      <c r="O581" s="255"/>
      <c r="P581" s="255"/>
      <c r="Q581" s="255"/>
      <c r="R581" s="255"/>
      <c r="S581" s="255"/>
      <c r="T581" s="255"/>
      <c r="U581" s="255"/>
      <c r="V581" s="255"/>
      <c r="W581" s="255"/>
      <c r="X581" s="255"/>
      <c r="Y581" s="255"/>
      <c r="Z581" s="255"/>
      <c r="AA581" s="255"/>
      <c r="AB581" s="255"/>
      <c r="AC581" s="255"/>
      <c r="AD581" s="255"/>
      <c r="AE581" s="255"/>
      <c r="AF581" s="255"/>
      <c r="AG581" s="255"/>
      <c r="AH581" s="255"/>
      <c r="AI581" s="255"/>
      <c r="AJ581" s="255"/>
      <c r="AK581" s="255"/>
      <c r="AL581" s="255"/>
      <c r="AM581" s="255"/>
      <c r="AN581" s="255"/>
      <c r="AO581" s="255"/>
      <c r="AP581" s="255"/>
      <c r="AQ581" s="255"/>
      <c r="AR581" s="255"/>
      <c r="AS581" s="255"/>
      <c r="AT581" s="255"/>
      <c r="AU581" s="255"/>
      <c r="AV581" s="255"/>
      <c r="AW581" s="255"/>
      <c r="AX581" s="255"/>
      <c r="AY581" s="255"/>
      <c r="AZ581" s="255"/>
      <c r="BA581" s="255"/>
      <c r="BB581" s="255"/>
      <c r="BC581" s="255"/>
      <c r="BD581" s="255"/>
      <c r="BE581" s="255"/>
      <c r="BF581" s="255"/>
      <c r="BG581" s="255"/>
      <c r="BH581" s="255"/>
      <c r="BI581" s="255"/>
    </row>
    <row r="582" spans="1:61" x14ac:dyDescent="0.2">
      <c r="A582" s="255"/>
      <c r="B582" s="255"/>
      <c r="C582" s="255"/>
      <c r="D582" s="255"/>
      <c r="E582" s="255"/>
      <c r="F582" s="255"/>
      <c r="G582" s="255"/>
      <c r="H582" s="255"/>
      <c r="I582" s="255"/>
      <c r="J582" s="255"/>
      <c r="K582" s="255"/>
      <c r="L582" s="255"/>
      <c r="M582" s="255"/>
      <c r="N582" s="255"/>
      <c r="O582" s="255"/>
      <c r="P582" s="255"/>
      <c r="Q582" s="255"/>
      <c r="R582" s="255"/>
      <c r="S582" s="255"/>
      <c r="T582" s="255"/>
      <c r="U582" s="255"/>
      <c r="V582" s="255"/>
      <c r="W582" s="255"/>
      <c r="X582" s="255"/>
      <c r="Y582" s="255"/>
      <c r="Z582" s="255"/>
      <c r="AA582" s="255"/>
      <c r="AB582" s="255"/>
      <c r="AC582" s="255"/>
      <c r="AD582" s="255"/>
      <c r="AE582" s="255"/>
      <c r="AF582" s="255"/>
      <c r="AG582" s="255"/>
      <c r="AH582" s="255"/>
      <c r="AI582" s="255"/>
      <c r="AJ582" s="255"/>
      <c r="AK582" s="255"/>
      <c r="AL582" s="255"/>
      <c r="AM582" s="255"/>
      <c r="AN582" s="255"/>
      <c r="AO582" s="255"/>
      <c r="AP582" s="255"/>
      <c r="AQ582" s="255"/>
      <c r="AR582" s="255"/>
      <c r="AS582" s="255"/>
      <c r="AT582" s="255"/>
      <c r="AU582" s="255"/>
      <c r="AV582" s="255"/>
      <c r="AW582" s="255"/>
      <c r="AX582" s="255"/>
      <c r="AY582" s="255"/>
      <c r="AZ582" s="255"/>
      <c r="BA582" s="255"/>
      <c r="BB582" s="255"/>
      <c r="BC582" s="255"/>
      <c r="BD582" s="255"/>
      <c r="BE582" s="255"/>
      <c r="BF582" s="255"/>
      <c r="BG582" s="255"/>
      <c r="BH582" s="255"/>
      <c r="BI582" s="255"/>
    </row>
    <row r="583" spans="1:61" x14ac:dyDescent="0.2">
      <c r="A583" s="255"/>
      <c r="B583" s="255"/>
      <c r="C583" s="255"/>
      <c r="D583" s="255"/>
      <c r="E583" s="255"/>
      <c r="F583" s="255"/>
      <c r="G583" s="255"/>
      <c r="H583" s="255"/>
      <c r="I583" s="255"/>
      <c r="J583" s="255"/>
      <c r="K583" s="255"/>
      <c r="L583" s="255"/>
      <c r="M583" s="255"/>
      <c r="N583" s="255"/>
      <c r="O583" s="255"/>
      <c r="P583" s="255"/>
      <c r="Q583" s="255"/>
      <c r="R583" s="255"/>
      <c r="S583" s="255"/>
      <c r="T583" s="255"/>
      <c r="U583" s="255"/>
      <c r="V583" s="255"/>
      <c r="W583" s="255"/>
      <c r="X583" s="255"/>
      <c r="Y583" s="255"/>
      <c r="Z583" s="255"/>
      <c r="AA583" s="255"/>
      <c r="AB583" s="255"/>
      <c r="AC583" s="255"/>
      <c r="AD583" s="255"/>
      <c r="AE583" s="255"/>
      <c r="AF583" s="255"/>
      <c r="AG583" s="255"/>
      <c r="AH583" s="255"/>
      <c r="AI583" s="255"/>
      <c r="AJ583" s="255"/>
      <c r="AK583" s="255"/>
      <c r="AL583" s="255"/>
      <c r="AM583" s="255"/>
      <c r="AN583" s="255"/>
      <c r="AO583" s="255"/>
      <c r="AP583" s="255"/>
      <c r="AQ583" s="255"/>
      <c r="AR583" s="255"/>
      <c r="AS583" s="255"/>
      <c r="AT583" s="255"/>
      <c r="AU583" s="255"/>
      <c r="AV583" s="255"/>
      <c r="AW583" s="255"/>
      <c r="AX583" s="255"/>
      <c r="AY583" s="255"/>
      <c r="AZ583" s="255"/>
      <c r="BA583" s="255"/>
      <c r="BB583" s="255"/>
      <c r="BC583" s="255"/>
      <c r="BD583" s="255"/>
      <c r="BE583" s="255"/>
      <c r="BF583" s="255"/>
      <c r="BG583" s="255"/>
      <c r="BH583" s="255"/>
      <c r="BI583" s="255"/>
    </row>
    <row r="584" spans="1:61" x14ac:dyDescent="0.2">
      <c r="A584" s="255"/>
      <c r="B584" s="255"/>
      <c r="C584" s="255"/>
      <c r="D584" s="255"/>
      <c r="E584" s="255"/>
      <c r="F584" s="255"/>
      <c r="G584" s="255"/>
      <c r="H584" s="255"/>
      <c r="I584" s="255"/>
      <c r="J584" s="255"/>
      <c r="K584" s="255"/>
      <c r="L584" s="255"/>
      <c r="M584" s="255"/>
      <c r="N584" s="255"/>
      <c r="O584" s="255"/>
      <c r="P584" s="255"/>
      <c r="Q584" s="255"/>
      <c r="R584" s="255"/>
      <c r="S584" s="255"/>
      <c r="T584" s="255"/>
      <c r="U584" s="255"/>
      <c r="V584" s="255"/>
      <c r="W584" s="255"/>
      <c r="X584" s="255"/>
      <c r="Y584" s="255"/>
      <c r="Z584" s="255"/>
      <c r="AA584" s="255"/>
      <c r="AB584" s="255"/>
      <c r="AC584" s="255"/>
      <c r="AD584" s="255"/>
      <c r="AE584" s="255"/>
      <c r="AF584" s="255"/>
      <c r="AG584" s="255"/>
      <c r="AH584" s="255"/>
      <c r="AI584" s="255"/>
      <c r="AJ584" s="255"/>
      <c r="AK584" s="255"/>
      <c r="AL584" s="255"/>
      <c r="AM584" s="255"/>
      <c r="AN584" s="255"/>
      <c r="AO584" s="255"/>
      <c r="AP584" s="255"/>
      <c r="AQ584" s="255"/>
      <c r="AR584" s="255"/>
      <c r="AS584" s="255"/>
      <c r="AT584" s="255"/>
      <c r="AU584" s="255"/>
      <c r="AV584" s="255"/>
      <c r="AW584" s="255"/>
      <c r="AX584" s="255"/>
      <c r="AY584" s="255"/>
      <c r="AZ584" s="255"/>
      <c r="BA584" s="255"/>
      <c r="BB584" s="255"/>
      <c r="BC584" s="255"/>
      <c r="BD584" s="255"/>
      <c r="BE584" s="255"/>
      <c r="BF584" s="255"/>
      <c r="BG584" s="255"/>
      <c r="BH584" s="255"/>
      <c r="BI584" s="255"/>
    </row>
    <row r="585" spans="1:61" x14ac:dyDescent="0.2">
      <c r="A585" s="255"/>
      <c r="B585" s="255"/>
      <c r="C585" s="255"/>
      <c r="D585" s="255"/>
      <c r="E585" s="255"/>
      <c r="F585" s="255"/>
      <c r="G585" s="255"/>
      <c r="H585" s="255"/>
      <c r="I585" s="255"/>
      <c r="J585" s="255"/>
      <c r="K585" s="255"/>
      <c r="L585" s="255"/>
      <c r="M585" s="255"/>
      <c r="N585" s="255"/>
      <c r="O585" s="255"/>
      <c r="P585" s="255"/>
      <c r="Q585" s="255"/>
      <c r="R585" s="255"/>
      <c r="S585" s="255"/>
      <c r="T585" s="255"/>
      <c r="U585" s="255"/>
      <c r="V585" s="255"/>
      <c r="W585" s="255"/>
      <c r="X585" s="255"/>
      <c r="Y585" s="255"/>
      <c r="Z585" s="255"/>
      <c r="AA585" s="255"/>
      <c r="AB585" s="255"/>
      <c r="AC585" s="255"/>
      <c r="AD585" s="255"/>
      <c r="AE585" s="255"/>
      <c r="AF585" s="255"/>
      <c r="AG585" s="255"/>
      <c r="AH585" s="255"/>
      <c r="AI585" s="255"/>
      <c r="AJ585" s="255"/>
      <c r="AK585" s="255"/>
      <c r="AL585" s="255"/>
      <c r="AM585" s="255"/>
      <c r="AN585" s="255"/>
      <c r="AO585" s="255"/>
      <c r="AP585" s="255"/>
      <c r="AQ585" s="255"/>
      <c r="AR585" s="255"/>
      <c r="AS585" s="255"/>
      <c r="AT585" s="255"/>
      <c r="AU585" s="255"/>
      <c r="AV585" s="255"/>
      <c r="AW585" s="255"/>
      <c r="AX585" s="255"/>
      <c r="AY585" s="255"/>
      <c r="AZ585" s="255"/>
      <c r="BA585" s="255"/>
      <c r="BB585" s="255"/>
      <c r="BC585" s="255"/>
      <c r="BD585" s="255"/>
      <c r="BE585" s="255"/>
      <c r="BF585" s="255"/>
      <c r="BG585" s="255"/>
      <c r="BH585" s="255"/>
      <c r="BI585" s="255"/>
    </row>
    <row r="586" spans="1:61" x14ac:dyDescent="0.2">
      <c r="A586" s="255"/>
      <c r="B586" s="255"/>
      <c r="C586" s="255"/>
      <c r="D586" s="255"/>
      <c r="E586" s="255"/>
      <c r="F586" s="255"/>
      <c r="G586" s="255"/>
      <c r="H586" s="255"/>
      <c r="I586" s="255"/>
      <c r="J586" s="255"/>
      <c r="K586" s="255"/>
      <c r="L586" s="255"/>
      <c r="M586" s="255"/>
      <c r="N586" s="255"/>
      <c r="O586" s="255"/>
      <c r="P586" s="255"/>
      <c r="Q586" s="255"/>
      <c r="R586" s="255"/>
      <c r="S586" s="255"/>
      <c r="T586" s="255"/>
      <c r="U586" s="255"/>
      <c r="V586" s="255"/>
      <c r="W586" s="255"/>
      <c r="X586" s="255"/>
      <c r="Y586" s="255"/>
      <c r="Z586" s="255"/>
      <c r="AA586" s="255"/>
      <c r="AB586" s="255"/>
      <c r="AC586" s="255"/>
      <c r="AD586" s="255"/>
      <c r="AE586" s="255"/>
      <c r="AF586" s="255"/>
      <c r="AG586" s="255"/>
      <c r="AH586" s="255"/>
      <c r="AI586" s="255"/>
      <c r="AJ586" s="255"/>
      <c r="AK586" s="255"/>
      <c r="AL586" s="255"/>
      <c r="AM586" s="255"/>
      <c r="AN586" s="255"/>
      <c r="AO586" s="255"/>
      <c r="AP586" s="255"/>
      <c r="AQ586" s="255"/>
      <c r="AR586" s="255"/>
      <c r="AS586" s="255"/>
      <c r="AT586" s="255"/>
      <c r="AU586" s="255"/>
      <c r="AV586" s="255"/>
      <c r="AW586" s="255"/>
      <c r="AX586" s="255"/>
      <c r="AY586" s="255"/>
      <c r="AZ586" s="255"/>
      <c r="BA586" s="255"/>
      <c r="BB586" s="255"/>
      <c r="BC586" s="255"/>
      <c r="BD586" s="255"/>
      <c r="BE586" s="255"/>
      <c r="BF586" s="255"/>
      <c r="BG586" s="255"/>
      <c r="BH586" s="255"/>
      <c r="BI586" s="255"/>
    </row>
    <row r="587" spans="1:61" x14ac:dyDescent="0.2">
      <c r="A587" s="255"/>
      <c r="B587" s="255"/>
      <c r="C587" s="255"/>
      <c r="D587" s="255"/>
      <c r="E587" s="255"/>
      <c r="F587" s="255"/>
      <c r="G587" s="255"/>
      <c r="H587" s="255"/>
      <c r="I587" s="255"/>
      <c r="J587" s="255"/>
      <c r="K587" s="255"/>
      <c r="L587" s="255"/>
      <c r="M587" s="255"/>
      <c r="N587" s="255"/>
      <c r="O587" s="255"/>
      <c r="P587" s="255"/>
      <c r="Q587" s="255"/>
      <c r="R587" s="255"/>
      <c r="S587" s="255"/>
      <c r="T587" s="255"/>
      <c r="U587" s="255"/>
      <c r="V587" s="255"/>
      <c r="W587" s="255"/>
      <c r="X587" s="255"/>
      <c r="Y587" s="255"/>
      <c r="Z587" s="255"/>
      <c r="AA587" s="255"/>
      <c r="AB587" s="255"/>
      <c r="AC587" s="255"/>
      <c r="AD587" s="255"/>
      <c r="AE587" s="255"/>
      <c r="AF587" s="255"/>
      <c r="AG587" s="255"/>
      <c r="AH587" s="255"/>
      <c r="AI587" s="255"/>
      <c r="AJ587" s="255"/>
      <c r="AK587" s="255"/>
      <c r="AL587" s="255"/>
      <c r="AM587" s="255"/>
      <c r="AN587" s="255"/>
      <c r="AO587" s="255"/>
      <c r="AP587" s="255"/>
      <c r="AQ587" s="255"/>
      <c r="AR587" s="255"/>
      <c r="AS587" s="255"/>
      <c r="AT587" s="255"/>
      <c r="AU587" s="255"/>
      <c r="AV587" s="255"/>
      <c r="AW587" s="255"/>
      <c r="AX587" s="255"/>
      <c r="AY587" s="255"/>
      <c r="AZ587" s="255"/>
      <c r="BA587" s="255"/>
      <c r="BB587" s="255"/>
      <c r="BC587" s="255"/>
      <c r="BD587" s="255"/>
      <c r="BE587" s="255"/>
      <c r="BF587" s="255"/>
      <c r="BG587" s="255"/>
      <c r="BH587" s="255"/>
      <c r="BI587" s="255"/>
    </row>
    <row r="588" spans="1:61" x14ac:dyDescent="0.2">
      <c r="A588" s="255"/>
      <c r="B588" s="255"/>
      <c r="C588" s="255"/>
      <c r="D588" s="255"/>
      <c r="E588" s="255"/>
      <c r="F588" s="255"/>
      <c r="G588" s="255"/>
      <c r="H588" s="255"/>
      <c r="I588" s="255"/>
      <c r="J588" s="255"/>
      <c r="K588" s="255"/>
      <c r="L588" s="255"/>
      <c r="M588" s="255"/>
      <c r="N588" s="255"/>
      <c r="O588" s="255"/>
      <c r="P588" s="255"/>
      <c r="Q588" s="255"/>
      <c r="R588" s="255"/>
      <c r="S588" s="255"/>
      <c r="T588" s="255"/>
      <c r="U588" s="255"/>
      <c r="V588" s="255"/>
      <c r="W588" s="255"/>
      <c r="X588" s="255"/>
      <c r="Y588" s="255"/>
      <c r="Z588" s="255"/>
      <c r="AA588" s="255"/>
      <c r="AB588" s="255"/>
      <c r="AC588" s="255"/>
      <c r="AD588" s="255"/>
      <c r="AE588" s="255"/>
      <c r="AF588" s="255"/>
      <c r="AG588" s="255"/>
      <c r="AH588" s="255"/>
      <c r="AI588" s="255"/>
      <c r="AJ588" s="255"/>
      <c r="AK588" s="255"/>
      <c r="AL588" s="255"/>
      <c r="AM588" s="255"/>
      <c r="AN588" s="255"/>
      <c r="AO588" s="255"/>
      <c r="AP588" s="255"/>
      <c r="AQ588" s="255"/>
      <c r="AR588" s="255"/>
      <c r="AS588" s="255"/>
      <c r="AT588" s="255"/>
      <c r="AU588" s="255"/>
      <c r="AV588" s="255"/>
      <c r="AW588" s="255"/>
      <c r="AX588" s="255"/>
      <c r="AY588" s="255"/>
      <c r="AZ588" s="255"/>
      <c r="BA588" s="255"/>
      <c r="BB588" s="255"/>
      <c r="BC588" s="255"/>
      <c r="BD588" s="255"/>
      <c r="BE588" s="255"/>
      <c r="BF588" s="255"/>
      <c r="BG588" s="255"/>
      <c r="BH588" s="255"/>
      <c r="BI588" s="255"/>
    </row>
    <row r="589" spans="1:61" x14ac:dyDescent="0.2">
      <c r="A589" s="255"/>
      <c r="B589" s="255"/>
      <c r="C589" s="255"/>
      <c r="D589" s="255"/>
      <c r="E589" s="255"/>
      <c r="F589" s="255"/>
      <c r="G589" s="255"/>
      <c r="H589" s="255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/>
      <c r="T589" s="255"/>
      <c r="U589" s="255"/>
      <c r="V589" s="255"/>
      <c r="W589" s="255"/>
      <c r="X589" s="255"/>
      <c r="Y589" s="255"/>
      <c r="Z589" s="255"/>
      <c r="AA589" s="255"/>
      <c r="AB589" s="255"/>
      <c r="AC589" s="255"/>
      <c r="AD589" s="255"/>
      <c r="AE589" s="255"/>
      <c r="AF589" s="255"/>
      <c r="AG589" s="255"/>
      <c r="AH589" s="255"/>
      <c r="AI589" s="255"/>
      <c r="AJ589" s="255"/>
      <c r="AK589" s="255"/>
      <c r="AL589" s="255"/>
      <c r="AM589" s="255"/>
      <c r="AN589" s="255"/>
      <c r="AO589" s="255"/>
      <c r="AP589" s="255"/>
      <c r="AQ589" s="255"/>
      <c r="AR589" s="255"/>
      <c r="AS589" s="255"/>
      <c r="AT589" s="255"/>
      <c r="AU589" s="255"/>
      <c r="AV589" s="255"/>
      <c r="AW589" s="255"/>
      <c r="AX589" s="255"/>
      <c r="AY589" s="255"/>
      <c r="AZ589" s="255"/>
      <c r="BA589" s="255"/>
      <c r="BB589" s="255"/>
      <c r="BC589" s="255"/>
      <c r="BD589" s="255"/>
      <c r="BE589" s="255"/>
      <c r="BF589" s="255"/>
      <c r="BG589" s="255"/>
      <c r="BH589" s="255"/>
      <c r="BI589" s="255"/>
    </row>
    <row r="590" spans="1:61" x14ac:dyDescent="0.2">
      <c r="A590" s="255"/>
      <c r="B590" s="255"/>
      <c r="C590" s="255"/>
      <c r="D590" s="255"/>
      <c r="E590" s="255"/>
      <c r="F590" s="255"/>
      <c r="G590" s="255"/>
      <c r="H590" s="255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/>
      <c r="T590" s="255"/>
      <c r="U590" s="255"/>
      <c r="V590" s="255"/>
      <c r="W590" s="255"/>
      <c r="X590" s="255"/>
      <c r="Y590" s="255"/>
      <c r="Z590" s="255"/>
      <c r="AA590" s="255"/>
      <c r="AB590" s="255"/>
      <c r="AC590" s="255"/>
      <c r="AD590" s="255"/>
      <c r="AE590" s="255"/>
      <c r="AF590" s="255"/>
      <c r="AG590" s="255"/>
      <c r="AH590" s="255"/>
      <c r="AI590" s="255"/>
      <c r="AJ590" s="255"/>
      <c r="AK590" s="255"/>
      <c r="AL590" s="255"/>
      <c r="AM590" s="255"/>
      <c r="AN590" s="255"/>
      <c r="AO590" s="255"/>
      <c r="AP590" s="255"/>
      <c r="AQ590" s="255"/>
      <c r="AR590" s="255"/>
      <c r="AS590" s="255"/>
      <c r="AT590" s="255"/>
      <c r="AU590" s="255"/>
      <c r="AV590" s="255"/>
      <c r="AW590" s="255"/>
      <c r="AX590" s="255"/>
      <c r="AY590" s="255"/>
      <c r="AZ590" s="255"/>
      <c r="BA590" s="255"/>
      <c r="BB590" s="255"/>
      <c r="BC590" s="255"/>
      <c r="BD590" s="255"/>
      <c r="BE590" s="255"/>
      <c r="BF590" s="255"/>
      <c r="BG590" s="255"/>
      <c r="BH590" s="255"/>
      <c r="BI590" s="255"/>
    </row>
    <row r="591" spans="1:61" x14ac:dyDescent="0.2">
      <c r="A591" s="255"/>
      <c r="B591" s="255"/>
      <c r="C591" s="255"/>
      <c r="D591" s="255"/>
      <c r="E591" s="255"/>
      <c r="F591" s="255"/>
      <c r="G591" s="255"/>
      <c r="H591" s="255"/>
      <c r="I591" s="255"/>
      <c r="J591" s="255"/>
      <c r="K591" s="255"/>
      <c r="L591" s="255"/>
      <c r="M591" s="255"/>
      <c r="N591" s="255"/>
      <c r="O591" s="255"/>
      <c r="P591" s="255"/>
      <c r="Q591" s="255"/>
      <c r="R591" s="255"/>
      <c r="S591" s="255"/>
      <c r="T591" s="255"/>
      <c r="U591" s="255"/>
      <c r="V591" s="255"/>
      <c r="W591" s="255"/>
      <c r="X591" s="255"/>
      <c r="Y591" s="255"/>
      <c r="Z591" s="255"/>
      <c r="AA591" s="255"/>
      <c r="AB591" s="255"/>
      <c r="AC591" s="255"/>
      <c r="AD591" s="255"/>
      <c r="AE591" s="255"/>
      <c r="AF591" s="255"/>
      <c r="AG591" s="255"/>
      <c r="AH591" s="255"/>
      <c r="AI591" s="255"/>
      <c r="AJ591" s="255"/>
      <c r="AK591" s="255"/>
      <c r="AL591" s="255"/>
      <c r="AM591" s="255"/>
      <c r="AN591" s="255"/>
      <c r="AO591" s="255"/>
      <c r="AP591" s="255"/>
      <c r="AQ591" s="255"/>
      <c r="AR591" s="255"/>
      <c r="AS591" s="255"/>
      <c r="AT591" s="255"/>
      <c r="AU591" s="255"/>
      <c r="AV591" s="255"/>
      <c r="AW591" s="255"/>
      <c r="AX591" s="255"/>
      <c r="AY591" s="255"/>
      <c r="AZ591" s="255"/>
      <c r="BA591" s="255"/>
      <c r="BB591" s="255"/>
      <c r="BC591" s="255"/>
      <c r="BD591" s="255"/>
      <c r="BE591" s="255"/>
      <c r="BF591" s="255"/>
      <c r="BG591" s="255"/>
      <c r="BH591" s="255"/>
      <c r="BI591" s="255"/>
    </row>
    <row r="592" spans="1:61" x14ac:dyDescent="0.2">
      <c r="A592" s="255"/>
      <c r="B592" s="255"/>
      <c r="C592" s="255"/>
      <c r="D592" s="255"/>
      <c r="E592" s="255"/>
      <c r="F592" s="255"/>
      <c r="G592" s="255"/>
      <c r="H592" s="255"/>
      <c r="I592" s="255"/>
      <c r="J592" s="255"/>
      <c r="K592" s="255"/>
      <c r="L592" s="255"/>
      <c r="M592" s="255"/>
      <c r="N592" s="255"/>
      <c r="O592" s="255"/>
      <c r="P592" s="255"/>
      <c r="Q592" s="255"/>
      <c r="R592" s="255"/>
      <c r="S592" s="255"/>
      <c r="T592" s="255"/>
      <c r="U592" s="255"/>
      <c r="V592" s="255"/>
      <c r="W592" s="255"/>
      <c r="X592" s="255"/>
      <c r="Y592" s="255"/>
      <c r="Z592" s="255"/>
      <c r="AA592" s="255"/>
      <c r="AB592" s="255"/>
      <c r="AC592" s="255"/>
      <c r="AD592" s="255"/>
      <c r="AE592" s="255"/>
      <c r="AF592" s="255"/>
      <c r="AG592" s="255"/>
      <c r="AH592" s="255"/>
      <c r="AI592" s="255"/>
      <c r="AJ592" s="255"/>
      <c r="AK592" s="255"/>
      <c r="AL592" s="255"/>
      <c r="AM592" s="255"/>
      <c r="AN592" s="255"/>
      <c r="AO592" s="255"/>
      <c r="AP592" s="255"/>
      <c r="AQ592" s="255"/>
      <c r="AR592" s="255"/>
      <c r="AS592" s="255"/>
      <c r="AT592" s="255"/>
      <c r="AU592" s="255"/>
      <c r="AV592" s="255"/>
      <c r="AW592" s="255"/>
      <c r="AX592" s="255"/>
      <c r="AY592" s="255"/>
      <c r="AZ592" s="255"/>
      <c r="BA592" s="255"/>
      <c r="BB592" s="255"/>
      <c r="BC592" s="255"/>
      <c r="BD592" s="255"/>
      <c r="BE592" s="255"/>
      <c r="BF592" s="255"/>
      <c r="BG592" s="255"/>
      <c r="BH592" s="255"/>
      <c r="BI592" s="255"/>
    </row>
    <row r="593" spans="1:61" x14ac:dyDescent="0.2">
      <c r="A593" s="255"/>
      <c r="B593" s="255"/>
      <c r="C593" s="255"/>
      <c r="D593" s="255"/>
      <c r="E593" s="255"/>
      <c r="F593" s="255"/>
      <c r="G593" s="255"/>
      <c r="H593" s="255"/>
      <c r="I593" s="255"/>
      <c r="J593" s="255"/>
      <c r="K593" s="255"/>
      <c r="L593" s="255"/>
      <c r="M593" s="255"/>
      <c r="N593" s="255"/>
      <c r="O593" s="255"/>
      <c r="P593" s="255"/>
      <c r="Q593" s="255"/>
      <c r="R593" s="255"/>
      <c r="S593" s="255"/>
      <c r="T593" s="255"/>
      <c r="U593" s="255"/>
      <c r="V593" s="255"/>
      <c r="W593" s="255"/>
      <c r="X593" s="255"/>
      <c r="Y593" s="255"/>
      <c r="Z593" s="255"/>
      <c r="AA593" s="255"/>
      <c r="AB593" s="255"/>
      <c r="AC593" s="255"/>
      <c r="AD593" s="255"/>
      <c r="AE593" s="255"/>
      <c r="AF593" s="255"/>
      <c r="AG593" s="255"/>
      <c r="AH593" s="255"/>
      <c r="AI593" s="255"/>
      <c r="AJ593" s="255"/>
      <c r="AK593" s="255"/>
      <c r="AL593" s="255"/>
      <c r="AM593" s="255"/>
      <c r="AN593" s="255"/>
      <c r="AO593" s="255"/>
      <c r="AP593" s="255"/>
      <c r="AQ593" s="255"/>
      <c r="AR593" s="255"/>
      <c r="AS593" s="255"/>
      <c r="AT593" s="255"/>
      <c r="AU593" s="255"/>
      <c r="AV593" s="255"/>
      <c r="AW593" s="255"/>
      <c r="AX593" s="255"/>
      <c r="AY593" s="255"/>
      <c r="AZ593" s="255"/>
      <c r="BA593" s="255"/>
      <c r="BB593" s="255"/>
      <c r="BC593" s="255"/>
      <c r="BD593" s="255"/>
      <c r="BE593" s="255"/>
      <c r="BF593" s="255"/>
      <c r="BG593" s="255"/>
      <c r="BH593" s="255"/>
      <c r="BI593" s="255"/>
    </row>
    <row r="594" spans="1:61" x14ac:dyDescent="0.2">
      <c r="A594" s="255"/>
      <c r="B594" s="255"/>
      <c r="C594" s="255"/>
      <c r="D594" s="255"/>
      <c r="E594" s="255"/>
      <c r="F594" s="255"/>
      <c r="G594" s="255"/>
      <c r="H594" s="255"/>
      <c r="I594" s="255"/>
      <c r="J594" s="255"/>
      <c r="K594" s="255"/>
      <c r="L594" s="255"/>
      <c r="M594" s="255"/>
      <c r="N594" s="255"/>
      <c r="O594" s="255"/>
      <c r="P594" s="255"/>
      <c r="Q594" s="255"/>
      <c r="R594" s="255"/>
      <c r="S594" s="255"/>
      <c r="T594" s="255"/>
      <c r="U594" s="255"/>
      <c r="V594" s="255"/>
      <c r="W594" s="255"/>
      <c r="X594" s="255"/>
      <c r="Y594" s="255"/>
      <c r="Z594" s="255"/>
      <c r="AA594" s="255"/>
      <c r="AB594" s="255"/>
      <c r="AC594" s="255"/>
      <c r="AD594" s="255"/>
      <c r="AE594" s="255"/>
      <c r="AF594" s="255"/>
      <c r="AG594" s="255"/>
      <c r="AH594" s="255"/>
      <c r="AI594" s="255"/>
      <c r="AJ594" s="255"/>
      <c r="AK594" s="255"/>
      <c r="AL594" s="255"/>
      <c r="AM594" s="255"/>
      <c r="AN594" s="255"/>
      <c r="AO594" s="255"/>
      <c r="AP594" s="255"/>
      <c r="AQ594" s="255"/>
      <c r="AR594" s="255"/>
      <c r="AS594" s="255"/>
      <c r="AT594" s="255"/>
      <c r="AU594" s="255"/>
      <c r="AV594" s="255"/>
      <c r="AW594" s="255"/>
      <c r="AX594" s="255"/>
      <c r="AY594" s="255"/>
      <c r="AZ594" s="255"/>
      <c r="BA594" s="255"/>
      <c r="BB594" s="255"/>
      <c r="BC594" s="255"/>
      <c r="BD594" s="255"/>
      <c r="BE594" s="255"/>
      <c r="BF594" s="255"/>
      <c r="BG594" s="255"/>
      <c r="BH594" s="255"/>
      <c r="BI594" s="255"/>
    </row>
    <row r="595" spans="1:61" x14ac:dyDescent="0.2">
      <c r="A595" s="255"/>
      <c r="B595" s="255"/>
      <c r="C595" s="255"/>
      <c r="D595" s="255"/>
      <c r="E595" s="255"/>
      <c r="F595" s="255"/>
      <c r="G595" s="255"/>
      <c r="H595" s="255"/>
      <c r="I595" s="255"/>
      <c r="J595" s="255"/>
      <c r="K595" s="255"/>
      <c r="L595" s="255"/>
      <c r="M595" s="255"/>
      <c r="N595" s="255"/>
      <c r="O595" s="255"/>
      <c r="P595" s="255"/>
      <c r="Q595" s="255"/>
      <c r="R595" s="255"/>
      <c r="S595" s="255"/>
      <c r="T595" s="255"/>
      <c r="U595" s="255"/>
      <c r="V595" s="255"/>
      <c r="W595" s="255"/>
      <c r="X595" s="255"/>
      <c r="Y595" s="255"/>
      <c r="Z595" s="255"/>
      <c r="AA595" s="255"/>
      <c r="AB595" s="255"/>
      <c r="AC595" s="255"/>
      <c r="AD595" s="255"/>
      <c r="AE595" s="255"/>
      <c r="AF595" s="255"/>
      <c r="AG595" s="255"/>
      <c r="AH595" s="255"/>
      <c r="AI595" s="255"/>
      <c r="AJ595" s="255"/>
      <c r="AK595" s="255"/>
      <c r="AL595" s="255"/>
      <c r="AM595" s="255"/>
      <c r="AN595" s="255"/>
      <c r="AO595" s="255"/>
      <c r="AP595" s="255"/>
      <c r="AQ595" s="255"/>
      <c r="AR595" s="255"/>
      <c r="AS595" s="255"/>
      <c r="AT595" s="255"/>
      <c r="AU595" s="255"/>
      <c r="AV595" s="255"/>
      <c r="AW595" s="255"/>
      <c r="AX595" s="255"/>
      <c r="AY595" s="255"/>
      <c r="AZ595" s="255"/>
      <c r="BA595" s="255"/>
      <c r="BB595" s="255"/>
      <c r="BC595" s="255"/>
      <c r="BD595" s="255"/>
      <c r="BE595" s="255"/>
      <c r="BF595" s="255"/>
      <c r="BG595" s="255"/>
      <c r="BH595" s="255"/>
      <c r="BI595" s="255"/>
    </row>
    <row r="596" spans="1:61" x14ac:dyDescent="0.2">
      <c r="A596" s="255"/>
      <c r="B596" s="255"/>
      <c r="C596" s="255"/>
      <c r="D596" s="255"/>
      <c r="E596" s="255"/>
      <c r="F596" s="255"/>
      <c r="G596" s="255"/>
      <c r="H596" s="255"/>
      <c r="I596" s="255"/>
      <c r="J596" s="255"/>
      <c r="K596" s="255"/>
      <c r="L596" s="255"/>
      <c r="M596" s="255"/>
      <c r="N596" s="255"/>
      <c r="O596" s="255"/>
      <c r="P596" s="255"/>
      <c r="Q596" s="255"/>
      <c r="R596" s="255"/>
      <c r="S596" s="255"/>
      <c r="T596" s="255"/>
      <c r="U596" s="255"/>
      <c r="V596" s="255"/>
      <c r="W596" s="255"/>
      <c r="X596" s="255"/>
      <c r="Y596" s="255"/>
      <c r="Z596" s="255"/>
      <c r="AA596" s="255"/>
      <c r="AB596" s="255"/>
      <c r="AC596" s="255"/>
      <c r="AD596" s="255"/>
      <c r="AE596" s="255"/>
      <c r="AF596" s="255"/>
      <c r="AG596" s="255"/>
      <c r="AH596" s="255"/>
      <c r="AI596" s="255"/>
      <c r="AJ596" s="255"/>
      <c r="AK596" s="255"/>
      <c r="AL596" s="255"/>
      <c r="AM596" s="255"/>
      <c r="AN596" s="255"/>
      <c r="AO596" s="255"/>
      <c r="AP596" s="255"/>
      <c r="AQ596" s="255"/>
      <c r="AR596" s="255"/>
      <c r="AS596" s="255"/>
      <c r="AT596" s="255"/>
      <c r="AU596" s="255"/>
      <c r="AV596" s="255"/>
      <c r="AW596" s="255"/>
      <c r="AX596" s="255"/>
      <c r="AY596" s="255"/>
      <c r="AZ596" s="255"/>
      <c r="BA596" s="255"/>
      <c r="BB596" s="255"/>
      <c r="BC596" s="255"/>
      <c r="BD596" s="255"/>
      <c r="BE596" s="255"/>
      <c r="BF596" s="255"/>
      <c r="BG596" s="255"/>
      <c r="BH596" s="255"/>
      <c r="BI596" s="255"/>
    </row>
    <row r="597" spans="1:61" x14ac:dyDescent="0.2">
      <c r="A597" s="255"/>
      <c r="B597" s="255"/>
      <c r="C597" s="255"/>
      <c r="D597" s="255"/>
      <c r="E597" s="255"/>
      <c r="F597" s="255"/>
      <c r="G597" s="255"/>
      <c r="H597" s="255"/>
      <c r="I597" s="255"/>
      <c r="J597" s="255"/>
      <c r="K597" s="255"/>
      <c r="L597" s="255"/>
      <c r="M597" s="255"/>
      <c r="N597" s="255"/>
      <c r="O597" s="255"/>
      <c r="P597" s="255"/>
      <c r="Q597" s="255"/>
      <c r="R597" s="255"/>
      <c r="S597" s="255"/>
      <c r="T597" s="255"/>
      <c r="U597" s="255"/>
      <c r="V597" s="255"/>
      <c r="W597" s="255"/>
      <c r="X597" s="255"/>
      <c r="Y597" s="255"/>
      <c r="Z597" s="255"/>
      <c r="AA597" s="255"/>
      <c r="AB597" s="255"/>
      <c r="AC597" s="255"/>
      <c r="AD597" s="255"/>
      <c r="AE597" s="255"/>
      <c r="AF597" s="255"/>
      <c r="AG597" s="255"/>
      <c r="AH597" s="255"/>
      <c r="AI597" s="255"/>
      <c r="AJ597" s="255"/>
      <c r="AK597" s="255"/>
      <c r="AL597" s="255"/>
      <c r="AM597" s="255"/>
      <c r="AN597" s="255"/>
      <c r="AO597" s="255"/>
      <c r="AP597" s="255"/>
      <c r="AQ597" s="255"/>
      <c r="AR597" s="255"/>
      <c r="AS597" s="255"/>
      <c r="AT597" s="255"/>
      <c r="AU597" s="255"/>
      <c r="AV597" s="255"/>
      <c r="AW597" s="255"/>
      <c r="AX597" s="255"/>
      <c r="AY597" s="255"/>
      <c r="AZ597" s="255"/>
      <c r="BA597" s="255"/>
      <c r="BB597" s="255"/>
      <c r="BC597" s="255"/>
      <c r="BD597" s="255"/>
      <c r="BE597" s="255"/>
      <c r="BF597" s="255"/>
      <c r="BG597" s="255"/>
      <c r="BH597" s="255"/>
      <c r="BI597" s="255"/>
    </row>
    <row r="598" spans="1:61" x14ac:dyDescent="0.2">
      <c r="A598" s="255"/>
      <c r="B598" s="255"/>
      <c r="C598" s="255"/>
      <c r="D598" s="255"/>
      <c r="E598" s="255"/>
      <c r="F598" s="255"/>
      <c r="G598" s="255"/>
      <c r="H598" s="255"/>
      <c r="I598" s="255"/>
      <c r="J598" s="255"/>
      <c r="K598" s="255"/>
      <c r="L598" s="255"/>
      <c r="M598" s="255"/>
      <c r="N598" s="255"/>
      <c r="O598" s="255"/>
      <c r="P598" s="255"/>
      <c r="Q598" s="255"/>
      <c r="R598" s="255"/>
      <c r="S598" s="255"/>
      <c r="T598" s="255"/>
      <c r="U598" s="255"/>
      <c r="V598" s="255"/>
      <c r="W598" s="255"/>
      <c r="X598" s="255"/>
      <c r="Y598" s="255"/>
      <c r="Z598" s="255"/>
      <c r="AA598" s="255"/>
      <c r="AB598" s="255"/>
      <c r="AC598" s="255"/>
      <c r="AD598" s="255"/>
      <c r="AE598" s="255"/>
      <c r="AF598" s="255"/>
      <c r="AG598" s="255"/>
      <c r="AH598" s="255"/>
      <c r="AI598" s="255"/>
      <c r="AJ598" s="255"/>
      <c r="AK598" s="255"/>
      <c r="AL598" s="255"/>
      <c r="AM598" s="255"/>
      <c r="AN598" s="255"/>
      <c r="AO598" s="255"/>
      <c r="AP598" s="255"/>
      <c r="AQ598" s="255"/>
      <c r="AR598" s="255"/>
      <c r="AS598" s="255"/>
      <c r="AT598" s="255"/>
      <c r="AU598" s="255"/>
      <c r="AV598" s="255"/>
      <c r="AW598" s="255"/>
      <c r="AX598" s="255"/>
      <c r="AY598" s="255"/>
      <c r="AZ598" s="255"/>
      <c r="BA598" s="255"/>
      <c r="BB598" s="255"/>
      <c r="BC598" s="255"/>
      <c r="BD598" s="255"/>
      <c r="BE598" s="255"/>
      <c r="BF598" s="255"/>
      <c r="BG598" s="255"/>
      <c r="BH598" s="255"/>
      <c r="BI598" s="255"/>
    </row>
    <row r="599" spans="1:61" x14ac:dyDescent="0.2">
      <c r="A599" s="255"/>
      <c r="B599" s="255"/>
      <c r="C599" s="255"/>
      <c r="D599" s="255"/>
      <c r="E599" s="255"/>
      <c r="F599" s="255"/>
      <c r="G599" s="255"/>
      <c r="H599" s="255"/>
      <c r="I599" s="255"/>
      <c r="J599" s="255"/>
      <c r="K599" s="255"/>
      <c r="L599" s="255"/>
      <c r="M599" s="255"/>
      <c r="N599" s="255"/>
      <c r="O599" s="255"/>
      <c r="P599" s="255"/>
      <c r="Q599" s="255"/>
      <c r="R599" s="255"/>
      <c r="S599" s="255"/>
      <c r="T599" s="255"/>
      <c r="U599" s="255"/>
      <c r="V599" s="255"/>
      <c r="W599" s="255"/>
      <c r="X599" s="255"/>
      <c r="Y599" s="255"/>
      <c r="Z599" s="255"/>
      <c r="AA599" s="255"/>
      <c r="AB599" s="255"/>
      <c r="AC599" s="255"/>
      <c r="AD599" s="255"/>
      <c r="AE599" s="255"/>
      <c r="AF599" s="255"/>
      <c r="AG599" s="255"/>
      <c r="AH599" s="255"/>
      <c r="AI599" s="255"/>
      <c r="AJ599" s="255"/>
      <c r="AK599" s="255"/>
      <c r="AL599" s="255"/>
      <c r="AM599" s="255"/>
      <c r="AN599" s="255"/>
      <c r="AO599" s="255"/>
      <c r="AP599" s="255"/>
      <c r="AQ599" s="255"/>
      <c r="AR599" s="255"/>
      <c r="AS599" s="255"/>
      <c r="AT599" s="255"/>
      <c r="AU599" s="255"/>
      <c r="AV599" s="255"/>
      <c r="AW599" s="255"/>
      <c r="AX599" s="255"/>
      <c r="AY599" s="255"/>
      <c r="AZ599" s="255"/>
      <c r="BA599" s="255"/>
      <c r="BB599" s="255"/>
      <c r="BC599" s="255"/>
      <c r="BD599" s="255"/>
      <c r="BE599" s="255"/>
      <c r="BF599" s="255"/>
      <c r="BG599" s="255"/>
      <c r="BH599" s="255"/>
      <c r="BI599" s="255"/>
    </row>
    <row r="600" spans="1:61" x14ac:dyDescent="0.2">
      <c r="A600" s="255"/>
      <c r="B600" s="255"/>
      <c r="C600" s="255"/>
      <c r="D600" s="255"/>
      <c r="E600" s="255"/>
      <c r="F600" s="255"/>
      <c r="G600" s="255"/>
      <c r="H600" s="255"/>
      <c r="I600" s="255"/>
      <c r="J600" s="255"/>
      <c r="K600" s="255"/>
      <c r="L600" s="255"/>
      <c r="M600" s="255"/>
      <c r="N600" s="255"/>
      <c r="O600" s="255"/>
      <c r="P600" s="255"/>
      <c r="Q600" s="255"/>
      <c r="R600" s="255"/>
      <c r="S600" s="255"/>
      <c r="T600" s="255"/>
      <c r="U600" s="255"/>
      <c r="V600" s="255"/>
      <c r="W600" s="255"/>
      <c r="X600" s="255"/>
      <c r="Y600" s="255"/>
      <c r="Z600" s="255"/>
      <c r="AA600" s="255"/>
      <c r="AB600" s="255"/>
      <c r="AC600" s="255"/>
      <c r="AD600" s="255"/>
      <c r="AE600" s="255"/>
      <c r="AF600" s="255"/>
      <c r="AG600" s="255"/>
      <c r="AH600" s="255"/>
      <c r="AI600" s="255"/>
      <c r="AJ600" s="255"/>
      <c r="AK600" s="255"/>
      <c r="AL600" s="255"/>
      <c r="AM600" s="255"/>
      <c r="AN600" s="255"/>
      <c r="AO600" s="255"/>
      <c r="AP600" s="255"/>
      <c r="AQ600" s="255"/>
      <c r="AR600" s="255"/>
      <c r="AS600" s="255"/>
      <c r="AT600" s="255"/>
      <c r="AU600" s="255"/>
      <c r="AV600" s="255"/>
      <c r="AW600" s="255"/>
      <c r="AX600" s="255"/>
      <c r="AY600" s="255"/>
      <c r="AZ600" s="255"/>
      <c r="BA600" s="255"/>
      <c r="BB600" s="255"/>
      <c r="BC600" s="255"/>
      <c r="BD600" s="255"/>
      <c r="BE600" s="255"/>
      <c r="BF600" s="255"/>
      <c r="BG600" s="255"/>
      <c r="BH600" s="255"/>
      <c r="BI600" s="255"/>
    </row>
    <row r="601" spans="1:61" x14ac:dyDescent="0.2">
      <c r="A601" s="255"/>
      <c r="B601" s="255"/>
      <c r="C601" s="255"/>
      <c r="D601" s="255"/>
      <c r="E601" s="255"/>
      <c r="F601" s="255"/>
      <c r="G601" s="255"/>
      <c r="H601" s="255"/>
      <c r="I601" s="255"/>
      <c r="J601" s="255"/>
      <c r="K601" s="255"/>
      <c r="L601" s="255"/>
      <c r="M601" s="255"/>
      <c r="N601" s="255"/>
      <c r="O601" s="255"/>
      <c r="P601" s="255"/>
      <c r="Q601" s="255"/>
      <c r="R601" s="255"/>
      <c r="S601" s="255"/>
      <c r="T601" s="255"/>
      <c r="U601" s="255"/>
      <c r="V601" s="255"/>
      <c r="W601" s="255"/>
      <c r="X601" s="255"/>
      <c r="Y601" s="255"/>
      <c r="Z601" s="255"/>
      <c r="AA601" s="255"/>
      <c r="AB601" s="255"/>
      <c r="AC601" s="255"/>
      <c r="AD601" s="255"/>
      <c r="AE601" s="255"/>
      <c r="AF601" s="255"/>
      <c r="AG601" s="255"/>
      <c r="AH601" s="255"/>
      <c r="AI601" s="255"/>
      <c r="AJ601" s="255"/>
      <c r="AK601" s="255"/>
      <c r="AL601" s="255"/>
      <c r="AM601" s="255"/>
      <c r="AN601" s="255"/>
      <c r="AO601" s="255"/>
      <c r="AP601" s="255"/>
      <c r="AQ601" s="255"/>
      <c r="AR601" s="255"/>
      <c r="AS601" s="255"/>
      <c r="AT601" s="255"/>
      <c r="AU601" s="255"/>
      <c r="AV601" s="255"/>
      <c r="AW601" s="255"/>
      <c r="AX601" s="255"/>
      <c r="AY601" s="255"/>
      <c r="AZ601" s="255"/>
      <c r="BA601" s="255"/>
      <c r="BB601" s="255"/>
      <c r="BC601" s="255"/>
      <c r="BD601" s="255"/>
      <c r="BE601" s="255"/>
      <c r="BF601" s="255"/>
      <c r="BG601" s="255"/>
      <c r="BH601" s="255"/>
      <c r="BI601" s="255"/>
    </row>
    <row r="602" spans="1:61" x14ac:dyDescent="0.2">
      <c r="A602" s="255"/>
      <c r="B602" s="255"/>
      <c r="C602" s="255"/>
      <c r="D602" s="255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5"/>
      <c r="P602" s="255"/>
      <c r="Q602" s="255"/>
      <c r="R602" s="255"/>
      <c r="S602" s="255"/>
      <c r="T602" s="255"/>
      <c r="U602" s="255"/>
      <c r="V602" s="255"/>
      <c r="W602" s="255"/>
      <c r="X602" s="255"/>
      <c r="Y602" s="255"/>
      <c r="Z602" s="255"/>
      <c r="AA602" s="255"/>
      <c r="AB602" s="255"/>
      <c r="AC602" s="255"/>
      <c r="AD602" s="255"/>
      <c r="AE602" s="255"/>
      <c r="AF602" s="255"/>
      <c r="AG602" s="255"/>
      <c r="AH602" s="255"/>
      <c r="AI602" s="255"/>
      <c r="AJ602" s="255"/>
      <c r="AK602" s="255"/>
      <c r="AL602" s="255"/>
      <c r="AM602" s="255"/>
      <c r="AN602" s="255"/>
      <c r="AO602" s="255"/>
      <c r="AP602" s="255"/>
      <c r="AQ602" s="255"/>
      <c r="AR602" s="255"/>
      <c r="AS602" s="255"/>
      <c r="AT602" s="255"/>
      <c r="AU602" s="255"/>
      <c r="AV602" s="255"/>
      <c r="AW602" s="255"/>
      <c r="AX602" s="255"/>
      <c r="AY602" s="255"/>
      <c r="AZ602" s="255"/>
      <c r="BA602" s="255"/>
      <c r="BB602" s="255"/>
      <c r="BC602" s="255"/>
      <c r="BD602" s="255"/>
      <c r="BE602" s="255"/>
      <c r="BF602" s="255"/>
      <c r="BG602" s="255"/>
      <c r="BH602" s="255"/>
      <c r="BI602" s="255"/>
    </row>
    <row r="603" spans="1:61" x14ac:dyDescent="0.2">
      <c r="A603" s="255"/>
      <c r="B603" s="255"/>
      <c r="C603" s="255"/>
      <c r="D603" s="255"/>
      <c r="E603" s="255"/>
      <c r="F603" s="255"/>
      <c r="G603" s="255"/>
      <c r="H603" s="255"/>
      <c r="I603" s="255"/>
      <c r="J603" s="255"/>
      <c r="K603" s="255"/>
      <c r="L603" s="255"/>
      <c r="M603" s="255"/>
      <c r="N603" s="255"/>
      <c r="O603" s="255"/>
      <c r="P603" s="255"/>
      <c r="Q603" s="255"/>
      <c r="R603" s="255"/>
      <c r="S603" s="255"/>
      <c r="T603" s="255"/>
      <c r="U603" s="255"/>
      <c r="V603" s="255"/>
      <c r="W603" s="255"/>
      <c r="X603" s="255"/>
      <c r="Y603" s="255"/>
      <c r="Z603" s="255"/>
      <c r="AA603" s="255"/>
      <c r="AB603" s="255"/>
      <c r="AC603" s="255"/>
      <c r="AD603" s="255"/>
      <c r="AE603" s="255"/>
      <c r="AF603" s="255"/>
      <c r="AG603" s="255"/>
      <c r="AH603" s="255"/>
      <c r="AI603" s="255"/>
      <c r="AJ603" s="255"/>
      <c r="AK603" s="255"/>
      <c r="AL603" s="255"/>
      <c r="AM603" s="255"/>
      <c r="AN603" s="255"/>
      <c r="AO603" s="255"/>
      <c r="AP603" s="255"/>
      <c r="AQ603" s="255"/>
      <c r="AR603" s="255"/>
      <c r="AS603" s="255"/>
      <c r="AT603" s="255"/>
      <c r="AU603" s="255"/>
      <c r="AV603" s="255"/>
      <c r="AW603" s="255"/>
      <c r="AX603" s="255"/>
      <c r="AY603" s="255"/>
      <c r="AZ603" s="255"/>
      <c r="BA603" s="255"/>
      <c r="BB603" s="255"/>
      <c r="BC603" s="255"/>
      <c r="BD603" s="255"/>
      <c r="BE603" s="255"/>
      <c r="BF603" s="255"/>
      <c r="BG603" s="255"/>
      <c r="BH603" s="255"/>
      <c r="BI603" s="255"/>
    </row>
    <row r="604" spans="1:61" x14ac:dyDescent="0.2">
      <c r="A604" s="255"/>
      <c r="B604" s="255"/>
      <c r="C604" s="255"/>
      <c r="D604" s="255"/>
      <c r="E604" s="255"/>
      <c r="F604" s="255"/>
      <c r="G604" s="255"/>
      <c r="H604" s="255"/>
      <c r="I604" s="255"/>
      <c r="J604" s="255"/>
      <c r="K604" s="255"/>
      <c r="L604" s="255"/>
      <c r="M604" s="255"/>
      <c r="N604" s="255"/>
      <c r="O604" s="255"/>
      <c r="P604" s="255"/>
      <c r="Q604" s="255"/>
      <c r="R604" s="255"/>
      <c r="S604" s="255"/>
      <c r="T604" s="255"/>
      <c r="U604" s="255"/>
      <c r="V604" s="255"/>
      <c r="W604" s="255"/>
      <c r="X604" s="255"/>
      <c r="Y604" s="255"/>
      <c r="Z604" s="255"/>
      <c r="AA604" s="255"/>
      <c r="AB604" s="255"/>
      <c r="AC604" s="255"/>
      <c r="AD604" s="255"/>
      <c r="AE604" s="255"/>
      <c r="AF604" s="255"/>
      <c r="AG604" s="255"/>
      <c r="AH604" s="255"/>
      <c r="AI604" s="255"/>
      <c r="AJ604" s="255"/>
      <c r="AK604" s="255"/>
      <c r="AL604" s="255"/>
      <c r="AM604" s="255"/>
      <c r="AN604" s="255"/>
      <c r="AO604" s="255"/>
      <c r="AP604" s="255"/>
      <c r="AQ604" s="255"/>
      <c r="AR604" s="255"/>
      <c r="AS604" s="255"/>
      <c r="AT604" s="255"/>
      <c r="AU604" s="255"/>
      <c r="AV604" s="255"/>
      <c r="AW604" s="255"/>
      <c r="AX604" s="255"/>
      <c r="AY604" s="255"/>
      <c r="AZ604" s="255"/>
      <c r="BA604" s="255"/>
      <c r="BB604" s="255"/>
      <c r="BC604" s="255"/>
      <c r="BD604" s="255"/>
      <c r="BE604" s="255"/>
      <c r="BF604" s="255"/>
      <c r="BG604" s="255"/>
      <c r="BH604" s="255"/>
      <c r="BI604" s="255"/>
    </row>
    <row r="605" spans="1:61" x14ac:dyDescent="0.2">
      <c r="A605" s="255"/>
      <c r="B605" s="255"/>
      <c r="C605" s="255"/>
      <c r="D605" s="255"/>
      <c r="E605" s="255"/>
      <c r="F605" s="255"/>
      <c r="G605" s="255"/>
      <c r="H605" s="255"/>
      <c r="I605" s="255"/>
      <c r="J605" s="255"/>
      <c r="K605" s="255"/>
      <c r="L605" s="255"/>
      <c r="M605" s="255"/>
      <c r="N605" s="255"/>
      <c r="O605" s="255"/>
      <c r="P605" s="255"/>
      <c r="Q605" s="255"/>
      <c r="R605" s="255"/>
      <c r="S605" s="255"/>
      <c r="T605" s="255"/>
      <c r="U605" s="255"/>
      <c r="V605" s="255"/>
      <c r="W605" s="255"/>
      <c r="X605" s="255"/>
      <c r="Y605" s="255"/>
      <c r="Z605" s="255"/>
      <c r="AA605" s="255"/>
      <c r="AB605" s="255"/>
      <c r="AC605" s="255"/>
      <c r="AD605" s="255"/>
      <c r="AE605" s="255"/>
      <c r="AF605" s="255"/>
      <c r="AG605" s="255"/>
      <c r="AH605" s="255"/>
      <c r="AI605" s="255"/>
      <c r="AJ605" s="255"/>
      <c r="AK605" s="255"/>
      <c r="AL605" s="255"/>
      <c r="AM605" s="255"/>
      <c r="AN605" s="255"/>
      <c r="AO605" s="255"/>
      <c r="AP605" s="255"/>
      <c r="AQ605" s="255"/>
      <c r="AR605" s="255"/>
      <c r="AS605" s="255"/>
      <c r="AT605" s="255"/>
      <c r="AU605" s="255"/>
      <c r="AV605" s="255"/>
      <c r="AW605" s="255"/>
      <c r="AX605" s="255"/>
      <c r="AY605" s="255"/>
      <c r="AZ605" s="255"/>
      <c r="BA605" s="255"/>
      <c r="BB605" s="255"/>
      <c r="BC605" s="255"/>
      <c r="BD605" s="255"/>
      <c r="BE605" s="255"/>
      <c r="BF605" s="255"/>
      <c r="BG605" s="255"/>
      <c r="BH605" s="255"/>
      <c r="BI605" s="255"/>
    </row>
    <row r="606" spans="1:61" x14ac:dyDescent="0.2">
      <c r="A606" s="255"/>
      <c r="B606" s="255"/>
      <c r="C606" s="255"/>
      <c r="D606" s="255"/>
      <c r="E606" s="255"/>
      <c r="F606" s="255"/>
      <c r="G606" s="255"/>
      <c r="H606" s="255"/>
      <c r="I606" s="255"/>
      <c r="J606" s="255"/>
      <c r="K606" s="255"/>
      <c r="L606" s="255"/>
      <c r="M606" s="255"/>
      <c r="N606" s="255"/>
      <c r="O606" s="255"/>
      <c r="P606" s="255"/>
      <c r="Q606" s="255"/>
      <c r="R606" s="255"/>
      <c r="S606" s="255"/>
      <c r="T606" s="255"/>
      <c r="U606" s="255"/>
      <c r="V606" s="255"/>
      <c r="W606" s="255"/>
      <c r="X606" s="255"/>
      <c r="Y606" s="255"/>
      <c r="Z606" s="255"/>
      <c r="AA606" s="255"/>
      <c r="AB606" s="255"/>
      <c r="AC606" s="255"/>
      <c r="AD606" s="255"/>
      <c r="AE606" s="255"/>
      <c r="AF606" s="255"/>
      <c r="AG606" s="255"/>
      <c r="AH606" s="255"/>
      <c r="AI606" s="255"/>
      <c r="AJ606" s="255"/>
      <c r="AK606" s="255"/>
      <c r="AL606" s="255"/>
      <c r="AM606" s="255"/>
      <c r="AN606" s="255"/>
      <c r="AO606" s="255"/>
      <c r="AP606" s="255"/>
      <c r="AQ606" s="255"/>
      <c r="AR606" s="255"/>
      <c r="AS606" s="255"/>
      <c r="AT606" s="255"/>
      <c r="AU606" s="255"/>
      <c r="AV606" s="255"/>
      <c r="AW606" s="255"/>
      <c r="AX606" s="255"/>
      <c r="AY606" s="255"/>
      <c r="AZ606" s="255"/>
      <c r="BA606" s="255"/>
      <c r="BB606" s="255"/>
      <c r="BC606" s="255"/>
      <c r="BD606" s="255"/>
      <c r="BE606" s="255"/>
      <c r="BF606" s="255"/>
      <c r="BG606" s="255"/>
      <c r="BH606" s="255"/>
      <c r="BI606" s="255"/>
    </row>
    <row r="607" spans="1:61" x14ac:dyDescent="0.2">
      <c r="A607" s="255"/>
      <c r="B607" s="255"/>
      <c r="C607" s="255"/>
      <c r="D607" s="255"/>
      <c r="E607" s="255"/>
      <c r="F607" s="255"/>
      <c r="G607" s="255"/>
      <c r="H607" s="255"/>
      <c r="I607" s="255"/>
      <c r="J607" s="255"/>
      <c r="K607" s="255"/>
      <c r="L607" s="255"/>
      <c r="M607" s="255"/>
      <c r="N607" s="255"/>
      <c r="O607" s="255"/>
      <c r="P607" s="255"/>
      <c r="Q607" s="255"/>
      <c r="R607" s="255"/>
      <c r="S607" s="255"/>
      <c r="T607" s="255"/>
      <c r="U607" s="255"/>
      <c r="V607" s="255"/>
      <c r="W607" s="255"/>
      <c r="X607" s="255"/>
      <c r="Y607" s="255"/>
      <c r="Z607" s="255"/>
      <c r="AA607" s="255"/>
      <c r="AB607" s="255"/>
      <c r="AC607" s="255"/>
      <c r="AD607" s="255"/>
      <c r="AE607" s="255"/>
      <c r="AF607" s="255"/>
      <c r="AG607" s="255"/>
      <c r="AH607" s="255"/>
      <c r="AI607" s="255"/>
      <c r="AJ607" s="255"/>
      <c r="AK607" s="255"/>
      <c r="AL607" s="255"/>
      <c r="AM607" s="255"/>
      <c r="AN607" s="255"/>
      <c r="AO607" s="255"/>
      <c r="AP607" s="255"/>
      <c r="AQ607" s="255"/>
      <c r="AR607" s="255"/>
      <c r="AS607" s="255"/>
      <c r="AT607" s="255"/>
      <c r="AU607" s="255"/>
      <c r="AV607" s="255"/>
      <c r="AW607" s="255"/>
      <c r="AX607" s="255"/>
      <c r="AY607" s="255"/>
      <c r="AZ607" s="255"/>
      <c r="BA607" s="255"/>
      <c r="BB607" s="255"/>
      <c r="BC607" s="255"/>
      <c r="BD607" s="255"/>
      <c r="BE607" s="255"/>
      <c r="BF607" s="255"/>
      <c r="BG607" s="255"/>
      <c r="BH607" s="255"/>
      <c r="BI607" s="255"/>
    </row>
    <row r="608" spans="1:61" x14ac:dyDescent="0.2">
      <c r="A608" s="255"/>
      <c r="B608" s="255"/>
      <c r="C608" s="255"/>
      <c r="D608" s="255"/>
      <c r="E608" s="255"/>
      <c r="F608" s="255"/>
      <c r="G608" s="255"/>
      <c r="H608" s="255"/>
      <c r="I608" s="255"/>
      <c r="J608" s="255"/>
      <c r="K608" s="255"/>
      <c r="L608" s="255"/>
      <c r="M608" s="255"/>
      <c r="N608" s="255"/>
      <c r="O608" s="255"/>
      <c r="P608" s="255"/>
      <c r="Q608" s="255"/>
      <c r="R608" s="255"/>
      <c r="S608" s="255"/>
      <c r="T608" s="255"/>
      <c r="U608" s="255"/>
      <c r="V608" s="255"/>
      <c r="W608" s="255"/>
      <c r="X608" s="255"/>
      <c r="Y608" s="255"/>
      <c r="Z608" s="255"/>
      <c r="AA608" s="255"/>
      <c r="AB608" s="255"/>
      <c r="AC608" s="255"/>
      <c r="AD608" s="255"/>
      <c r="AE608" s="255"/>
      <c r="AF608" s="255"/>
      <c r="AG608" s="255"/>
      <c r="AH608" s="255"/>
      <c r="AI608" s="255"/>
      <c r="AJ608" s="255"/>
      <c r="AK608" s="255"/>
      <c r="AL608" s="255"/>
      <c r="AM608" s="255"/>
      <c r="AN608" s="255"/>
      <c r="AO608" s="255"/>
      <c r="AP608" s="255"/>
      <c r="AQ608" s="255"/>
      <c r="AR608" s="255"/>
      <c r="AS608" s="255"/>
      <c r="AT608" s="255"/>
      <c r="AU608" s="255"/>
      <c r="AV608" s="255"/>
      <c r="AW608" s="255"/>
      <c r="AX608" s="255"/>
      <c r="AY608" s="255"/>
      <c r="AZ608" s="255"/>
      <c r="BA608" s="255"/>
      <c r="BB608" s="255"/>
      <c r="BC608" s="255"/>
      <c r="BD608" s="255"/>
      <c r="BE608" s="255"/>
      <c r="BF608" s="255"/>
      <c r="BG608" s="255"/>
      <c r="BH608" s="255"/>
      <c r="BI608" s="255"/>
    </row>
    <row r="609" spans="1:61" x14ac:dyDescent="0.2">
      <c r="A609" s="255"/>
      <c r="B609" s="255"/>
      <c r="C609" s="255"/>
      <c r="D609" s="255"/>
      <c r="E609" s="255"/>
      <c r="F609" s="255"/>
      <c r="G609" s="255"/>
      <c r="H609" s="255"/>
      <c r="I609" s="255"/>
      <c r="J609" s="255"/>
      <c r="K609" s="255"/>
      <c r="L609" s="255"/>
      <c r="M609" s="255"/>
      <c r="N609" s="255"/>
      <c r="O609" s="255"/>
      <c r="P609" s="255"/>
      <c r="Q609" s="255"/>
      <c r="R609" s="255"/>
      <c r="S609" s="255"/>
      <c r="T609" s="255"/>
      <c r="U609" s="255"/>
      <c r="V609" s="255"/>
      <c r="W609" s="255"/>
      <c r="X609" s="255"/>
      <c r="Y609" s="255"/>
      <c r="Z609" s="255"/>
      <c r="AA609" s="255"/>
      <c r="AB609" s="255"/>
      <c r="AC609" s="255"/>
      <c r="AD609" s="255"/>
      <c r="AE609" s="255"/>
      <c r="AF609" s="255"/>
      <c r="AG609" s="255"/>
      <c r="AH609" s="255"/>
      <c r="AI609" s="255"/>
      <c r="AJ609" s="255"/>
      <c r="AK609" s="255"/>
      <c r="AL609" s="255"/>
      <c r="AM609" s="255"/>
      <c r="AN609" s="255"/>
      <c r="AO609" s="255"/>
      <c r="AP609" s="255"/>
      <c r="AQ609" s="255"/>
      <c r="AR609" s="255"/>
      <c r="AS609" s="255"/>
      <c r="AT609" s="255"/>
      <c r="AU609" s="255"/>
      <c r="AV609" s="255"/>
      <c r="AW609" s="255"/>
      <c r="AX609" s="255"/>
      <c r="AY609" s="255"/>
      <c r="AZ609" s="255"/>
      <c r="BA609" s="255"/>
      <c r="BB609" s="255"/>
      <c r="BC609" s="255"/>
      <c r="BD609" s="255"/>
      <c r="BE609" s="255"/>
      <c r="BF609" s="255"/>
      <c r="BG609" s="255"/>
      <c r="BH609" s="255"/>
      <c r="BI609" s="255"/>
    </row>
    <row r="610" spans="1:61" x14ac:dyDescent="0.2">
      <c r="A610" s="255"/>
      <c r="B610" s="255"/>
      <c r="C610" s="255"/>
      <c r="D610" s="255"/>
      <c r="E610" s="255"/>
      <c r="F610" s="255"/>
      <c r="G610" s="255"/>
      <c r="H610" s="255"/>
      <c r="I610" s="255"/>
      <c r="J610" s="255"/>
      <c r="K610" s="255"/>
      <c r="L610" s="255"/>
      <c r="M610" s="255"/>
      <c r="N610" s="255"/>
      <c r="O610" s="255"/>
      <c r="P610" s="255"/>
      <c r="Q610" s="255"/>
      <c r="R610" s="255"/>
      <c r="S610" s="255"/>
      <c r="T610" s="255"/>
      <c r="U610" s="255"/>
      <c r="V610" s="255"/>
      <c r="W610" s="255"/>
      <c r="X610" s="255"/>
      <c r="Y610" s="255"/>
      <c r="Z610" s="255"/>
      <c r="AA610" s="255"/>
      <c r="AB610" s="255"/>
      <c r="AC610" s="255"/>
      <c r="AD610" s="255"/>
      <c r="AE610" s="255"/>
      <c r="AF610" s="255"/>
      <c r="AG610" s="255"/>
      <c r="AH610" s="255"/>
      <c r="AI610" s="255"/>
      <c r="AJ610" s="255"/>
      <c r="AK610" s="255"/>
      <c r="AL610" s="255"/>
      <c r="AM610" s="255"/>
      <c r="AN610" s="255"/>
      <c r="AO610" s="255"/>
      <c r="AP610" s="255"/>
      <c r="AQ610" s="255"/>
      <c r="AR610" s="255"/>
      <c r="AS610" s="255"/>
      <c r="AT610" s="255"/>
      <c r="AU610" s="255"/>
      <c r="AV610" s="255"/>
      <c r="AW610" s="255"/>
      <c r="AX610" s="255"/>
      <c r="AY610" s="255"/>
      <c r="AZ610" s="255"/>
      <c r="BA610" s="255"/>
      <c r="BB610" s="255"/>
      <c r="BC610" s="255"/>
      <c r="BD610" s="255"/>
      <c r="BE610" s="255"/>
      <c r="BF610" s="255"/>
      <c r="BG610" s="255"/>
      <c r="BH610" s="255"/>
      <c r="BI610" s="255"/>
    </row>
    <row r="611" spans="1:61" x14ac:dyDescent="0.2">
      <c r="A611" s="255"/>
      <c r="B611" s="255"/>
      <c r="C611" s="255"/>
      <c r="D611" s="255"/>
      <c r="E611" s="255"/>
      <c r="F611" s="255"/>
      <c r="G611" s="255"/>
      <c r="H611" s="255"/>
      <c r="I611" s="255"/>
      <c r="J611" s="255"/>
      <c r="K611" s="255"/>
      <c r="L611" s="255"/>
      <c r="M611" s="255"/>
      <c r="N611" s="255"/>
      <c r="O611" s="255"/>
      <c r="P611" s="255"/>
      <c r="Q611" s="255"/>
      <c r="R611" s="255"/>
      <c r="S611" s="255"/>
      <c r="T611" s="255"/>
      <c r="U611" s="255"/>
      <c r="V611" s="255"/>
      <c r="W611" s="255"/>
      <c r="X611" s="255"/>
      <c r="Y611" s="255"/>
      <c r="Z611" s="255"/>
      <c r="AA611" s="255"/>
      <c r="AB611" s="255"/>
      <c r="AC611" s="255"/>
      <c r="AD611" s="255"/>
      <c r="AE611" s="255"/>
      <c r="AF611" s="255"/>
      <c r="AG611" s="255"/>
      <c r="AH611" s="255"/>
      <c r="AI611" s="255"/>
      <c r="AJ611" s="255"/>
      <c r="AK611" s="255"/>
      <c r="AL611" s="255"/>
      <c r="AM611" s="255"/>
      <c r="AN611" s="255"/>
      <c r="AO611" s="255"/>
      <c r="AP611" s="255"/>
      <c r="AQ611" s="255"/>
      <c r="AR611" s="255"/>
      <c r="AS611" s="255"/>
      <c r="AT611" s="255"/>
      <c r="AU611" s="255"/>
      <c r="AV611" s="255"/>
      <c r="AW611" s="255"/>
      <c r="AX611" s="255"/>
      <c r="AY611" s="255"/>
      <c r="AZ611" s="255"/>
      <c r="BA611" s="255"/>
      <c r="BB611" s="255"/>
      <c r="BC611" s="255"/>
      <c r="BD611" s="255"/>
      <c r="BE611" s="255"/>
      <c r="BF611" s="255"/>
      <c r="BG611" s="255"/>
      <c r="BH611" s="255"/>
      <c r="BI611" s="255"/>
    </row>
    <row r="612" spans="1:61" x14ac:dyDescent="0.2">
      <c r="A612" s="255"/>
      <c r="B612" s="255"/>
      <c r="C612" s="255"/>
      <c r="D612" s="255"/>
      <c r="E612" s="255"/>
      <c r="F612" s="255"/>
      <c r="G612" s="255"/>
      <c r="H612" s="255"/>
      <c r="I612" s="255"/>
      <c r="J612" s="255"/>
      <c r="K612" s="255"/>
      <c r="L612" s="255"/>
      <c r="M612" s="255"/>
      <c r="N612" s="255"/>
      <c r="O612" s="255"/>
      <c r="P612" s="255"/>
      <c r="Q612" s="255"/>
      <c r="R612" s="255"/>
      <c r="S612" s="255"/>
      <c r="T612" s="255"/>
      <c r="U612" s="255"/>
      <c r="V612" s="255"/>
      <c r="W612" s="255"/>
      <c r="X612" s="255"/>
      <c r="Y612" s="255"/>
      <c r="Z612" s="255"/>
      <c r="AA612" s="255"/>
      <c r="AB612" s="255"/>
      <c r="AC612" s="255"/>
      <c r="AD612" s="255"/>
      <c r="AE612" s="255"/>
      <c r="AF612" s="255"/>
      <c r="AG612" s="255"/>
      <c r="AH612" s="255"/>
      <c r="AI612" s="255"/>
      <c r="AJ612" s="255"/>
      <c r="AK612" s="255"/>
      <c r="AL612" s="255"/>
      <c r="AM612" s="255"/>
      <c r="AN612" s="255"/>
      <c r="AO612" s="255"/>
      <c r="AP612" s="255"/>
      <c r="AQ612" s="255"/>
      <c r="AR612" s="255"/>
      <c r="AS612" s="255"/>
      <c r="AT612" s="255"/>
      <c r="AU612" s="255"/>
      <c r="AV612" s="255"/>
      <c r="AW612" s="255"/>
      <c r="AX612" s="255"/>
      <c r="AY612" s="255"/>
      <c r="AZ612" s="255"/>
      <c r="BA612" s="255"/>
      <c r="BB612" s="255"/>
      <c r="BC612" s="255"/>
      <c r="BD612" s="255"/>
      <c r="BE612" s="255"/>
      <c r="BF612" s="255"/>
      <c r="BG612" s="255"/>
      <c r="BH612" s="255"/>
      <c r="BI612" s="255"/>
    </row>
    <row r="613" spans="1:61" x14ac:dyDescent="0.2">
      <c r="A613" s="255"/>
      <c r="B613" s="255"/>
      <c r="C613" s="255"/>
      <c r="D613" s="255"/>
      <c r="E613" s="255"/>
      <c r="F613" s="255"/>
      <c r="G613" s="255"/>
      <c r="H613" s="255"/>
      <c r="I613" s="255"/>
      <c r="J613" s="255"/>
      <c r="K613" s="255"/>
      <c r="L613" s="255"/>
      <c r="M613" s="255"/>
      <c r="N613" s="255"/>
      <c r="O613" s="255"/>
      <c r="P613" s="255"/>
      <c r="Q613" s="255"/>
      <c r="R613" s="255"/>
      <c r="S613" s="255"/>
      <c r="T613" s="255"/>
      <c r="U613" s="255"/>
      <c r="V613" s="255"/>
      <c r="W613" s="255"/>
      <c r="X613" s="255"/>
      <c r="Y613" s="255"/>
      <c r="Z613" s="255"/>
      <c r="AA613" s="255"/>
      <c r="AB613" s="255"/>
      <c r="AC613" s="255"/>
      <c r="AD613" s="255"/>
      <c r="AE613" s="255"/>
      <c r="AF613" s="255"/>
      <c r="AG613" s="255"/>
      <c r="AH613" s="255"/>
      <c r="AI613" s="255"/>
      <c r="AJ613" s="255"/>
      <c r="AK613" s="255"/>
      <c r="AL613" s="255"/>
      <c r="AM613" s="255"/>
      <c r="AN613" s="255"/>
      <c r="AO613" s="255"/>
      <c r="AP613" s="255"/>
      <c r="AQ613" s="255"/>
      <c r="AR613" s="255"/>
      <c r="AS613" s="255"/>
      <c r="AT613" s="255"/>
      <c r="AU613" s="255"/>
      <c r="AV613" s="255"/>
      <c r="AW613" s="255"/>
      <c r="AX613" s="255"/>
      <c r="AY613" s="255"/>
      <c r="AZ613" s="255"/>
      <c r="BA613" s="255"/>
      <c r="BB613" s="255"/>
      <c r="BC613" s="255"/>
      <c r="BD613" s="255"/>
      <c r="BE613" s="255"/>
      <c r="BF613" s="255"/>
      <c r="BG613" s="255"/>
      <c r="BH613" s="255"/>
      <c r="BI613" s="255"/>
    </row>
    <row r="614" spans="1:61" x14ac:dyDescent="0.2">
      <c r="A614" s="255"/>
      <c r="B614" s="255"/>
      <c r="C614" s="255"/>
      <c r="D614" s="255"/>
      <c r="E614" s="255"/>
      <c r="F614" s="255"/>
      <c r="G614" s="255"/>
      <c r="H614" s="255"/>
      <c r="I614" s="255"/>
      <c r="J614" s="255"/>
      <c r="K614" s="255"/>
      <c r="L614" s="255"/>
      <c r="M614" s="255"/>
      <c r="N614" s="255"/>
      <c r="O614" s="255"/>
      <c r="P614" s="255"/>
      <c r="Q614" s="255"/>
      <c r="R614" s="255"/>
      <c r="S614" s="255"/>
      <c r="T614" s="255"/>
      <c r="U614" s="255"/>
      <c r="V614" s="255"/>
      <c r="W614" s="255"/>
      <c r="X614" s="255"/>
      <c r="Y614" s="255"/>
      <c r="Z614" s="255"/>
      <c r="AA614" s="255"/>
      <c r="AB614" s="255"/>
      <c r="AC614" s="255"/>
      <c r="AD614" s="255"/>
      <c r="AE614" s="255"/>
      <c r="AF614" s="255"/>
      <c r="AG614" s="255"/>
      <c r="AH614" s="255"/>
      <c r="AI614" s="255"/>
      <c r="AJ614" s="255"/>
      <c r="AK614" s="255"/>
      <c r="AL614" s="255"/>
      <c r="AM614" s="255"/>
      <c r="AN614" s="255"/>
      <c r="AO614" s="255"/>
      <c r="AP614" s="255"/>
      <c r="AQ614" s="255"/>
      <c r="AR614" s="255"/>
      <c r="AS614" s="255"/>
      <c r="AT614" s="255"/>
      <c r="AU614" s="255"/>
      <c r="AV614" s="255"/>
      <c r="AW614" s="255"/>
      <c r="AX614" s="255"/>
      <c r="AY614" s="255"/>
      <c r="AZ614" s="255"/>
      <c r="BA614" s="255"/>
      <c r="BB614" s="255"/>
      <c r="BC614" s="255"/>
      <c r="BD614" s="255"/>
      <c r="BE614" s="255"/>
      <c r="BF614" s="255"/>
      <c r="BG614" s="255"/>
      <c r="BH614" s="255"/>
      <c r="BI614" s="255"/>
    </row>
    <row r="615" spans="1:61" x14ac:dyDescent="0.2">
      <c r="A615" s="255"/>
      <c r="B615" s="255"/>
      <c r="C615" s="255"/>
      <c r="D615" s="255"/>
      <c r="E615" s="255"/>
      <c r="F615" s="255"/>
      <c r="G615" s="255"/>
      <c r="H615" s="255"/>
      <c r="I615" s="255"/>
      <c r="J615" s="255"/>
      <c r="K615" s="255"/>
      <c r="L615" s="255"/>
      <c r="M615" s="255"/>
      <c r="N615" s="255"/>
      <c r="O615" s="255"/>
      <c r="P615" s="255"/>
      <c r="Q615" s="255"/>
      <c r="R615" s="255"/>
      <c r="S615" s="255"/>
      <c r="T615" s="255"/>
      <c r="U615" s="255"/>
      <c r="V615" s="255"/>
      <c r="W615" s="255"/>
      <c r="X615" s="255"/>
      <c r="Y615" s="255"/>
      <c r="Z615" s="255"/>
      <c r="AA615" s="255"/>
      <c r="AB615" s="255"/>
      <c r="AC615" s="255"/>
      <c r="AD615" s="255"/>
      <c r="AE615" s="255"/>
      <c r="AF615" s="255"/>
      <c r="AG615" s="255"/>
      <c r="AH615" s="255"/>
      <c r="AI615" s="255"/>
      <c r="AJ615" s="255"/>
      <c r="AK615" s="255"/>
      <c r="AL615" s="255"/>
      <c r="AM615" s="255"/>
      <c r="AN615" s="255"/>
      <c r="AO615" s="255"/>
      <c r="AP615" s="255"/>
      <c r="AQ615" s="255"/>
      <c r="AR615" s="255"/>
      <c r="AS615" s="255"/>
      <c r="AT615" s="255"/>
      <c r="AU615" s="255"/>
      <c r="AV615" s="255"/>
      <c r="AW615" s="255"/>
      <c r="AX615" s="255"/>
      <c r="AY615" s="255"/>
      <c r="AZ615" s="255"/>
      <c r="BA615" s="255"/>
      <c r="BB615" s="255"/>
      <c r="BC615" s="255"/>
      <c r="BD615" s="255"/>
      <c r="BE615" s="255"/>
      <c r="BF615" s="255"/>
      <c r="BG615" s="255"/>
      <c r="BH615" s="255"/>
      <c r="BI615" s="255"/>
    </row>
    <row r="616" spans="1:61" x14ac:dyDescent="0.2">
      <c r="A616" s="255"/>
      <c r="B616" s="255"/>
      <c r="C616" s="255"/>
      <c r="D616" s="255"/>
      <c r="E616" s="255"/>
      <c r="F616" s="255"/>
      <c r="G616" s="255"/>
      <c r="H616" s="255"/>
      <c r="I616" s="255"/>
      <c r="J616" s="255"/>
      <c r="K616" s="255"/>
      <c r="L616" s="255"/>
      <c r="M616" s="255"/>
      <c r="N616" s="255"/>
      <c r="O616" s="255"/>
      <c r="P616" s="255"/>
      <c r="Q616" s="255"/>
      <c r="R616" s="255"/>
      <c r="S616" s="255"/>
      <c r="T616" s="255"/>
      <c r="U616" s="255"/>
      <c r="V616" s="255"/>
      <c r="W616" s="255"/>
      <c r="X616" s="255"/>
      <c r="Y616" s="255"/>
      <c r="Z616" s="255"/>
      <c r="AA616" s="255"/>
      <c r="AB616" s="255"/>
      <c r="AC616" s="255"/>
      <c r="AD616" s="255"/>
      <c r="AE616" s="255"/>
      <c r="AF616" s="255"/>
      <c r="AG616" s="255"/>
      <c r="AH616" s="255"/>
      <c r="AI616" s="255"/>
      <c r="AJ616" s="255"/>
      <c r="AK616" s="255"/>
      <c r="AL616" s="255"/>
      <c r="AM616" s="255"/>
      <c r="AN616" s="255"/>
      <c r="AO616" s="255"/>
      <c r="AP616" s="255"/>
      <c r="AQ616" s="255"/>
      <c r="AR616" s="255"/>
      <c r="AS616" s="255"/>
      <c r="AT616" s="255"/>
      <c r="AU616" s="255"/>
      <c r="AV616" s="255"/>
      <c r="AW616" s="255"/>
      <c r="AX616" s="255"/>
      <c r="AY616" s="255"/>
      <c r="AZ616" s="255"/>
      <c r="BA616" s="255"/>
      <c r="BB616" s="255"/>
      <c r="BC616" s="255"/>
      <c r="BD616" s="255"/>
      <c r="BE616" s="255"/>
      <c r="BF616" s="255"/>
      <c r="BG616" s="255"/>
      <c r="BH616" s="255"/>
      <c r="BI616" s="255"/>
    </row>
    <row r="617" spans="1:61" x14ac:dyDescent="0.2">
      <c r="A617" s="255"/>
      <c r="B617" s="255"/>
      <c r="C617" s="255"/>
      <c r="D617" s="255"/>
      <c r="E617" s="255"/>
      <c r="F617" s="255"/>
      <c r="G617" s="255"/>
      <c r="H617" s="255"/>
      <c r="I617" s="255"/>
      <c r="J617" s="255"/>
      <c r="K617" s="255"/>
      <c r="L617" s="255"/>
      <c r="M617" s="255"/>
      <c r="N617" s="255"/>
      <c r="O617" s="255"/>
      <c r="P617" s="255"/>
      <c r="Q617" s="255"/>
      <c r="R617" s="255"/>
      <c r="S617" s="255"/>
      <c r="T617" s="255"/>
      <c r="U617" s="255"/>
      <c r="V617" s="255"/>
      <c r="W617" s="255"/>
      <c r="X617" s="255"/>
      <c r="Y617" s="255"/>
      <c r="Z617" s="255"/>
      <c r="AA617" s="255"/>
      <c r="AB617" s="255"/>
      <c r="AC617" s="255"/>
      <c r="AD617" s="255"/>
      <c r="AE617" s="255"/>
      <c r="AF617" s="255"/>
      <c r="AG617" s="255"/>
      <c r="AH617" s="255"/>
      <c r="AI617" s="255"/>
      <c r="AJ617" s="255"/>
      <c r="AK617" s="255"/>
      <c r="AL617" s="255"/>
      <c r="AM617" s="255"/>
      <c r="AN617" s="255"/>
      <c r="AO617" s="255"/>
      <c r="AP617" s="255"/>
      <c r="AQ617" s="255"/>
      <c r="AR617" s="255"/>
      <c r="AS617" s="255"/>
      <c r="AT617" s="255"/>
      <c r="AU617" s="255"/>
      <c r="AV617" s="255"/>
      <c r="AW617" s="255"/>
      <c r="AX617" s="255"/>
      <c r="AY617" s="255"/>
      <c r="AZ617" s="255"/>
      <c r="BA617" s="255"/>
      <c r="BB617" s="255"/>
      <c r="BC617" s="255"/>
      <c r="BD617" s="255"/>
      <c r="BE617" s="255"/>
      <c r="BF617" s="255"/>
      <c r="BG617" s="255"/>
      <c r="BH617" s="255"/>
      <c r="BI617" s="255"/>
    </row>
    <row r="618" spans="1:61" x14ac:dyDescent="0.2">
      <c r="A618" s="255"/>
      <c r="B618" s="255"/>
      <c r="C618" s="255"/>
      <c r="D618" s="255"/>
      <c r="E618" s="255"/>
      <c r="F618" s="255"/>
      <c r="G618" s="255"/>
      <c r="H618" s="255"/>
      <c r="I618" s="255"/>
      <c r="J618" s="255"/>
      <c r="K618" s="255"/>
      <c r="L618" s="255"/>
      <c r="M618" s="255"/>
      <c r="N618" s="255"/>
      <c r="O618" s="255"/>
      <c r="P618" s="255"/>
      <c r="Q618" s="255"/>
      <c r="R618" s="255"/>
      <c r="S618" s="255"/>
      <c r="T618" s="255"/>
      <c r="U618" s="255"/>
      <c r="V618" s="255"/>
      <c r="W618" s="255"/>
      <c r="X618" s="255"/>
      <c r="Y618" s="255"/>
      <c r="Z618" s="255"/>
      <c r="AA618" s="255"/>
      <c r="AB618" s="255"/>
      <c r="AC618" s="255"/>
      <c r="AD618" s="255"/>
      <c r="AE618" s="255"/>
      <c r="AF618" s="255"/>
      <c r="AG618" s="255"/>
      <c r="AH618" s="255"/>
      <c r="AI618" s="255"/>
      <c r="AJ618" s="255"/>
      <c r="AK618" s="255"/>
      <c r="AL618" s="255"/>
      <c r="AM618" s="255"/>
      <c r="AN618" s="255"/>
      <c r="AO618" s="255"/>
      <c r="AP618" s="255"/>
      <c r="AQ618" s="255"/>
      <c r="AR618" s="255"/>
      <c r="AS618" s="255"/>
      <c r="AT618" s="255"/>
      <c r="AU618" s="255"/>
      <c r="AV618" s="255"/>
      <c r="AW618" s="255"/>
      <c r="AX618" s="255"/>
      <c r="AY618" s="255"/>
      <c r="AZ618" s="255"/>
      <c r="BA618" s="255"/>
      <c r="BB618" s="255"/>
      <c r="BC618" s="255"/>
      <c r="BD618" s="255"/>
      <c r="BE618" s="255"/>
      <c r="BF618" s="255"/>
      <c r="BG618" s="255"/>
      <c r="BH618" s="255"/>
      <c r="BI618" s="255"/>
    </row>
    <row r="619" spans="1:61" x14ac:dyDescent="0.2">
      <c r="A619" s="255"/>
      <c r="B619" s="255"/>
      <c r="C619" s="255"/>
      <c r="D619" s="255"/>
      <c r="E619" s="255"/>
      <c r="F619" s="255"/>
      <c r="G619" s="255"/>
      <c r="H619" s="255"/>
      <c r="I619" s="255"/>
      <c r="J619" s="255"/>
      <c r="K619" s="255"/>
      <c r="L619" s="255"/>
      <c r="M619" s="255"/>
      <c r="N619" s="255"/>
      <c r="O619" s="255"/>
      <c r="P619" s="255"/>
      <c r="Q619" s="255"/>
      <c r="R619" s="255"/>
      <c r="S619" s="255"/>
      <c r="T619" s="255"/>
      <c r="U619" s="255"/>
      <c r="V619" s="255"/>
      <c r="W619" s="255"/>
      <c r="X619" s="255"/>
      <c r="Y619" s="255"/>
      <c r="Z619" s="255"/>
      <c r="AA619" s="255"/>
      <c r="AB619" s="255"/>
      <c r="AC619" s="255"/>
      <c r="AD619" s="255"/>
      <c r="AE619" s="255"/>
      <c r="AF619" s="255"/>
      <c r="AG619" s="255"/>
      <c r="AH619" s="255"/>
      <c r="AI619" s="255"/>
      <c r="AJ619" s="255"/>
      <c r="AK619" s="255"/>
      <c r="AL619" s="255"/>
      <c r="AM619" s="255"/>
      <c r="AN619" s="255"/>
      <c r="AO619" s="255"/>
      <c r="AP619" s="255"/>
      <c r="AQ619" s="255"/>
      <c r="AR619" s="255"/>
      <c r="AS619" s="255"/>
      <c r="AT619" s="255"/>
      <c r="AU619" s="255"/>
      <c r="AV619" s="255"/>
      <c r="AW619" s="255"/>
      <c r="AX619" s="255"/>
      <c r="AY619" s="255"/>
      <c r="AZ619" s="255"/>
      <c r="BA619" s="255"/>
      <c r="BB619" s="255"/>
      <c r="BC619" s="255"/>
      <c r="BD619" s="255"/>
      <c r="BE619" s="255"/>
      <c r="BF619" s="255"/>
      <c r="BG619" s="255"/>
      <c r="BH619" s="255"/>
      <c r="BI619" s="255"/>
    </row>
    <row r="620" spans="1:61" x14ac:dyDescent="0.2">
      <c r="A620" s="255"/>
      <c r="B620" s="255"/>
      <c r="C620" s="255"/>
      <c r="D620" s="255"/>
      <c r="E620" s="255"/>
      <c r="F620" s="255"/>
      <c r="G620" s="255"/>
      <c r="H620" s="255"/>
      <c r="I620" s="255"/>
      <c r="J620" s="255"/>
      <c r="K620" s="255"/>
      <c r="L620" s="255"/>
      <c r="M620" s="255"/>
      <c r="N620" s="255"/>
      <c r="O620" s="255"/>
      <c r="P620" s="255"/>
      <c r="Q620" s="255"/>
      <c r="R620" s="255"/>
      <c r="S620" s="255"/>
      <c r="T620" s="255"/>
      <c r="U620" s="255"/>
      <c r="V620" s="255"/>
      <c r="W620" s="255"/>
      <c r="X620" s="255"/>
      <c r="Y620" s="255"/>
      <c r="Z620" s="255"/>
      <c r="AA620" s="255"/>
      <c r="AB620" s="255"/>
      <c r="AC620" s="255"/>
      <c r="AD620" s="255"/>
      <c r="AE620" s="255"/>
      <c r="AF620" s="255"/>
      <c r="AG620" s="255"/>
      <c r="AH620" s="255"/>
      <c r="AI620" s="255"/>
      <c r="AJ620" s="255"/>
      <c r="AK620" s="255"/>
      <c r="AL620" s="255"/>
      <c r="AM620" s="255"/>
      <c r="AN620" s="255"/>
      <c r="AO620" s="255"/>
      <c r="AP620" s="255"/>
      <c r="AQ620" s="255"/>
      <c r="AR620" s="255"/>
      <c r="AS620" s="255"/>
      <c r="AT620" s="255"/>
      <c r="AU620" s="255"/>
      <c r="AV620" s="255"/>
      <c r="AW620" s="255"/>
      <c r="AX620" s="255"/>
      <c r="AY620" s="255"/>
      <c r="AZ620" s="255"/>
      <c r="BA620" s="255"/>
      <c r="BB620" s="255"/>
      <c r="BC620" s="255"/>
      <c r="BD620" s="255"/>
      <c r="BE620" s="255"/>
      <c r="BF620" s="255"/>
      <c r="BG620" s="255"/>
      <c r="BH620" s="255"/>
      <c r="BI620" s="255"/>
    </row>
    <row r="621" spans="1:61" x14ac:dyDescent="0.2">
      <c r="A621" s="255"/>
      <c r="B621" s="255"/>
      <c r="C621" s="255"/>
      <c r="D621" s="255"/>
      <c r="E621" s="255"/>
      <c r="F621" s="255"/>
      <c r="G621" s="255"/>
      <c r="H621" s="255"/>
      <c r="I621" s="255"/>
      <c r="J621" s="255"/>
      <c r="K621" s="255"/>
      <c r="L621" s="255"/>
      <c r="M621" s="255"/>
      <c r="N621" s="255"/>
      <c r="O621" s="255"/>
      <c r="P621" s="255"/>
      <c r="Q621" s="255"/>
      <c r="R621" s="255"/>
      <c r="S621" s="255"/>
      <c r="T621" s="255"/>
      <c r="U621" s="255"/>
      <c r="V621" s="255"/>
      <c r="W621" s="255"/>
      <c r="X621" s="255"/>
      <c r="Y621" s="255"/>
      <c r="Z621" s="255"/>
      <c r="AA621" s="255"/>
      <c r="AB621" s="255"/>
      <c r="AC621" s="255"/>
      <c r="AD621" s="255"/>
      <c r="AE621" s="255"/>
      <c r="AF621" s="255"/>
      <c r="AG621" s="255"/>
      <c r="AH621" s="255"/>
      <c r="AI621" s="255"/>
      <c r="AJ621" s="255"/>
      <c r="AK621" s="255"/>
      <c r="AL621" s="255"/>
      <c r="AM621" s="255"/>
      <c r="AN621" s="255"/>
      <c r="AO621" s="255"/>
      <c r="AP621" s="255"/>
      <c r="AQ621" s="255"/>
      <c r="AR621" s="255"/>
      <c r="AS621" s="255"/>
      <c r="AT621" s="255"/>
      <c r="AU621" s="255"/>
      <c r="AV621" s="255"/>
      <c r="AW621" s="255"/>
      <c r="AX621" s="255"/>
      <c r="AY621" s="255"/>
      <c r="AZ621" s="255"/>
      <c r="BA621" s="255"/>
      <c r="BB621" s="255"/>
      <c r="BC621" s="255"/>
      <c r="BD621" s="255"/>
      <c r="BE621" s="255"/>
      <c r="BF621" s="255"/>
      <c r="BG621" s="255"/>
      <c r="BH621" s="255"/>
      <c r="BI621" s="255"/>
    </row>
    <row r="622" spans="1:61" x14ac:dyDescent="0.2">
      <c r="A622" s="255"/>
      <c r="B622" s="255"/>
      <c r="C622" s="255"/>
      <c r="D622" s="255"/>
      <c r="E622" s="255"/>
      <c r="F622" s="255"/>
      <c r="G622" s="255"/>
      <c r="H622" s="255"/>
      <c r="I622" s="255"/>
      <c r="J622" s="255"/>
      <c r="K622" s="255"/>
      <c r="L622" s="255"/>
      <c r="M622" s="255"/>
      <c r="N622" s="255"/>
      <c r="O622" s="255"/>
      <c r="P622" s="255"/>
      <c r="Q622" s="255"/>
      <c r="R622" s="255"/>
      <c r="S622" s="255"/>
      <c r="T622" s="255"/>
      <c r="U622" s="255"/>
      <c r="V622" s="255"/>
      <c r="W622" s="255"/>
      <c r="X622" s="255"/>
      <c r="Y622" s="255"/>
      <c r="Z622" s="255"/>
      <c r="AA622" s="255"/>
      <c r="AB622" s="255"/>
      <c r="AC622" s="255"/>
      <c r="AD622" s="255"/>
      <c r="AE622" s="255"/>
      <c r="AF622" s="255"/>
      <c r="AG622" s="255"/>
      <c r="AH622" s="255"/>
      <c r="AI622" s="255"/>
      <c r="AJ622" s="255"/>
      <c r="AK622" s="255"/>
      <c r="AL622" s="255"/>
      <c r="AM622" s="255"/>
      <c r="AN622" s="255"/>
      <c r="AO622" s="255"/>
      <c r="AP622" s="255"/>
      <c r="AQ622" s="255"/>
      <c r="AR622" s="255"/>
      <c r="AS622" s="255"/>
      <c r="AT622" s="255"/>
      <c r="AU622" s="255"/>
      <c r="AV622" s="255"/>
      <c r="AW622" s="255"/>
      <c r="AX622" s="255"/>
      <c r="AY622" s="255"/>
      <c r="AZ622" s="255"/>
      <c r="BA622" s="255"/>
      <c r="BB622" s="255"/>
      <c r="BC622" s="255"/>
      <c r="BD622" s="255"/>
      <c r="BE622" s="255"/>
      <c r="BF622" s="255"/>
      <c r="BG622" s="255"/>
      <c r="BH622" s="255"/>
      <c r="BI622" s="255"/>
    </row>
    <row r="623" spans="1:61" x14ac:dyDescent="0.2">
      <c r="A623" s="255"/>
      <c r="B623" s="255"/>
      <c r="C623" s="255"/>
      <c r="D623" s="255"/>
      <c r="E623" s="255"/>
      <c r="F623" s="255"/>
      <c r="G623" s="255"/>
      <c r="H623" s="255"/>
      <c r="I623" s="255"/>
      <c r="J623" s="255"/>
      <c r="K623" s="255"/>
      <c r="L623" s="255"/>
      <c r="M623" s="255"/>
      <c r="N623" s="255"/>
      <c r="O623" s="255"/>
      <c r="P623" s="255"/>
      <c r="Q623" s="255"/>
      <c r="R623" s="255"/>
      <c r="S623" s="255"/>
      <c r="T623" s="255"/>
      <c r="U623" s="255"/>
      <c r="V623" s="255"/>
      <c r="W623" s="255"/>
      <c r="X623" s="255"/>
      <c r="Y623" s="255"/>
      <c r="Z623" s="255"/>
      <c r="AA623" s="255"/>
      <c r="AB623" s="255"/>
      <c r="AC623" s="255"/>
      <c r="AD623" s="255"/>
      <c r="AE623" s="255"/>
      <c r="AF623" s="255"/>
      <c r="AG623" s="255"/>
      <c r="AH623" s="255"/>
      <c r="AI623" s="255"/>
      <c r="AJ623" s="255"/>
      <c r="AK623" s="255"/>
      <c r="AL623" s="255"/>
      <c r="AM623" s="255"/>
      <c r="AN623" s="255"/>
      <c r="AO623" s="255"/>
      <c r="AP623" s="255"/>
      <c r="AQ623" s="255"/>
      <c r="AR623" s="255"/>
      <c r="AS623" s="255"/>
      <c r="AT623" s="255"/>
      <c r="AU623" s="255"/>
      <c r="AV623" s="255"/>
      <c r="AW623" s="255"/>
      <c r="AX623" s="255"/>
      <c r="AY623" s="255"/>
      <c r="AZ623" s="255"/>
      <c r="BA623" s="255"/>
      <c r="BB623" s="255"/>
      <c r="BC623" s="255"/>
      <c r="BD623" s="255"/>
      <c r="BE623" s="255"/>
      <c r="BF623" s="255"/>
      <c r="BG623" s="255"/>
      <c r="BH623" s="255"/>
      <c r="BI623" s="255"/>
    </row>
    <row r="624" spans="1:61" x14ac:dyDescent="0.2">
      <c r="A624" s="255"/>
      <c r="B624" s="255"/>
      <c r="C624" s="255"/>
      <c r="D624" s="255"/>
      <c r="E624" s="255"/>
      <c r="F624" s="255"/>
      <c r="G624" s="255"/>
      <c r="H624" s="255"/>
      <c r="I624" s="255"/>
      <c r="J624" s="255"/>
      <c r="K624" s="255"/>
      <c r="L624" s="255"/>
      <c r="M624" s="255"/>
      <c r="N624" s="255"/>
      <c r="O624" s="255"/>
      <c r="P624" s="255"/>
      <c r="Q624" s="255"/>
      <c r="R624" s="255"/>
      <c r="S624" s="255"/>
      <c r="T624" s="255"/>
      <c r="U624" s="255"/>
      <c r="V624" s="255"/>
      <c r="W624" s="255"/>
      <c r="X624" s="255"/>
      <c r="Y624" s="255"/>
      <c r="Z624" s="255"/>
      <c r="AA624" s="255"/>
      <c r="AB624" s="255"/>
      <c r="AC624" s="255"/>
      <c r="AD624" s="255"/>
      <c r="AE624" s="255"/>
      <c r="AF624" s="255"/>
      <c r="AG624" s="255"/>
      <c r="AH624" s="255"/>
      <c r="AI624" s="255"/>
      <c r="AJ624" s="255"/>
      <c r="AK624" s="255"/>
      <c r="AL624" s="255"/>
      <c r="AM624" s="255"/>
      <c r="AN624" s="255"/>
      <c r="AO624" s="255"/>
      <c r="AP624" s="255"/>
      <c r="AQ624" s="255"/>
      <c r="AR624" s="255"/>
      <c r="AS624" s="255"/>
      <c r="AT624" s="255"/>
      <c r="AU624" s="255"/>
      <c r="AV624" s="255"/>
      <c r="AW624" s="255"/>
      <c r="AX624" s="255"/>
      <c r="AY624" s="255"/>
      <c r="AZ624" s="255"/>
      <c r="BA624" s="255"/>
      <c r="BB624" s="255"/>
      <c r="BC624" s="255"/>
      <c r="BD624" s="255"/>
      <c r="BE624" s="255"/>
      <c r="BF624" s="255"/>
      <c r="BG624" s="255"/>
      <c r="BH624" s="255"/>
      <c r="BI624" s="255"/>
    </row>
    <row r="625" spans="1:61" x14ac:dyDescent="0.2">
      <c r="A625" s="255"/>
      <c r="B625" s="255"/>
      <c r="C625" s="255"/>
      <c r="D625" s="255"/>
      <c r="E625" s="255"/>
      <c r="F625" s="255"/>
      <c r="G625" s="255"/>
      <c r="H625" s="255"/>
      <c r="I625" s="255"/>
      <c r="J625" s="255"/>
      <c r="K625" s="255"/>
      <c r="L625" s="255"/>
      <c r="M625" s="255"/>
      <c r="N625" s="255"/>
      <c r="O625" s="255"/>
      <c r="P625" s="255"/>
      <c r="Q625" s="255"/>
      <c r="R625" s="255"/>
      <c r="S625" s="255"/>
      <c r="T625" s="255"/>
      <c r="U625" s="255"/>
      <c r="V625" s="255"/>
      <c r="W625" s="255"/>
      <c r="X625" s="255"/>
      <c r="Y625" s="255"/>
      <c r="Z625" s="255"/>
      <c r="AA625" s="255"/>
      <c r="AB625" s="255"/>
      <c r="AC625" s="255"/>
      <c r="AD625" s="255"/>
      <c r="AE625" s="255"/>
      <c r="AF625" s="255"/>
      <c r="AG625" s="255"/>
      <c r="AH625" s="255"/>
      <c r="AI625" s="255"/>
      <c r="AJ625" s="255"/>
      <c r="AK625" s="255"/>
      <c r="AL625" s="255"/>
      <c r="AM625" s="255"/>
      <c r="AN625" s="255"/>
      <c r="AO625" s="255"/>
      <c r="AP625" s="255"/>
      <c r="AQ625" s="255"/>
      <c r="AR625" s="255"/>
      <c r="AS625" s="255"/>
      <c r="AT625" s="255"/>
      <c r="AU625" s="255"/>
      <c r="AV625" s="255"/>
      <c r="AW625" s="255"/>
      <c r="AX625" s="255"/>
      <c r="AY625" s="255"/>
      <c r="AZ625" s="255"/>
      <c r="BA625" s="255"/>
      <c r="BB625" s="255"/>
      <c r="BC625" s="255"/>
      <c r="BD625" s="255"/>
      <c r="BE625" s="255"/>
      <c r="BF625" s="255"/>
      <c r="BG625" s="255"/>
      <c r="BH625" s="255"/>
      <c r="BI625" s="255"/>
    </row>
    <row r="626" spans="1:61" x14ac:dyDescent="0.2">
      <c r="A626" s="255"/>
      <c r="B626" s="255"/>
      <c r="C626" s="255"/>
      <c r="D626" s="255"/>
      <c r="E626" s="255"/>
      <c r="F626" s="255"/>
      <c r="G626" s="255"/>
      <c r="H626" s="255"/>
      <c r="I626" s="255"/>
      <c r="J626" s="255"/>
      <c r="K626" s="255"/>
      <c r="L626" s="255"/>
      <c r="M626" s="255"/>
      <c r="N626" s="255"/>
      <c r="O626" s="255"/>
      <c r="P626" s="255"/>
      <c r="Q626" s="255"/>
      <c r="R626" s="255"/>
      <c r="S626" s="255"/>
      <c r="T626" s="255"/>
      <c r="U626" s="255"/>
      <c r="V626" s="255"/>
      <c r="W626" s="255"/>
      <c r="X626" s="255"/>
      <c r="Y626" s="255"/>
      <c r="Z626" s="255"/>
      <c r="AA626" s="255"/>
      <c r="AB626" s="255"/>
      <c r="AC626" s="255"/>
      <c r="AD626" s="255"/>
      <c r="AE626" s="255"/>
      <c r="AF626" s="255"/>
      <c r="AG626" s="255"/>
      <c r="AH626" s="255"/>
      <c r="AI626" s="255"/>
      <c r="AJ626" s="255"/>
      <c r="AK626" s="255"/>
      <c r="AL626" s="255"/>
      <c r="AM626" s="255"/>
      <c r="AN626" s="255"/>
      <c r="AO626" s="255"/>
      <c r="AP626" s="255"/>
      <c r="AQ626" s="255"/>
      <c r="AR626" s="255"/>
      <c r="AS626" s="255"/>
      <c r="AT626" s="255"/>
      <c r="AU626" s="255"/>
      <c r="AV626" s="255"/>
      <c r="AW626" s="255"/>
      <c r="AX626" s="255"/>
      <c r="AY626" s="255"/>
      <c r="AZ626" s="255"/>
      <c r="BA626" s="255"/>
      <c r="BB626" s="255"/>
      <c r="BC626" s="255"/>
      <c r="BD626" s="255"/>
      <c r="BE626" s="255"/>
      <c r="BF626" s="255"/>
      <c r="BG626" s="255"/>
      <c r="BH626" s="255"/>
      <c r="BI626" s="255"/>
    </row>
    <row r="627" spans="1:61" x14ac:dyDescent="0.2">
      <c r="A627" s="255"/>
      <c r="B627" s="255"/>
      <c r="C627" s="255"/>
      <c r="D627" s="255"/>
      <c r="E627" s="255"/>
      <c r="F627" s="255"/>
      <c r="G627" s="255"/>
      <c r="H627" s="255"/>
      <c r="I627" s="255"/>
      <c r="J627" s="255"/>
      <c r="K627" s="255"/>
      <c r="L627" s="255"/>
      <c r="M627" s="255"/>
      <c r="N627" s="255"/>
      <c r="O627" s="255"/>
      <c r="P627" s="255"/>
      <c r="Q627" s="255"/>
      <c r="R627" s="255"/>
      <c r="S627" s="255"/>
      <c r="T627" s="255"/>
      <c r="U627" s="255"/>
      <c r="V627" s="255"/>
      <c r="W627" s="255"/>
      <c r="X627" s="255"/>
      <c r="Y627" s="255"/>
      <c r="Z627" s="255"/>
      <c r="AA627" s="255"/>
      <c r="AB627" s="255"/>
      <c r="AC627" s="255"/>
      <c r="AD627" s="255"/>
      <c r="AE627" s="255"/>
      <c r="AF627" s="255"/>
      <c r="AG627" s="255"/>
      <c r="AH627" s="255"/>
      <c r="AI627" s="255"/>
      <c r="AJ627" s="255"/>
      <c r="AK627" s="255"/>
      <c r="AL627" s="255"/>
      <c r="AM627" s="255"/>
      <c r="AN627" s="255"/>
      <c r="AO627" s="255"/>
      <c r="AP627" s="255"/>
      <c r="AQ627" s="255"/>
      <c r="AR627" s="255"/>
      <c r="AS627" s="255"/>
      <c r="AT627" s="255"/>
      <c r="AU627" s="255"/>
      <c r="AV627" s="255"/>
      <c r="AW627" s="255"/>
      <c r="AX627" s="255"/>
      <c r="AY627" s="255"/>
      <c r="AZ627" s="255"/>
      <c r="BA627" s="255"/>
      <c r="BB627" s="255"/>
      <c r="BC627" s="255"/>
      <c r="BD627" s="255"/>
      <c r="BE627" s="255"/>
      <c r="BF627" s="255"/>
      <c r="BG627" s="255"/>
      <c r="BH627" s="255"/>
      <c r="BI627" s="255"/>
    </row>
    <row r="628" spans="1:61" x14ac:dyDescent="0.2">
      <c r="A628" s="255"/>
      <c r="B628" s="255"/>
      <c r="C628" s="255"/>
      <c r="D628" s="255"/>
      <c r="E628" s="255"/>
      <c r="F628" s="255"/>
      <c r="G628" s="255"/>
      <c r="H628" s="255"/>
      <c r="I628" s="255"/>
      <c r="J628" s="255"/>
      <c r="K628" s="255"/>
      <c r="L628" s="255"/>
      <c r="M628" s="255"/>
      <c r="N628" s="255"/>
      <c r="O628" s="255"/>
      <c r="P628" s="255"/>
      <c r="Q628" s="255"/>
      <c r="R628" s="255"/>
      <c r="S628" s="255"/>
      <c r="T628" s="255"/>
      <c r="U628" s="255"/>
      <c r="V628" s="255"/>
      <c r="W628" s="255"/>
      <c r="X628" s="255"/>
      <c r="Y628" s="255"/>
      <c r="Z628" s="255"/>
      <c r="AA628" s="255"/>
      <c r="AB628" s="255"/>
      <c r="AC628" s="255"/>
      <c r="AD628" s="255"/>
      <c r="AE628" s="255"/>
      <c r="AF628" s="255"/>
      <c r="AG628" s="255"/>
      <c r="AH628" s="255"/>
      <c r="AI628" s="255"/>
      <c r="AJ628" s="255"/>
      <c r="AK628" s="255"/>
      <c r="AL628" s="255"/>
      <c r="AM628" s="255"/>
      <c r="AN628" s="255"/>
      <c r="AO628" s="255"/>
      <c r="AP628" s="255"/>
      <c r="AQ628" s="255"/>
      <c r="AR628" s="255"/>
      <c r="AS628" s="255"/>
      <c r="AT628" s="255"/>
      <c r="AU628" s="255"/>
      <c r="AV628" s="255"/>
      <c r="AW628" s="255"/>
      <c r="AX628" s="255"/>
      <c r="AY628" s="255"/>
      <c r="AZ628" s="255"/>
      <c r="BA628" s="255"/>
      <c r="BB628" s="255"/>
      <c r="BC628" s="255"/>
      <c r="BD628" s="255"/>
      <c r="BE628" s="255"/>
      <c r="BF628" s="255"/>
      <c r="BG628" s="255"/>
      <c r="BH628" s="255"/>
      <c r="BI628" s="255"/>
    </row>
    <row r="629" spans="1:61" x14ac:dyDescent="0.2">
      <c r="A629" s="255"/>
      <c r="B629" s="255"/>
      <c r="C629" s="255"/>
      <c r="D629" s="255"/>
      <c r="E629" s="255"/>
      <c r="F629" s="255"/>
      <c r="G629" s="255"/>
      <c r="H629" s="255"/>
      <c r="I629" s="255"/>
      <c r="J629" s="255"/>
      <c r="K629" s="255"/>
      <c r="L629" s="255"/>
      <c r="M629" s="255"/>
      <c r="N629" s="255"/>
      <c r="O629" s="255"/>
      <c r="P629" s="255"/>
      <c r="Q629" s="255"/>
      <c r="R629" s="255"/>
      <c r="S629" s="255"/>
      <c r="T629" s="255"/>
      <c r="U629" s="255"/>
      <c r="V629" s="255"/>
      <c r="W629" s="255"/>
      <c r="X629" s="255"/>
      <c r="Y629" s="255"/>
      <c r="Z629" s="255"/>
      <c r="AA629" s="255"/>
      <c r="AB629" s="255"/>
      <c r="AC629" s="255"/>
      <c r="AD629" s="255"/>
      <c r="AE629" s="255"/>
      <c r="AF629" s="255"/>
      <c r="AG629" s="255"/>
      <c r="AH629" s="255"/>
      <c r="AI629" s="255"/>
      <c r="AJ629" s="255"/>
      <c r="AK629" s="255"/>
      <c r="AL629" s="255"/>
      <c r="AM629" s="255"/>
      <c r="AN629" s="255"/>
      <c r="AO629" s="255"/>
      <c r="AP629" s="255"/>
      <c r="AQ629" s="255"/>
      <c r="AR629" s="255"/>
      <c r="AS629" s="255"/>
      <c r="AT629" s="255"/>
      <c r="AU629" s="255"/>
      <c r="AV629" s="255"/>
      <c r="AW629" s="255"/>
      <c r="AX629" s="255"/>
      <c r="AY629" s="255"/>
      <c r="AZ629" s="255"/>
      <c r="BA629" s="255"/>
      <c r="BB629" s="255"/>
      <c r="BC629" s="255"/>
      <c r="BD629" s="255"/>
      <c r="BE629" s="255"/>
      <c r="BF629" s="255"/>
      <c r="BG629" s="255"/>
      <c r="BH629" s="255"/>
      <c r="BI629" s="255"/>
    </row>
    <row r="630" spans="1:61" x14ac:dyDescent="0.2">
      <c r="A630" s="255"/>
      <c r="B630" s="255"/>
      <c r="C630" s="255"/>
      <c r="D630" s="255"/>
      <c r="E630" s="255"/>
      <c r="F630" s="255"/>
      <c r="G630" s="255"/>
      <c r="H630" s="255"/>
      <c r="I630" s="255"/>
      <c r="J630" s="255"/>
      <c r="K630" s="255"/>
      <c r="L630" s="255"/>
      <c r="M630" s="255"/>
      <c r="N630" s="255"/>
      <c r="O630" s="255"/>
      <c r="P630" s="255"/>
      <c r="Q630" s="255"/>
      <c r="R630" s="255"/>
      <c r="S630" s="255"/>
      <c r="T630" s="255"/>
      <c r="U630" s="255"/>
      <c r="V630" s="255"/>
      <c r="W630" s="255"/>
      <c r="X630" s="255"/>
      <c r="Y630" s="255"/>
      <c r="Z630" s="255"/>
      <c r="AA630" s="255"/>
      <c r="AB630" s="255"/>
      <c r="AC630" s="255"/>
      <c r="AD630" s="255"/>
      <c r="AE630" s="255"/>
      <c r="AF630" s="255"/>
      <c r="AG630" s="255"/>
      <c r="AH630" s="255"/>
      <c r="AI630" s="255"/>
      <c r="AJ630" s="255"/>
      <c r="AK630" s="255"/>
      <c r="AL630" s="255"/>
      <c r="AM630" s="255"/>
      <c r="AN630" s="255"/>
      <c r="AO630" s="255"/>
      <c r="AP630" s="255"/>
      <c r="AQ630" s="255"/>
      <c r="AR630" s="255"/>
      <c r="AS630" s="255"/>
      <c r="AT630" s="255"/>
      <c r="AU630" s="255"/>
      <c r="AV630" s="255"/>
      <c r="AW630" s="255"/>
      <c r="AX630" s="255"/>
      <c r="AY630" s="255"/>
      <c r="AZ630" s="255"/>
      <c r="BA630" s="255"/>
      <c r="BB630" s="255"/>
      <c r="BC630" s="255"/>
      <c r="BD630" s="255"/>
      <c r="BE630" s="255"/>
      <c r="BF630" s="255"/>
      <c r="BG630" s="255"/>
      <c r="BH630" s="255"/>
      <c r="BI630" s="255"/>
    </row>
    <row r="631" spans="1:61" x14ac:dyDescent="0.2">
      <c r="A631" s="255"/>
      <c r="B631" s="255"/>
      <c r="C631" s="255"/>
      <c r="D631" s="255"/>
      <c r="E631" s="255"/>
      <c r="F631" s="255"/>
      <c r="G631" s="255"/>
      <c r="H631" s="255"/>
      <c r="I631" s="255"/>
      <c r="J631" s="255"/>
      <c r="K631" s="255"/>
      <c r="L631" s="255"/>
      <c r="M631" s="255"/>
      <c r="N631" s="255"/>
      <c r="O631" s="255"/>
      <c r="P631" s="255"/>
      <c r="Q631" s="255"/>
      <c r="R631" s="255"/>
      <c r="S631" s="255"/>
      <c r="T631" s="255"/>
      <c r="U631" s="255"/>
      <c r="V631" s="255"/>
      <c r="W631" s="255"/>
      <c r="X631" s="255"/>
      <c r="Y631" s="255"/>
      <c r="Z631" s="255"/>
      <c r="AA631" s="255"/>
      <c r="AB631" s="255"/>
      <c r="AC631" s="255"/>
      <c r="AD631" s="255"/>
      <c r="AE631" s="255"/>
      <c r="AF631" s="255"/>
      <c r="AG631" s="255"/>
      <c r="AH631" s="255"/>
      <c r="AI631" s="255"/>
      <c r="AJ631" s="255"/>
      <c r="AK631" s="255"/>
      <c r="AL631" s="255"/>
      <c r="AM631" s="255"/>
      <c r="AN631" s="255"/>
      <c r="AO631" s="255"/>
      <c r="AP631" s="255"/>
      <c r="AQ631" s="255"/>
      <c r="AR631" s="255"/>
      <c r="AS631" s="255"/>
      <c r="AT631" s="255"/>
      <c r="AU631" s="255"/>
      <c r="AV631" s="255"/>
      <c r="AW631" s="255"/>
      <c r="AX631" s="255"/>
      <c r="AY631" s="255"/>
      <c r="AZ631" s="255"/>
      <c r="BA631" s="255"/>
      <c r="BB631" s="255"/>
      <c r="BC631" s="255"/>
      <c r="BD631" s="255"/>
      <c r="BE631" s="255"/>
      <c r="BF631" s="255"/>
      <c r="BG631" s="255"/>
      <c r="BH631" s="255"/>
      <c r="BI631" s="255"/>
    </row>
    <row r="632" spans="1:61" x14ac:dyDescent="0.2">
      <c r="A632" s="255"/>
      <c r="B632" s="255"/>
      <c r="C632" s="255"/>
      <c r="D632" s="255"/>
      <c r="E632" s="255"/>
      <c r="F632" s="255"/>
      <c r="G632" s="255"/>
      <c r="H632" s="255"/>
      <c r="I632" s="255"/>
      <c r="J632" s="255"/>
      <c r="K632" s="255"/>
      <c r="L632" s="255"/>
      <c r="M632" s="255"/>
      <c r="N632" s="255"/>
      <c r="O632" s="255"/>
      <c r="P632" s="255"/>
      <c r="Q632" s="255"/>
      <c r="R632" s="255"/>
      <c r="S632" s="255"/>
      <c r="T632" s="255"/>
      <c r="U632" s="255"/>
      <c r="V632" s="255"/>
      <c r="W632" s="255"/>
      <c r="X632" s="255"/>
      <c r="Y632" s="255"/>
      <c r="Z632" s="255"/>
      <c r="AA632" s="255"/>
      <c r="AB632" s="255"/>
      <c r="AC632" s="255"/>
      <c r="AD632" s="255"/>
      <c r="AE632" s="255"/>
      <c r="AF632" s="255"/>
      <c r="AG632" s="255"/>
      <c r="AH632" s="255"/>
      <c r="AI632" s="255"/>
      <c r="AJ632" s="255"/>
      <c r="AK632" s="255"/>
      <c r="AL632" s="255"/>
      <c r="AM632" s="255"/>
      <c r="AN632" s="255"/>
      <c r="AO632" s="255"/>
      <c r="AP632" s="255"/>
      <c r="AQ632" s="255"/>
      <c r="AR632" s="255"/>
      <c r="AS632" s="255"/>
      <c r="AT632" s="255"/>
      <c r="AU632" s="255"/>
      <c r="AV632" s="255"/>
      <c r="AW632" s="255"/>
      <c r="AX632" s="255"/>
      <c r="AY632" s="255"/>
      <c r="AZ632" s="255"/>
      <c r="BA632" s="255"/>
      <c r="BB632" s="255"/>
      <c r="BC632" s="255"/>
      <c r="BD632" s="255"/>
      <c r="BE632" s="255"/>
      <c r="BF632" s="255"/>
      <c r="BG632" s="255"/>
      <c r="BH632" s="255"/>
      <c r="BI632" s="255"/>
    </row>
    <row r="633" spans="1:61" x14ac:dyDescent="0.2">
      <c r="A633" s="255"/>
      <c r="B633" s="255"/>
      <c r="C633" s="255"/>
      <c r="D633" s="255"/>
      <c r="E633" s="255"/>
      <c r="F633" s="255"/>
      <c r="G633" s="255"/>
      <c r="H633" s="255"/>
      <c r="I633" s="255"/>
      <c r="J633" s="255"/>
      <c r="K633" s="255"/>
      <c r="L633" s="255"/>
      <c r="M633" s="255"/>
      <c r="N633" s="255"/>
      <c r="O633" s="255"/>
      <c r="P633" s="255"/>
      <c r="Q633" s="255"/>
      <c r="R633" s="255"/>
      <c r="S633" s="255"/>
      <c r="T633" s="255"/>
      <c r="U633" s="255"/>
      <c r="V633" s="255"/>
      <c r="W633" s="255"/>
      <c r="X633" s="255"/>
      <c r="Y633" s="255"/>
      <c r="Z633" s="255"/>
      <c r="AA633" s="255"/>
      <c r="AB633" s="255"/>
      <c r="AC633" s="255"/>
      <c r="AD633" s="255"/>
      <c r="AE633" s="255"/>
      <c r="AF633" s="255"/>
      <c r="AG633" s="255"/>
      <c r="AH633" s="255"/>
      <c r="AI633" s="255"/>
      <c r="AJ633" s="255"/>
      <c r="AK633" s="255"/>
      <c r="AL633" s="255"/>
      <c r="AM633" s="255"/>
      <c r="AN633" s="255"/>
      <c r="AO633" s="255"/>
      <c r="AP633" s="255"/>
      <c r="AQ633" s="255"/>
      <c r="AR633" s="255"/>
      <c r="AS633" s="255"/>
      <c r="AT633" s="255"/>
      <c r="AU633" s="255"/>
      <c r="AV633" s="255"/>
      <c r="AW633" s="255"/>
      <c r="AX633" s="255"/>
      <c r="AY633" s="255"/>
      <c r="AZ633" s="255"/>
      <c r="BA633" s="255"/>
      <c r="BB633" s="255"/>
      <c r="BC633" s="255"/>
      <c r="BD633" s="255"/>
      <c r="BE633" s="255"/>
      <c r="BF633" s="255"/>
      <c r="BG633" s="255"/>
      <c r="BH633" s="255"/>
      <c r="BI633" s="255"/>
    </row>
    <row r="634" spans="1:61" x14ac:dyDescent="0.2">
      <c r="A634" s="255"/>
      <c r="B634" s="255"/>
      <c r="C634" s="255"/>
      <c r="D634" s="255"/>
      <c r="E634" s="255"/>
      <c r="F634" s="255"/>
      <c r="G634" s="255"/>
      <c r="H634" s="255"/>
      <c r="I634" s="255"/>
      <c r="J634" s="255"/>
      <c r="K634" s="255"/>
      <c r="L634" s="255"/>
      <c r="M634" s="255"/>
      <c r="N634" s="255"/>
      <c r="O634" s="255"/>
      <c r="P634" s="255"/>
      <c r="Q634" s="255"/>
      <c r="R634" s="255"/>
      <c r="S634" s="255"/>
      <c r="T634" s="255"/>
      <c r="U634" s="255"/>
      <c r="V634" s="255"/>
      <c r="W634" s="255"/>
      <c r="X634" s="255"/>
      <c r="Y634" s="255"/>
      <c r="Z634" s="255"/>
      <c r="AA634" s="255"/>
      <c r="AB634" s="255"/>
      <c r="AC634" s="255"/>
      <c r="AD634" s="255"/>
      <c r="AE634" s="255"/>
      <c r="AF634" s="255"/>
      <c r="AG634" s="255"/>
      <c r="AH634" s="255"/>
      <c r="AI634" s="255"/>
      <c r="AJ634" s="255"/>
      <c r="AK634" s="255"/>
      <c r="AL634" s="255"/>
      <c r="AM634" s="255"/>
      <c r="AN634" s="255"/>
      <c r="AO634" s="255"/>
      <c r="AP634" s="255"/>
      <c r="AQ634" s="255"/>
      <c r="AR634" s="255"/>
      <c r="AS634" s="255"/>
      <c r="AT634" s="255"/>
      <c r="AU634" s="255"/>
      <c r="AV634" s="255"/>
      <c r="AW634" s="255"/>
      <c r="AX634" s="255"/>
      <c r="AY634" s="255"/>
      <c r="AZ634" s="255"/>
      <c r="BA634" s="255"/>
      <c r="BB634" s="255"/>
      <c r="BC634" s="255"/>
      <c r="BD634" s="255"/>
      <c r="BE634" s="255"/>
      <c r="BF634" s="255"/>
      <c r="BG634" s="255"/>
      <c r="BH634" s="255"/>
      <c r="BI634" s="255"/>
    </row>
    <row r="635" spans="1:61" x14ac:dyDescent="0.2">
      <c r="A635" s="255"/>
      <c r="B635" s="255"/>
      <c r="C635" s="255"/>
      <c r="D635" s="255"/>
      <c r="E635" s="255"/>
      <c r="F635" s="255"/>
      <c r="G635" s="255"/>
      <c r="H635" s="255"/>
      <c r="I635" s="255"/>
      <c r="J635" s="255"/>
      <c r="K635" s="255"/>
      <c r="L635" s="255"/>
      <c r="M635" s="255"/>
      <c r="N635" s="255"/>
      <c r="O635" s="255"/>
      <c r="P635" s="255"/>
      <c r="Q635" s="255"/>
      <c r="R635" s="255"/>
      <c r="S635" s="255"/>
      <c r="T635" s="255"/>
      <c r="U635" s="255"/>
      <c r="V635" s="255"/>
      <c r="W635" s="255"/>
      <c r="X635" s="255"/>
      <c r="Y635" s="255"/>
      <c r="Z635" s="255"/>
      <c r="AA635" s="255"/>
      <c r="AB635" s="255"/>
      <c r="AC635" s="255"/>
      <c r="AD635" s="255"/>
      <c r="AE635" s="255"/>
      <c r="AF635" s="255"/>
      <c r="AG635" s="255"/>
      <c r="AH635" s="255"/>
      <c r="AI635" s="255"/>
      <c r="AJ635" s="255"/>
      <c r="AK635" s="255"/>
      <c r="AL635" s="255"/>
      <c r="AM635" s="255"/>
      <c r="AN635" s="255"/>
      <c r="AO635" s="255"/>
      <c r="AP635" s="255"/>
      <c r="AQ635" s="255"/>
      <c r="AR635" s="255"/>
      <c r="AS635" s="255"/>
      <c r="AT635" s="255"/>
      <c r="AU635" s="255"/>
      <c r="AV635" s="255"/>
      <c r="AW635" s="255"/>
      <c r="AX635" s="255"/>
      <c r="AY635" s="255"/>
      <c r="AZ635" s="255"/>
      <c r="BA635" s="255"/>
      <c r="BB635" s="255"/>
      <c r="BC635" s="255"/>
      <c r="BD635" s="255"/>
      <c r="BE635" s="255"/>
      <c r="BF635" s="255"/>
      <c r="BG635" s="255"/>
      <c r="BH635" s="255"/>
      <c r="BI635" s="255"/>
    </row>
    <row r="636" spans="1:61" x14ac:dyDescent="0.2">
      <c r="A636" s="255"/>
      <c r="B636" s="255"/>
      <c r="C636" s="255"/>
      <c r="D636" s="255"/>
      <c r="E636" s="255"/>
      <c r="F636" s="255"/>
      <c r="G636" s="255"/>
      <c r="H636" s="255"/>
      <c r="I636" s="255"/>
      <c r="J636" s="255"/>
      <c r="K636" s="255"/>
      <c r="L636" s="255"/>
      <c r="M636" s="255"/>
      <c r="N636" s="255"/>
      <c r="O636" s="255"/>
      <c r="P636" s="255"/>
      <c r="Q636" s="255"/>
      <c r="R636" s="255"/>
      <c r="S636" s="255"/>
      <c r="T636" s="255"/>
      <c r="U636" s="255"/>
      <c r="V636" s="255"/>
      <c r="W636" s="255"/>
      <c r="X636" s="255"/>
      <c r="Y636" s="255"/>
      <c r="Z636" s="255"/>
      <c r="AA636" s="255"/>
      <c r="AB636" s="255"/>
      <c r="AC636" s="255"/>
      <c r="AD636" s="255"/>
      <c r="AE636" s="255"/>
      <c r="AF636" s="255"/>
      <c r="AG636" s="255"/>
      <c r="AH636" s="255"/>
      <c r="AI636" s="255"/>
      <c r="AJ636" s="255"/>
      <c r="AK636" s="255"/>
      <c r="AL636" s="255"/>
      <c r="AM636" s="255"/>
      <c r="AN636" s="255"/>
      <c r="AO636" s="255"/>
      <c r="AP636" s="255"/>
      <c r="AQ636" s="255"/>
      <c r="AR636" s="255"/>
      <c r="AS636" s="255"/>
      <c r="AT636" s="255"/>
      <c r="AU636" s="255"/>
      <c r="AV636" s="255"/>
      <c r="AW636" s="255"/>
      <c r="AX636" s="255"/>
      <c r="AY636" s="255"/>
      <c r="AZ636" s="255"/>
      <c r="BA636" s="255"/>
      <c r="BB636" s="255"/>
      <c r="BC636" s="255"/>
      <c r="BD636" s="255"/>
      <c r="BE636" s="255"/>
      <c r="BF636" s="255"/>
      <c r="BG636" s="255"/>
      <c r="BH636" s="255"/>
      <c r="BI636" s="255"/>
    </row>
    <row r="637" spans="1:61" x14ac:dyDescent="0.2">
      <c r="A637" s="255"/>
      <c r="B637" s="255"/>
      <c r="C637" s="255"/>
      <c r="D637" s="255"/>
      <c r="E637" s="255"/>
      <c r="F637" s="255"/>
      <c r="G637" s="255"/>
      <c r="H637" s="255"/>
      <c r="I637" s="255"/>
      <c r="J637" s="255"/>
      <c r="K637" s="255"/>
      <c r="L637" s="255"/>
      <c r="M637" s="255"/>
      <c r="N637" s="255"/>
      <c r="O637" s="255"/>
      <c r="P637" s="255"/>
      <c r="Q637" s="255"/>
      <c r="R637" s="255"/>
      <c r="S637" s="255"/>
      <c r="T637" s="255"/>
      <c r="U637" s="255"/>
      <c r="V637" s="255"/>
      <c r="W637" s="255"/>
      <c r="X637" s="255"/>
      <c r="Y637" s="255"/>
      <c r="Z637" s="255"/>
      <c r="AA637" s="255"/>
      <c r="AB637" s="255"/>
      <c r="AC637" s="255"/>
      <c r="AD637" s="255"/>
      <c r="AE637" s="255"/>
      <c r="AF637" s="255"/>
      <c r="AG637" s="255"/>
      <c r="AH637" s="255"/>
      <c r="AI637" s="255"/>
      <c r="AJ637" s="255"/>
      <c r="AK637" s="255"/>
      <c r="AL637" s="255"/>
      <c r="AM637" s="255"/>
      <c r="AN637" s="255"/>
      <c r="AO637" s="255"/>
      <c r="AP637" s="255"/>
      <c r="AQ637" s="255"/>
      <c r="AR637" s="255"/>
      <c r="AS637" s="255"/>
      <c r="AT637" s="255"/>
      <c r="AU637" s="255"/>
      <c r="AV637" s="255"/>
      <c r="AW637" s="255"/>
      <c r="AX637" s="255"/>
      <c r="AY637" s="255"/>
      <c r="AZ637" s="255"/>
      <c r="BA637" s="255"/>
      <c r="BB637" s="255"/>
      <c r="BC637" s="255"/>
      <c r="BD637" s="255"/>
      <c r="BE637" s="255"/>
      <c r="BF637" s="255"/>
      <c r="BG637" s="255"/>
      <c r="BH637" s="255"/>
      <c r="BI637" s="255"/>
    </row>
    <row r="638" spans="1:61" x14ac:dyDescent="0.2">
      <c r="A638" s="255"/>
      <c r="B638" s="255"/>
      <c r="C638" s="255"/>
      <c r="D638" s="255"/>
      <c r="E638" s="255"/>
      <c r="F638" s="255"/>
      <c r="G638" s="255"/>
      <c r="H638" s="255"/>
      <c r="I638" s="255"/>
      <c r="J638" s="255"/>
      <c r="K638" s="255"/>
      <c r="L638" s="255"/>
      <c r="M638" s="255"/>
      <c r="N638" s="255"/>
      <c r="O638" s="255"/>
      <c r="P638" s="255"/>
      <c r="Q638" s="255"/>
      <c r="R638" s="255"/>
      <c r="S638" s="255"/>
      <c r="T638" s="255"/>
      <c r="U638" s="255"/>
      <c r="V638" s="255"/>
      <c r="W638" s="255"/>
      <c r="X638" s="255"/>
      <c r="Y638" s="255"/>
      <c r="Z638" s="255"/>
      <c r="AA638" s="255"/>
      <c r="AB638" s="255"/>
      <c r="AC638" s="255"/>
      <c r="AD638" s="255"/>
      <c r="AE638" s="255"/>
      <c r="AF638" s="255"/>
      <c r="AG638" s="255"/>
      <c r="AH638" s="255"/>
      <c r="AI638" s="255"/>
      <c r="AJ638" s="255"/>
      <c r="AK638" s="255"/>
      <c r="AL638" s="255"/>
      <c r="AM638" s="255"/>
      <c r="AN638" s="255"/>
      <c r="AO638" s="255"/>
      <c r="AP638" s="255"/>
      <c r="AQ638" s="255"/>
      <c r="AR638" s="255"/>
      <c r="AS638" s="255"/>
      <c r="AT638" s="255"/>
      <c r="AU638" s="255"/>
      <c r="AV638" s="255"/>
      <c r="AW638" s="255"/>
      <c r="AX638" s="255"/>
      <c r="AY638" s="255"/>
      <c r="AZ638" s="255"/>
      <c r="BA638" s="255"/>
      <c r="BB638" s="255"/>
      <c r="BC638" s="255"/>
      <c r="BD638" s="255"/>
      <c r="BE638" s="255"/>
      <c r="BF638" s="255"/>
      <c r="BG638" s="255"/>
      <c r="BH638" s="255"/>
      <c r="BI638" s="255"/>
    </row>
    <row r="639" spans="1:61" x14ac:dyDescent="0.2">
      <c r="A639" s="255"/>
      <c r="B639" s="255"/>
      <c r="C639" s="255"/>
      <c r="D639" s="255"/>
      <c r="E639" s="255"/>
      <c r="F639" s="255"/>
      <c r="G639" s="255"/>
      <c r="H639" s="255"/>
      <c r="I639" s="255"/>
      <c r="J639" s="255"/>
      <c r="K639" s="255"/>
      <c r="L639" s="255"/>
      <c r="M639" s="255"/>
      <c r="N639" s="255"/>
      <c r="O639" s="255"/>
      <c r="P639" s="255"/>
      <c r="Q639" s="255"/>
      <c r="R639" s="255"/>
      <c r="S639" s="255"/>
      <c r="T639" s="255"/>
      <c r="U639" s="255"/>
      <c r="V639" s="255"/>
      <c r="W639" s="255"/>
      <c r="X639" s="255"/>
      <c r="Y639" s="255"/>
      <c r="Z639" s="255"/>
      <c r="AA639" s="255"/>
      <c r="AB639" s="255"/>
      <c r="AC639" s="255"/>
      <c r="AD639" s="255"/>
      <c r="AE639" s="255"/>
      <c r="AF639" s="255"/>
      <c r="AG639" s="255"/>
      <c r="AH639" s="255"/>
      <c r="AI639" s="255"/>
      <c r="AJ639" s="255"/>
      <c r="AK639" s="255"/>
      <c r="AL639" s="255"/>
      <c r="AM639" s="255"/>
      <c r="AN639" s="255"/>
      <c r="AO639" s="255"/>
      <c r="AP639" s="255"/>
      <c r="AQ639" s="255"/>
      <c r="AR639" s="255"/>
      <c r="AS639" s="255"/>
      <c r="AT639" s="255"/>
      <c r="AU639" s="255"/>
      <c r="AV639" s="255"/>
      <c r="AW639" s="255"/>
      <c r="AX639" s="255"/>
      <c r="AY639" s="255"/>
      <c r="AZ639" s="255"/>
      <c r="BA639" s="255"/>
      <c r="BB639" s="255"/>
      <c r="BC639" s="255"/>
      <c r="BD639" s="255"/>
      <c r="BE639" s="255"/>
      <c r="BF639" s="255"/>
      <c r="BG639" s="255"/>
      <c r="BH639" s="255"/>
      <c r="BI639" s="255"/>
    </row>
    <row r="640" spans="1:61" x14ac:dyDescent="0.2">
      <c r="A640" s="255"/>
      <c r="B640" s="255"/>
      <c r="C640" s="255"/>
      <c r="D640" s="255"/>
      <c r="E640" s="255"/>
      <c r="F640" s="255"/>
      <c r="G640" s="255"/>
      <c r="H640" s="255"/>
      <c r="I640" s="255"/>
      <c r="J640" s="255"/>
      <c r="K640" s="255"/>
      <c r="L640" s="255"/>
      <c r="M640" s="255"/>
      <c r="N640" s="255"/>
      <c r="O640" s="255"/>
      <c r="P640" s="255"/>
      <c r="Q640" s="255"/>
      <c r="R640" s="255"/>
      <c r="S640" s="255"/>
      <c r="T640" s="255"/>
      <c r="U640" s="255"/>
      <c r="V640" s="255"/>
      <c r="W640" s="255"/>
      <c r="X640" s="255"/>
      <c r="Y640" s="255"/>
      <c r="Z640" s="255"/>
      <c r="AA640" s="255"/>
      <c r="AB640" s="255"/>
      <c r="AC640" s="255"/>
      <c r="AD640" s="255"/>
      <c r="AE640" s="255"/>
      <c r="AF640" s="255"/>
      <c r="AG640" s="255"/>
      <c r="AH640" s="255"/>
      <c r="AI640" s="255"/>
      <c r="AJ640" s="255"/>
      <c r="AK640" s="255"/>
      <c r="AL640" s="255"/>
      <c r="AM640" s="255"/>
      <c r="AN640" s="255"/>
      <c r="AO640" s="255"/>
      <c r="AP640" s="255"/>
      <c r="AQ640" s="255"/>
      <c r="AR640" s="255"/>
      <c r="AS640" s="255"/>
      <c r="AT640" s="255"/>
      <c r="AU640" s="255"/>
      <c r="AV640" s="255"/>
      <c r="AW640" s="255"/>
      <c r="AX640" s="255"/>
      <c r="AY640" s="255"/>
      <c r="AZ640" s="255"/>
      <c r="BA640" s="255"/>
      <c r="BB640" s="255"/>
      <c r="BC640" s="255"/>
      <c r="BD640" s="255"/>
      <c r="BE640" s="255"/>
      <c r="BF640" s="255"/>
      <c r="BG640" s="255"/>
      <c r="BH640" s="255"/>
      <c r="BI640" s="255"/>
    </row>
    <row r="641" spans="1:61" x14ac:dyDescent="0.2">
      <c r="A641" s="255"/>
      <c r="B641" s="255"/>
      <c r="C641" s="255"/>
      <c r="D641" s="255"/>
      <c r="E641" s="255"/>
      <c r="F641" s="255"/>
      <c r="G641" s="255"/>
      <c r="H641" s="255"/>
      <c r="I641" s="255"/>
      <c r="J641" s="255"/>
      <c r="K641" s="255"/>
      <c r="L641" s="255"/>
      <c r="M641" s="255"/>
      <c r="N641" s="255"/>
      <c r="O641" s="255"/>
      <c r="P641" s="255"/>
      <c r="Q641" s="255"/>
      <c r="R641" s="255"/>
      <c r="S641" s="255"/>
      <c r="T641" s="255"/>
      <c r="U641" s="255"/>
      <c r="V641" s="255"/>
      <c r="W641" s="255"/>
      <c r="X641" s="255"/>
      <c r="Y641" s="255"/>
      <c r="Z641" s="255"/>
      <c r="AA641" s="255"/>
      <c r="AB641" s="255"/>
      <c r="AC641" s="255"/>
      <c r="AD641" s="255"/>
      <c r="AE641" s="255"/>
      <c r="AF641" s="255"/>
      <c r="AG641" s="255"/>
      <c r="AH641" s="255"/>
      <c r="AI641" s="255"/>
      <c r="AJ641" s="255"/>
      <c r="AK641" s="255"/>
      <c r="AL641" s="255"/>
      <c r="AM641" s="255"/>
      <c r="AN641" s="255"/>
      <c r="AO641" s="255"/>
      <c r="AP641" s="255"/>
      <c r="AQ641" s="255"/>
      <c r="AR641" s="255"/>
      <c r="AS641" s="255"/>
      <c r="AT641" s="255"/>
      <c r="AU641" s="255"/>
      <c r="AV641" s="255"/>
      <c r="AW641" s="255"/>
      <c r="AX641" s="255"/>
      <c r="AY641" s="255"/>
      <c r="AZ641" s="255"/>
      <c r="BA641" s="255"/>
      <c r="BB641" s="255"/>
      <c r="BC641" s="255"/>
      <c r="BD641" s="255"/>
      <c r="BE641" s="255"/>
      <c r="BF641" s="255"/>
      <c r="BG641" s="255"/>
      <c r="BH641" s="255"/>
      <c r="BI641" s="255"/>
    </row>
    <row r="642" spans="1:61" x14ac:dyDescent="0.2">
      <c r="A642" s="255"/>
      <c r="B642" s="255"/>
      <c r="C642" s="255"/>
      <c r="D642" s="255"/>
      <c r="E642" s="255"/>
      <c r="F642" s="255"/>
      <c r="G642" s="255"/>
      <c r="H642" s="255"/>
      <c r="I642" s="255"/>
      <c r="J642" s="255"/>
      <c r="K642" s="255"/>
      <c r="L642" s="255"/>
      <c r="M642" s="255"/>
      <c r="N642" s="255"/>
      <c r="O642" s="255"/>
      <c r="P642" s="255"/>
      <c r="Q642" s="255"/>
      <c r="R642" s="255"/>
      <c r="S642" s="255"/>
      <c r="T642" s="255"/>
      <c r="U642" s="255"/>
      <c r="V642" s="255"/>
      <c r="W642" s="255"/>
      <c r="X642" s="255"/>
      <c r="Y642" s="255"/>
      <c r="Z642" s="255"/>
      <c r="AA642" s="255"/>
      <c r="AB642" s="255"/>
      <c r="AC642" s="255"/>
      <c r="AD642" s="255"/>
      <c r="AE642" s="255"/>
      <c r="AF642" s="255"/>
      <c r="AG642" s="255"/>
      <c r="AH642" s="255"/>
      <c r="AI642" s="255"/>
      <c r="AJ642" s="255"/>
      <c r="AK642" s="255"/>
      <c r="AL642" s="255"/>
      <c r="AM642" s="255"/>
      <c r="AN642" s="255"/>
      <c r="AO642" s="255"/>
      <c r="AP642" s="255"/>
      <c r="AQ642" s="255"/>
      <c r="AR642" s="255"/>
      <c r="AS642" s="255"/>
      <c r="AT642" s="255"/>
      <c r="AU642" s="255"/>
      <c r="AV642" s="255"/>
      <c r="AW642" s="255"/>
      <c r="AX642" s="255"/>
      <c r="AY642" s="255"/>
      <c r="AZ642" s="255"/>
      <c r="BA642" s="255"/>
      <c r="BB642" s="255"/>
      <c r="BC642" s="255"/>
      <c r="BD642" s="255"/>
      <c r="BE642" s="255"/>
      <c r="BF642" s="255"/>
      <c r="BG642" s="255"/>
      <c r="BH642" s="255"/>
      <c r="BI642" s="255"/>
    </row>
    <row r="643" spans="1:61" x14ac:dyDescent="0.2">
      <c r="A643" s="255"/>
      <c r="B643" s="255"/>
      <c r="C643" s="255"/>
      <c r="D643" s="255"/>
      <c r="E643" s="255"/>
      <c r="F643" s="255"/>
      <c r="G643" s="255"/>
      <c r="H643" s="255"/>
      <c r="I643" s="255"/>
      <c r="J643" s="255"/>
      <c r="K643" s="255"/>
      <c r="L643" s="255"/>
      <c r="M643" s="255"/>
      <c r="N643" s="255"/>
      <c r="O643" s="255"/>
      <c r="P643" s="255"/>
      <c r="Q643" s="255"/>
      <c r="R643" s="255"/>
      <c r="S643" s="255"/>
      <c r="T643" s="255"/>
      <c r="U643" s="255"/>
      <c r="V643" s="255"/>
      <c r="W643" s="255"/>
      <c r="X643" s="255"/>
      <c r="Y643" s="255"/>
      <c r="Z643" s="255"/>
      <c r="AA643" s="255"/>
      <c r="AB643" s="255"/>
      <c r="AC643" s="255"/>
      <c r="AD643" s="255"/>
      <c r="AE643" s="255"/>
      <c r="AF643" s="255"/>
      <c r="AG643" s="255"/>
      <c r="AH643" s="255"/>
      <c r="AI643" s="255"/>
      <c r="AJ643" s="255"/>
      <c r="AK643" s="255"/>
      <c r="AL643" s="255"/>
      <c r="AM643" s="255"/>
      <c r="AN643" s="255"/>
      <c r="AO643" s="255"/>
      <c r="AP643" s="255"/>
      <c r="AQ643" s="255"/>
      <c r="AR643" s="255"/>
      <c r="AS643" s="255"/>
      <c r="AT643" s="255"/>
      <c r="AU643" s="255"/>
      <c r="AV643" s="255"/>
      <c r="AW643" s="255"/>
      <c r="AX643" s="255"/>
      <c r="AY643" s="255"/>
      <c r="AZ643" s="255"/>
      <c r="BA643" s="255"/>
      <c r="BB643" s="255"/>
      <c r="BC643" s="255"/>
      <c r="BD643" s="255"/>
      <c r="BE643" s="255"/>
      <c r="BF643" s="255"/>
      <c r="BG643" s="255"/>
      <c r="BH643" s="255"/>
      <c r="BI643" s="255"/>
    </row>
    <row r="644" spans="1:61" x14ac:dyDescent="0.2">
      <c r="A644" s="255"/>
      <c r="B644" s="255"/>
      <c r="C644" s="255"/>
      <c r="D644" s="255"/>
      <c r="E644" s="255"/>
      <c r="F644" s="255"/>
      <c r="G644" s="255"/>
      <c r="H644" s="255"/>
      <c r="I644" s="255"/>
      <c r="J644" s="255"/>
      <c r="K644" s="255"/>
      <c r="L644" s="255"/>
      <c r="M644" s="255"/>
      <c r="N644" s="255"/>
      <c r="O644" s="255"/>
      <c r="P644" s="255"/>
      <c r="Q644" s="255"/>
      <c r="R644" s="255"/>
      <c r="S644" s="255"/>
      <c r="T644" s="255"/>
      <c r="U644" s="255"/>
      <c r="V644" s="255"/>
      <c r="W644" s="255"/>
      <c r="X644" s="255"/>
      <c r="Y644" s="255"/>
      <c r="Z644" s="255"/>
      <c r="AA644" s="255"/>
      <c r="AB644" s="255"/>
      <c r="AC644" s="255"/>
      <c r="AD644" s="255"/>
      <c r="AE644" s="255"/>
      <c r="AF644" s="255"/>
      <c r="AG644" s="255"/>
      <c r="AH644" s="255"/>
      <c r="AI644" s="255"/>
      <c r="AJ644" s="255"/>
      <c r="AK644" s="255"/>
      <c r="AL644" s="255"/>
      <c r="AM644" s="255"/>
      <c r="AN644" s="255"/>
      <c r="AO644" s="255"/>
      <c r="AP644" s="255"/>
      <c r="AQ644" s="255"/>
      <c r="AR644" s="255"/>
      <c r="AS644" s="255"/>
      <c r="AT644" s="255"/>
      <c r="AU644" s="255"/>
      <c r="AV644" s="255"/>
      <c r="AW644" s="255"/>
      <c r="AX644" s="255"/>
      <c r="AY644" s="255"/>
      <c r="AZ644" s="255"/>
      <c r="BA644" s="255"/>
      <c r="BB644" s="255"/>
      <c r="BC644" s="255"/>
      <c r="BD644" s="255"/>
      <c r="BE644" s="255"/>
      <c r="BF644" s="255"/>
      <c r="BG644" s="255"/>
      <c r="BH644" s="255"/>
      <c r="BI644" s="255"/>
    </row>
    <row r="645" spans="1:61" x14ac:dyDescent="0.2">
      <c r="A645" s="255"/>
      <c r="B645" s="255"/>
      <c r="C645" s="255"/>
      <c r="D645" s="255"/>
      <c r="E645" s="255"/>
      <c r="F645" s="255"/>
      <c r="G645" s="255"/>
      <c r="H645" s="255"/>
      <c r="I645" s="255"/>
      <c r="J645" s="255"/>
      <c r="K645" s="255"/>
      <c r="L645" s="255"/>
      <c r="M645" s="255"/>
      <c r="N645" s="255"/>
      <c r="O645" s="255"/>
      <c r="P645" s="255"/>
      <c r="Q645" s="255"/>
      <c r="R645" s="255"/>
      <c r="S645" s="255"/>
      <c r="T645" s="255"/>
      <c r="U645" s="255"/>
      <c r="V645" s="255"/>
      <c r="W645" s="255"/>
      <c r="X645" s="255"/>
      <c r="Y645" s="255"/>
      <c r="Z645" s="255"/>
      <c r="AA645" s="255"/>
      <c r="AB645" s="255"/>
      <c r="AC645" s="255"/>
      <c r="AD645" s="255"/>
      <c r="AE645" s="255"/>
      <c r="AF645" s="255"/>
      <c r="AG645" s="255"/>
      <c r="AH645" s="255"/>
      <c r="AI645" s="255"/>
      <c r="AJ645" s="255"/>
      <c r="AK645" s="255"/>
      <c r="AL645" s="255"/>
      <c r="AM645" s="255"/>
      <c r="AN645" s="255"/>
      <c r="AO645" s="255"/>
      <c r="AP645" s="255"/>
      <c r="AQ645" s="255"/>
      <c r="AR645" s="255"/>
      <c r="AS645" s="255"/>
      <c r="AT645" s="255"/>
      <c r="AU645" s="255"/>
      <c r="AV645" s="255"/>
      <c r="AW645" s="255"/>
      <c r="AX645" s="255"/>
      <c r="AY645" s="255"/>
      <c r="AZ645" s="255"/>
      <c r="BA645" s="255"/>
      <c r="BB645" s="255"/>
      <c r="BC645" s="255"/>
      <c r="BD645" s="255"/>
      <c r="BE645" s="255"/>
      <c r="BF645" s="255"/>
      <c r="BG645" s="255"/>
      <c r="BH645" s="255"/>
      <c r="BI645" s="255"/>
    </row>
    <row r="646" spans="1:61" x14ac:dyDescent="0.2">
      <c r="A646" s="255"/>
      <c r="B646" s="255"/>
      <c r="C646" s="255"/>
      <c r="D646" s="255"/>
      <c r="E646" s="255"/>
      <c r="F646" s="255"/>
      <c r="G646" s="255"/>
      <c r="H646" s="255"/>
      <c r="I646" s="255"/>
      <c r="J646" s="255"/>
      <c r="K646" s="255"/>
      <c r="L646" s="255"/>
      <c r="M646" s="255"/>
      <c r="N646" s="255"/>
      <c r="O646" s="255"/>
      <c r="P646" s="255"/>
      <c r="Q646" s="255"/>
      <c r="R646" s="255"/>
      <c r="S646" s="255"/>
      <c r="T646" s="255"/>
      <c r="U646" s="255"/>
      <c r="V646" s="255"/>
      <c r="W646" s="255"/>
      <c r="X646" s="255"/>
      <c r="Y646" s="255"/>
      <c r="Z646" s="255"/>
      <c r="AA646" s="255"/>
      <c r="AB646" s="255"/>
      <c r="AC646" s="255"/>
      <c r="AD646" s="255"/>
      <c r="AE646" s="255"/>
      <c r="AF646" s="255"/>
      <c r="AG646" s="255"/>
      <c r="AH646" s="255"/>
      <c r="AI646" s="255"/>
      <c r="AJ646" s="255"/>
      <c r="AK646" s="255"/>
      <c r="AL646" s="255"/>
      <c r="AM646" s="255"/>
      <c r="AN646" s="255"/>
      <c r="AO646" s="255"/>
      <c r="AP646" s="255"/>
      <c r="AQ646" s="255"/>
      <c r="AR646" s="255"/>
      <c r="AS646" s="255"/>
      <c r="AT646" s="255"/>
      <c r="AU646" s="255"/>
      <c r="AV646" s="255"/>
      <c r="AW646" s="255"/>
      <c r="AX646" s="255"/>
      <c r="AY646" s="255"/>
      <c r="AZ646" s="255"/>
      <c r="BA646" s="255"/>
      <c r="BB646" s="255"/>
      <c r="BC646" s="255"/>
      <c r="BD646" s="255"/>
      <c r="BE646" s="255"/>
      <c r="BF646" s="255"/>
      <c r="BG646" s="255"/>
      <c r="BH646" s="255"/>
      <c r="BI646" s="255"/>
    </row>
    <row r="647" spans="1:61" x14ac:dyDescent="0.2">
      <c r="A647" s="255"/>
      <c r="B647" s="255"/>
      <c r="C647" s="255"/>
      <c r="D647" s="255"/>
      <c r="E647" s="255"/>
      <c r="F647" s="255"/>
      <c r="G647" s="255"/>
      <c r="H647" s="255"/>
      <c r="I647" s="255"/>
      <c r="J647" s="255"/>
      <c r="K647" s="255"/>
      <c r="L647" s="255"/>
      <c r="M647" s="255"/>
      <c r="N647" s="255"/>
      <c r="O647" s="255"/>
      <c r="P647" s="255"/>
      <c r="Q647" s="255"/>
      <c r="R647" s="255"/>
      <c r="S647" s="255"/>
      <c r="T647" s="255"/>
      <c r="U647" s="255"/>
      <c r="V647" s="255"/>
      <c r="W647" s="255"/>
      <c r="X647" s="255"/>
      <c r="Y647" s="255"/>
      <c r="Z647" s="255"/>
      <c r="AA647" s="255"/>
      <c r="AB647" s="255"/>
      <c r="AC647" s="255"/>
      <c r="AD647" s="255"/>
      <c r="AE647" s="255"/>
      <c r="AF647" s="255"/>
      <c r="AG647" s="255"/>
      <c r="AH647" s="255"/>
      <c r="AI647" s="255"/>
      <c r="AJ647" s="255"/>
      <c r="AK647" s="255"/>
      <c r="AL647" s="255"/>
      <c r="AM647" s="255"/>
      <c r="AN647" s="255"/>
      <c r="AO647" s="255"/>
      <c r="AP647" s="255"/>
      <c r="AQ647" s="255"/>
      <c r="AR647" s="255"/>
      <c r="AS647" s="255"/>
      <c r="AT647" s="255"/>
      <c r="AU647" s="255"/>
      <c r="AV647" s="255"/>
      <c r="AW647" s="255"/>
      <c r="AX647" s="255"/>
      <c r="AY647" s="255"/>
      <c r="AZ647" s="255"/>
      <c r="BA647" s="255"/>
      <c r="BB647" s="255"/>
      <c r="BC647" s="255"/>
      <c r="BD647" s="255"/>
      <c r="BE647" s="255"/>
      <c r="BF647" s="255"/>
      <c r="BG647" s="255"/>
      <c r="BH647" s="255"/>
      <c r="BI647" s="255"/>
    </row>
    <row r="648" spans="1:61" x14ac:dyDescent="0.2">
      <c r="A648" s="255"/>
      <c r="B648" s="255"/>
      <c r="C648" s="255"/>
      <c r="D648" s="255"/>
      <c r="E648" s="255"/>
      <c r="F648" s="255"/>
      <c r="G648" s="255"/>
      <c r="H648" s="255"/>
      <c r="I648" s="255"/>
      <c r="J648" s="255"/>
      <c r="K648" s="255"/>
      <c r="L648" s="255"/>
      <c r="M648" s="255"/>
      <c r="N648" s="255"/>
      <c r="O648" s="255"/>
      <c r="P648" s="255"/>
      <c r="Q648" s="255"/>
      <c r="R648" s="255"/>
      <c r="S648" s="255"/>
      <c r="T648" s="255"/>
      <c r="U648" s="255"/>
      <c r="V648" s="255"/>
      <c r="W648" s="255"/>
      <c r="X648" s="255"/>
      <c r="Y648" s="255"/>
      <c r="Z648" s="255"/>
      <c r="AA648" s="255"/>
      <c r="AB648" s="255"/>
      <c r="AC648" s="255"/>
      <c r="AD648" s="255"/>
      <c r="AE648" s="255"/>
      <c r="AF648" s="255"/>
      <c r="AG648" s="255"/>
      <c r="AH648" s="255"/>
      <c r="AI648" s="255"/>
      <c r="AJ648" s="255"/>
      <c r="AK648" s="255"/>
      <c r="AL648" s="255"/>
      <c r="AM648" s="255"/>
      <c r="AN648" s="255"/>
      <c r="AO648" s="255"/>
      <c r="AP648" s="255"/>
      <c r="AQ648" s="255"/>
      <c r="AR648" s="255"/>
      <c r="AS648" s="255"/>
      <c r="AT648" s="255"/>
      <c r="AU648" s="255"/>
      <c r="AV648" s="255"/>
      <c r="AW648" s="255"/>
      <c r="AX648" s="255"/>
      <c r="AY648" s="255"/>
      <c r="AZ648" s="255"/>
      <c r="BA648" s="255"/>
      <c r="BB648" s="255"/>
      <c r="BC648" s="255"/>
      <c r="BD648" s="255"/>
      <c r="BE648" s="255"/>
      <c r="BF648" s="255"/>
      <c r="BG648" s="255"/>
      <c r="BH648" s="255"/>
      <c r="BI648" s="255"/>
    </row>
    <row r="649" spans="1:61" x14ac:dyDescent="0.2">
      <c r="A649" s="255"/>
      <c r="B649" s="255"/>
      <c r="C649" s="255"/>
      <c r="D649" s="255"/>
      <c r="E649" s="255"/>
      <c r="F649" s="255"/>
      <c r="G649" s="255"/>
      <c r="H649" s="255"/>
      <c r="I649" s="255"/>
      <c r="J649" s="255"/>
      <c r="K649" s="255"/>
      <c r="L649" s="255"/>
      <c r="M649" s="255"/>
      <c r="N649" s="255"/>
      <c r="O649" s="255"/>
      <c r="P649" s="255"/>
      <c r="Q649" s="255"/>
      <c r="R649" s="255"/>
      <c r="S649" s="255"/>
      <c r="T649" s="255"/>
      <c r="U649" s="255"/>
      <c r="V649" s="255"/>
      <c r="W649" s="255"/>
      <c r="X649" s="255"/>
      <c r="Y649" s="255"/>
      <c r="Z649" s="255"/>
      <c r="AA649" s="255"/>
      <c r="AB649" s="255"/>
      <c r="AC649" s="255"/>
      <c r="AD649" s="255"/>
      <c r="AE649" s="255"/>
      <c r="AF649" s="255"/>
      <c r="AG649" s="255"/>
      <c r="AH649" s="255"/>
      <c r="AI649" s="255"/>
      <c r="AJ649" s="255"/>
      <c r="AK649" s="255"/>
      <c r="AL649" s="255"/>
      <c r="AM649" s="255"/>
      <c r="AN649" s="255"/>
      <c r="AO649" s="255"/>
      <c r="AP649" s="255"/>
      <c r="AQ649" s="255"/>
      <c r="AR649" s="255"/>
      <c r="AS649" s="255"/>
      <c r="AT649" s="255"/>
      <c r="AU649" s="255"/>
      <c r="AV649" s="255"/>
      <c r="AW649" s="255"/>
      <c r="AX649" s="255"/>
      <c r="AY649" s="255"/>
      <c r="AZ649" s="255"/>
      <c r="BA649" s="255"/>
      <c r="BB649" s="255"/>
      <c r="BC649" s="255"/>
      <c r="BD649" s="255"/>
      <c r="BE649" s="255"/>
      <c r="BF649" s="255"/>
      <c r="BG649" s="255"/>
      <c r="BH649" s="255"/>
      <c r="BI649" s="255"/>
    </row>
    <row r="650" spans="1:61" x14ac:dyDescent="0.2">
      <c r="A650" s="255"/>
      <c r="B650" s="255"/>
      <c r="C650" s="255"/>
      <c r="D650" s="255"/>
      <c r="E650" s="255"/>
      <c r="F650" s="255"/>
      <c r="G650" s="255"/>
      <c r="H650" s="255"/>
      <c r="I650" s="255"/>
      <c r="J650" s="255"/>
      <c r="K650" s="255"/>
      <c r="L650" s="255"/>
      <c r="M650" s="255"/>
      <c r="N650" s="255"/>
      <c r="O650" s="255"/>
      <c r="P650" s="255"/>
      <c r="Q650" s="255"/>
      <c r="R650" s="255"/>
      <c r="S650" s="255"/>
      <c r="T650" s="255"/>
      <c r="U650" s="255"/>
      <c r="V650" s="255"/>
      <c r="W650" s="255"/>
      <c r="X650" s="255"/>
      <c r="Y650" s="255"/>
      <c r="Z650" s="255"/>
      <c r="AA650" s="255"/>
      <c r="AB650" s="255"/>
      <c r="AC650" s="255"/>
      <c r="AD650" s="255"/>
      <c r="AE650" s="255"/>
      <c r="AF650" s="255"/>
      <c r="AG650" s="255"/>
      <c r="AH650" s="255"/>
      <c r="AI650" s="255"/>
      <c r="AJ650" s="255"/>
      <c r="AK650" s="255"/>
      <c r="AL650" s="255"/>
      <c r="AM650" s="255"/>
      <c r="AN650" s="255"/>
      <c r="AO650" s="255"/>
      <c r="AP650" s="255"/>
      <c r="AQ650" s="255"/>
      <c r="AR650" s="255"/>
      <c r="AS650" s="255"/>
      <c r="AT650" s="255"/>
      <c r="AU650" s="255"/>
      <c r="AV650" s="255"/>
      <c r="AW650" s="255"/>
      <c r="AX650" s="255"/>
      <c r="AY650" s="255"/>
      <c r="AZ650" s="255"/>
      <c r="BA650" s="255"/>
      <c r="BB650" s="255"/>
      <c r="BC650" s="255"/>
      <c r="BD650" s="255"/>
      <c r="BE650" s="255"/>
      <c r="BF650" s="255"/>
      <c r="BG650" s="255"/>
      <c r="BH650" s="255"/>
      <c r="BI650" s="255"/>
    </row>
    <row r="651" spans="1:61" x14ac:dyDescent="0.2">
      <c r="A651" s="255"/>
      <c r="B651" s="255"/>
      <c r="C651" s="255"/>
      <c r="D651" s="255"/>
      <c r="E651" s="255"/>
      <c r="F651" s="255"/>
      <c r="G651" s="255"/>
      <c r="H651" s="255"/>
      <c r="I651" s="255"/>
      <c r="J651" s="255"/>
      <c r="K651" s="255"/>
      <c r="L651" s="255"/>
      <c r="M651" s="255"/>
      <c r="N651" s="255"/>
      <c r="O651" s="255"/>
      <c r="P651" s="255"/>
      <c r="Q651" s="255"/>
      <c r="R651" s="255"/>
      <c r="S651" s="255"/>
      <c r="T651" s="255"/>
      <c r="U651" s="255"/>
      <c r="V651" s="255"/>
      <c r="W651" s="255"/>
      <c r="X651" s="255"/>
      <c r="Y651" s="255"/>
      <c r="Z651" s="255"/>
      <c r="AA651" s="255"/>
      <c r="AB651" s="255"/>
      <c r="AC651" s="255"/>
      <c r="AD651" s="255"/>
      <c r="AE651" s="255"/>
      <c r="AF651" s="255"/>
      <c r="AG651" s="255"/>
      <c r="AH651" s="255"/>
      <c r="AI651" s="255"/>
      <c r="AJ651" s="255"/>
      <c r="AK651" s="255"/>
      <c r="AL651" s="255"/>
      <c r="AM651" s="255"/>
      <c r="AN651" s="255"/>
      <c r="AO651" s="255"/>
      <c r="AP651" s="255"/>
      <c r="AQ651" s="255"/>
      <c r="AR651" s="255"/>
      <c r="AS651" s="255"/>
      <c r="AT651" s="255"/>
      <c r="AU651" s="255"/>
      <c r="AV651" s="255"/>
      <c r="AW651" s="255"/>
      <c r="AX651" s="255"/>
      <c r="AY651" s="255"/>
      <c r="AZ651" s="255"/>
      <c r="BA651" s="255"/>
      <c r="BB651" s="255"/>
      <c r="BC651" s="255"/>
      <c r="BD651" s="255"/>
      <c r="BE651" s="255"/>
      <c r="BF651" s="255"/>
      <c r="BG651" s="255"/>
      <c r="BH651" s="255"/>
      <c r="BI651" s="255"/>
    </row>
    <row r="652" spans="1:61" x14ac:dyDescent="0.2">
      <c r="A652" s="255"/>
      <c r="B652" s="255"/>
      <c r="C652" s="255"/>
      <c r="D652" s="255"/>
      <c r="E652" s="255"/>
      <c r="F652" s="255"/>
      <c r="G652" s="255"/>
      <c r="H652" s="255"/>
      <c r="I652" s="255"/>
      <c r="J652" s="255"/>
      <c r="K652" s="255"/>
      <c r="L652" s="255"/>
      <c r="M652" s="255"/>
      <c r="N652" s="255"/>
      <c r="O652" s="255"/>
      <c r="P652" s="255"/>
      <c r="Q652" s="255"/>
      <c r="R652" s="255"/>
      <c r="S652" s="255"/>
      <c r="T652" s="255"/>
      <c r="U652" s="255"/>
      <c r="V652" s="255"/>
      <c r="W652" s="255"/>
      <c r="X652" s="255"/>
      <c r="Y652" s="255"/>
      <c r="Z652" s="255"/>
      <c r="AA652" s="255"/>
      <c r="AB652" s="255"/>
      <c r="AC652" s="255"/>
      <c r="AD652" s="255"/>
      <c r="AE652" s="255"/>
      <c r="AF652" s="255"/>
      <c r="AG652" s="255"/>
      <c r="AH652" s="255"/>
      <c r="AI652" s="255"/>
      <c r="AJ652" s="255"/>
      <c r="AK652" s="255"/>
      <c r="AL652" s="255"/>
      <c r="AM652" s="255"/>
      <c r="AN652" s="255"/>
      <c r="AO652" s="255"/>
      <c r="AP652" s="255"/>
      <c r="AQ652" s="255"/>
      <c r="AR652" s="255"/>
      <c r="AS652" s="255"/>
      <c r="AT652" s="255"/>
      <c r="AU652" s="255"/>
      <c r="AV652" s="255"/>
      <c r="AW652" s="255"/>
      <c r="AX652" s="255"/>
      <c r="AY652" s="255"/>
      <c r="AZ652" s="255"/>
      <c r="BA652" s="255"/>
      <c r="BB652" s="255"/>
      <c r="BC652" s="255"/>
      <c r="BD652" s="255"/>
      <c r="BE652" s="255"/>
      <c r="BF652" s="255"/>
      <c r="BG652" s="255"/>
      <c r="BH652" s="255"/>
      <c r="BI652" s="255"/>
    </row>
    <row r="653" spans="1:61" x14ac:dyDescent="0.2">
      <c r="A653" s="255"/>
      <c r="B653" s="255"/>
      <c r="C653" s="255"/>
      <c r="D653" s="255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5"/>
      <c r="Q653" s="255"/>
      <c r="R653" s="255"/>
      <c r="S653" s="255"/>
      <c r="T653" s="255"/>
      <c r="U653" s="255"/>
      <c r="V653" s="255"/>
      <c r="W653" s="255"/>
      <c r="X653" s="255"/>
      <c r="Y653" s="255"/>
      <c r="Z653" s="255"/>
      <c r="AA653" s="255"/>
      <c r="AB653" s="255"/>
      <c r="AC653" s="255"/>
      <c r="AD653" s="255"/>
      <c r="AE653" s="255"/>
      <c r="AF653" s="255"/>
      <c r="AG653" s="255"/>
      <c r="AH653" s="255"/>
      <c r="AI653" s="255"/>
      <c r="AJ653" s="255"/>
      <c r="AK653" s="255"/>
      <c r="AL653" s="255"/>
      <c r="AM653" s="255"/>
      <c r="AN653" s="255"/>
      <c r="AO653" s="255"/>
      <c r="AP653" s="255"/>
      <c r="AQ653" s="255"/>
      <c r="AR653" s="255"/>
      <c r="AS653" s="255"/>
      <c r="AT653" s="255"/>
      <c r="AU653" s="255"/>
      <c r="AV653" s="255"/>
      <c r="AW653" s="255"/>
      <c r="AX653" s="255"/>
      <c r="AY653" s="255"/>
      <c r="AZ653" s="255"/>
      <c r="BA653" s="255"/>
      <c r="BB653" s="255"/>
      <c r="BC653" s="255"/>
      <c r="BD653" s="255"/>
      <c r="BE653" s="255"/>
      <c r="BF653" s="255"/>
      <c r="BG653" s="255"/>
      <c r="BH653" s="255"/>
      <c r="BI653" s="255"/>
    </row>
    <row r="654" spans="1:61" x14ac:dyDescent="0.2">
      <c r="A654" s="255"/>
      <c r="B654" s="255"/>
      <c r="C654" s="255"/>
      <c r="D654" s="255"/>
      <c r="E654" s="255"/>
      <c r="F654" s="255"/>
      <c r="G654" s="255"/>
      <c r="H654" s="255"/>
      <c r="I654" s="255"/>
      <c r="J654" s="255"/>
      <c r="K654" s="255"/>
      <c r="L654" s="255"/>
      <c r="M654" s="255"/>
      <c r="N654" s="255"/>
      <c r="O654" s="255"/>
      <c r="P654" s="255"/>
      <c r="Q654" s="255"/>
      <c r="R654" s="255"/>
      <c r="S654" s="255"/>
      <c r="T654" s="255"/>
      <c r="U654" s="255"/>
      <c r="V654" s="255"/>
      <c r="W654" s="255"/>
      <c r="X654" s="255"/>
      <c r="Y654" s="255"/>
      <c r="Z654" s="255"/>
      <c r="AA654" s="255"/>
      <c r="AB654" s="255"/>
      <c r="AC654" s="255"/>
      <c r="AD654" s="255"/>
      <c r="AE654" s="255"/>
      <c r="AF654" s="255"/>
      <c r="AG654" s="255"/>
      <c r="AH654" s="255"/>
      <c r="AI654" s="255"/>
      <c r="AJ654" s="255"/>
      <c r="AK654" s="255"/>
      <c r="AL654" s="255"/>
      <c r="AM654" s="255"/>
      <c r="AN654" s="255"/>
      <c r="AO654" s="255"/>
      <c r="AP654" s="255"/>
      <c r="AQ654" s="255"/>
      <c r="AR654" s="255"/>
      <c r="AS654" s="255"/>
      <c r="AT654" s="255"/>
      <c r="AU654" s="255"/>
      <c r="AV654" s="255"/>
      <c r="AW654" s="255"/>
      <c r="AX654" s="255"/>
      <c r="AY654" s="255"/>
      <c r="AZ654" s="255"/>
      <c r="BA654" s="255"/>
      <c r="BB654" s="255"/>
      <c r="BC654" s="255"/>
      <c r="BD654" s="255"/>
      <c r="BE654" s="255"/>
      <c r="BF654" s="255"/>
      <c r="BG654" s="255"/>
      <c r="BH654" s="255"/>
      <c r="BI654" s="255"/>
    </row>
    <row r="655" spans="1:61" x14ac:dyDescent="0.2">
      <c r="A655" s="255"/>
      <c r="B655" s="255"/>
      <c r="C655" s="255"/>
      <c r="D655" s="255"/>
      <c r="E655" s="255"/>
      <c r="F655" s="255"/>
      <c r="G655" s="255"/>
      <c r="H655" s="255"/>
      <c r="I655" s="255"/>
      <c r="J655" s="255"/>
      <c r="K655" s="255"/>
      <c r="L655" s="255"/>
      <c r="M655" s="255"/>
      <c r="N655" s="255"/>
      <c r="O655" s="255"/>
      <c r="P655" s="255"/>
      <c r="Q655" s="255"/>
      <c r="R655" s="255"/>
      <c r="S655" s="255"/>
      <c r="T655" s="255"/>
      <c r="U655" s="255"/>
      <c r="V655" s="255"/>
      <c r="W655" s="255"/>
      <c r="X655" s="255"/>
      <c r="Y655" s="255"/>
      <c r="Z655" s="255"/>
      <c r="AA655" s="255"/>
      <c r="AB655" s="255"/>
      <c r="AC655" s="255"/>
      <c r="AD655" s="255"/>
      <c r="AE655" s="255"/>
      <c r="AF655" s="255"/>
      <c r="AG655" s="255"/>
      <c r="AH655" s="255"/>
      <c r="AI655" s="255"/>
      <c r="AJ655" s="255"/>
      <c r="AK655" s="255"/>
      <c r="AL655" s="255"/>
      <c r="AM655" s="255"/>
      <c r="AN655" s="255"/>
      <c r="AO655" s="255"/>
      <c r="AP655" s="255"/>
      <c r="AQ655" s="255"/>
      <c r="AR655" s="255"/>
      <c r="AS655" s="255"/>
      <c r="AT655" s="255"/>
      <c r="AU655" s="255"/>
      <c r="AV655" s="255"/>
      <c r="AW655" s="255"/>
      <c r="AX655" s="255"/>
      <c r="AY655" s="255"/>
      <c r="AZ655" s="255"/>
      <c r="BA655" s="255"/>
      <c r="BB655" s="255"/>
      <c r="BC655" s="255"/>
      <c r="BD655" s="255"/>
      <c r="BE655" s="255"/>
      <c r="BF655" s="255"/>
      <c r="BG655" s="255"/>
      <c r="BH655" s="255"/>
      <c r="BI655" s="255"/>
    </row>
    <row r="656" spans="1:61" x14ac:dyDescent="0.2">
      <c r="A656" s="255"/>
      <c r="B656" s="255"/>
      <c r="C656" s="255"/>
      <c r="D656" s="255"/>
      <c r="E656" s="255"/>
      <c r="F656" s="255"/>
      <c r="G656" s="255"/>
      <c r="H656" s="255"/>
      <c r="I656" s="255"/>
      <c r="J656" s="255"/>
      <c r="K656" s="255"/>
      <c r="L656" s="255"/>
      <c r="M656" s="255"/>
      <c r="N656" s="255"/>
      <c r="O656" s="255"/>
      <c r="P656" s="255"/>
      <c r="Q656" s="255"/>
      <c r="R656" s="255"/>
      <c r="S656" s="255"/>
      <c r="T656" s="255"/>
      <c r="U656" s="255"/>
      <c r="V656" s="255"/>
      <c r="W656" s="255"/>
      <c r="X656" s="255"/>
      <c r="Y656" s="255"/>
      <c r="Z656" s="255"/>
      <c r="AA656" s="255"/>
      <c r="AB656" s="255"/>
      <c r="AC656" s="255"/>
      <c r="AD656" s="255"/>
      <c r="AE656" s="255"/>
      <c r="AF656" s="255"/>
      <c r="AG656" s="255"/>
      <c r="AH656" s="255"/>
      <c r="AI656" s="255"/>
      <c r="AJ656" s="255"/>
      <c r="AK656" s="255"/>
      <c r="AL656" s="255"/>
      <c r="AM656" s="255"/>
      <c r="AN656" s="255"/>
      <c r="AO656" s="255"/>
      <c r="AP656" s="255"/>
      <c r="AQ656" s="255"/>
      <c r="AR656" s="255"/>
      <c r="AS656" s="255"/>
      <c r="AT656" s="255"/>
      <c r="AU656" s="255"/>
      <c r="AV656" s="255"/>
      <c r="AW656" s="255"/>
      <c r="AX656" s="255"/>
      <c r="AY656" s="255"/>
      <c r="AZ656" s="255"/>
      <c r="BA656" s="255"/>
      <c r="BB656" s="255"/>
      <c r="BC656" s="255"/>
      <c r="BD656" s="255"/>
      <c r="BE656" s="255"/>
      <c r="BF656" s="255"/>
      <c r="BG656" s="255"/>
      <c r="BH656" s="255"/>
      <c r="BI656" s="255"/>
    </row>
    <row r="657" spans="1:61" x14ac:dyDescent="0.2">
      <c r="A657" s="255"/>
      <c r="B657" s="255"/>
      <c r="C657" s="255"/>
      <c r="D657" s="255"/>
      <c r="E657" s="255"/>
      <c r="F657" s="255"/>
      <c r="G657" s="255"/>
      <c r="H657" s="255"/>
      <c r="I657" s="255"/>
      <c r="J657" s="255"/>
      <c r="K657" s="255"/>
      <c r="L657" s="255"/>
      <c r="M657" s="255"/>
      <c r="N657" s="255"/>
      <c r="O657" s="255"/>
      <c r="P657" s="255"/>
      <c r="Q657" s="255"/>
      <c r="R657" s="255"/>
      <c r="S657" s="255"/>
      <c r="T657" s="255"/>
      <c r="U657" s="255"/>
      <c r="V657" s="255"/>
      <c r="W657" s="255"/>
      <c r="X657" s="255"/>
      <c r="Y657" s="255"/>
      <c r="Z657" s="255"/>
      <c r="AA657" s="255"/>
      <c r="AB657" s="255"/>
      <c r="AC657" s="255"/>
      <c r="AD657" s="255"/>
      <c r="AE657" s="255"/>
      <c r="AF657" s="255"/>
      <c r="AG657" s="255"/>
      <c r="AH657" s="255"/>
      <c r="AI657" s="255"/>
      <c r="AJ657" s="255"/>
      <c r="AK657" s="255"/>
      <c r="AL657" s="255"/>
      <c r="AM657" s="255"/>
      <c r="AN657" s="255"/>
      <c r="AO657" s="255"/>
      <c r="AP657" s="255"/>
      <c r="AQ657" s="255"/>
      <c r="AR657" s="255"/>
      <c r="AS657" s="255"/>
      <c r="AT657" s="255"/>
      <c r="AU657" s="255"/>
      <c r="AV657" s="255"/>
      <c r="AW657" s="255"/>
      <c r="AX657" s="255"/>
      <c r="AY657" s="255"/>
      <c r="AZ657" s="255"/>
      <c r="BA657" s="255"/>
      <c r="BB657" s="255"/>
      <c r="BC657" s="255"/>
      <c r="BD657" s="255"/>
      <c r="BE657" s="255"/>
      <c r="BF657" s="255"/>
      <c r="BG657" s="255"/>
      <c r="BH657" s="255"/>
      <c r="BI657" s="255"/>
    </row>
    <row r="658" spans="1:61" x14ac:dyDescent="0.2">
      <c r="A658" s="255"/>
      <c r="B658" s="255"/>
      <c r="C658" s="255"/>
      <c r="D658" s="255"/>
      <c r="E658" s="255"/>
      <c r="F658" s="255"/>
      <c r="G658" s="255"/>
      <c r="H658" s="255"/>
      <c r="I658" s="255"/>
      <c r="J658" s="255"/>
      <c r="K658" s="255"/>
      <c r="L658" s="255"/>
      <c r="M658" s="255"/>
      <c r="N658" s="255"/>
      <c r="O658" s="255"/>
      <c r="P658" s="255"/>
      <c r="Q658" s="255"/>
      <c r="R658" s="255"/>
      <c r="S658" s="255"/>
      <c r="T658" s="255"/>
      <c r="U658" s="255"/>
      <c r="V658" s="255"/>
      <c r="W658" s="255"/>
      <c r="X658" s="255"/>
      <c r="Y658" s="255"/>
      <c r="Z658" s="255"/>
      <c r="AA658" s="255"/>
      <c r="AB658" s="255"/>
      <c r="AC658" s="255"/>
      <c r="AD658" s="255"/>
      <c r="AE658" s="255"/>
      <c r="AF658" s="255"/>
      <c r="AG658" s="255"/>
      <c r="AH658" s="255"/>
      <c r="AI658" s="255"/>
      <c r="AJ658" s="255"/>
      <c r="AK658" s="255"/>
      <c r="AL658" s="255"/>
      <c r="AM658" s="255"/>
      <c r="AN658" s="255"/>
      <c r="AO658" s="255"/>
      <c r="AP658" s="255"/>
      <c r="AQ658" s="255"/>
      <c r="AR658" s="255"/>
      <c r="AS658" s="255"/>
      <c r="AT658" s="255"/>
      <c r="AU658" s="255"/>
      <c r="AV658" s="255"/>
      <c r="AW658" s="255"/>
      <c r="AX658" s="255"/>
      <c r="AY658" s="255"/>
      <c r="AZ658" s="255"/>
      <c r="BA658" s="255"/>
      <c r="BB658" s="255"/>
      <c r="BC658" s="255"/>
      <c r="BD658" s="255"/>
      <c r="BE658" s="255"/>
      <c r="BF658" s="255"/>
      <c r="BG658" s="255"/>
      <c r="BH658" s="255"/>
      <c r="BI658" s="255"/>
    </row>
    <row r="659" spans="1:61" x14ac:dyDescent="0.2">
      <c r="A659" s="255"/>
      <c r="B659" s="255"/>
      <c r="C659" s="255"/>
      <c r="D659" s="255"/>
      <c r="E659" s="255"/>
      <c r="F659" s="255"/>
      <c r="G659" s="255"/>
      <c r="H659" s="255"/>
      <c r="I659" s="255"/>
      <c r="J659" s="255"/>
      <c r="K659" s="255"/>
      <c r="L659" s="255"/>
      <c r="M659" s="255"/>
      <c r="N659" s="255"/>
      <c r="O659" s="255"/>
      <c r="P659" s="255"/>
      <c r="Q659" s="255"/>
      <c r="R659" s="255"/>
      <c r="S659" s="255"/>
      <c r="T659" s="255"/>
      <c r="U659" s="255"/>
      <c r="V659" s="255"/>
      <c r="W659" s="255"/>
      <c r="X659" s="255"/>
      <c r="Y659" s="255"/>
      <c r="Z659" s="255"/>
      <c r="AA659" s="255"/>
      <c r="AB659" s="255"/>
      <c r="AC659" s="255"/>
      <c r="AD659" s="255"/>
      <c r="AE659" s="255"/>
      <c r="AF659" s="255"/>
      <c r="AG659" s="255"/>
      <c r="AH659" s="255"/>
      <c r="AI659" s="255"/>
      <c r="AJ659" s="255"/>
      <c r="AK659" s="255"/>
      <c r="AL659" s="255"/>
      <c r="AM659" s="255"/>
      <c r="AN659" s="255"/>
      <c r="AO659" s="255"/>
      <c r="AP659" s="255"/>
      <c r="AQ659" s="255"/>
      <c r="AR659" s="255"/>
      <c r="AS659" s="255"/>
      <c r="AT659" s="255"/>
      <c r="AU659" s="255"/>
      <c r="AV659" s="255"/>
      <c r="AW659" s="255"/>
      <c r="AX659" s="255"/>
      <c r="AY659" s="255"/>
      <c r="AZ659" s="255"/>
      <c r="BA659" s="255"/>
      <c r="BB659" s="255"/>
      <c r="BC659" s="255"/>
      <c r="BD659" s="255"/>
      <c r="BE659" s="255"/>
      <c r="BF659" s="255"/>
      <c r="BG659" s="255"/>
      <c r="BH659" s="255"/>
      <c r="BI659" s="255"/>
    </row>
    <row r="660" spans="1:61" x14ac:dyDescent="0.2">
      <c r="A660" s="255"/>
      <c r="B660" s="255"/>
      <c r="C660" s="255"/>
      <c r="D660" s="255"/>
      <c r="E660" s="255"/>
      <c r="F660" s="255"/>
      <c r="G660" s="255"/>
      <c r="H660" s="255"/>
      <c r="I660" s="255"/>
      <c r="J660" s="255"/>
      <c r="K660" s="255"/>
      <c r="L660" s="255"/>
      <c r="M660" s="255"/>
      <c r="N660" s="255"/>
      <c r="O660" s="255"/>
      <c r="P660" s="255"/>
      <c r="Q660" s="255"/>
      <c r="R660" s="255"/>
      <c r="S660" s="255"/>
      <c r="T660" s="255"/>
      <c r="U660" s="255"/>
      <c r="V660" s="255"/>
      <c r="W660" s="255"/>
      <c r="X660" s="255"/>
      <c r="Y660" s="255"/>
      <c r="Z660" s="255"/>
      <c r="AA660" s="255"/>
      <c r="AB660" s="255"/>
      <c r="AC660" s="255"/>
      <c r="AD660" s="255"/>
      <c r="AE660" s="255"/>
      <c r="AF660" s="255"/>
      <c r="AG660" s="255"/>
      <c r="AH660" s="255"/>
      <c r="AI660" s="255"/>
      <c r="AJ660" s="255"/>
      <c r="AK660" s="255"/>
      <c r="AL660" s="255"/>
      <c r="AM660" s="255"/>
      <c r="AN660" s="255"/>
      <c r="AO660" s="255"/>
      <c r="AP660" s="255"/>
      <c r="AQ660" s="255"/>
      <c r="AR660" s="255"/>
      <c r="AS660" s="255"/>
      <c r="AT660" s="255"/>
      <c r="AU660" s="255"/>
      <c r="AV660" s="255"/>
      <c r="AW660" s="255"/>
      <c r="AX660" s="255"/>
      <c r="AY660" s="255"/>
      <c r="AZ660" s="255"/>
      <c r="BA660" s="255"/>
      <c r="BB660" s="255"/>
      <c r="BC660" s="255"/>
      <c r="BD660" s="255"/>
      <c r="BE660" s="255"/>
      <c r="BF660" s="255"/>
      <c r="BG660" s="255"/>
      <c r="BH660" s="255"/>
      <c r="BI660" s="255"/>
    </row>
    <row r="661" spans="1:61" x14ac:dyDescent="0.2">
      <c r="A661" s="255"/>
      <c r="B661" s="255"/>
      <c r="C661" s="255"/>
      <c r="D661" s="255"/>
      <c r="E661" s="255"/>
      <c r="F661" s="255"/>
      <c r="G661" s="255"/>
      <c r="H661" s="255"/>
      <c r="I661" s="255"/>
      <c r="J661" s="255"/>
      <c r="K661" s="255"/>
      <c r="L661" s="255"/>
      <c r="M661" s="255"/>
      <c r="N661" s="255"/>
      <c r="O661" s="255"/>
      <c r="P661" s="255"/>
      <c r="Q661" s="255"/>
      <c r="R661" s="255"/>
      <c r="S661" s="255"/>
      <c r="T661" s="255"/>
      <c r="U661" s="255"/>
      <c r="V661" s="255"/>
      <c r="W661" s="255"/>
      <c r="X661" s="255"/>
      <c r="Y661" s="255"/>
      <c r="Z661" s="255"/>
      <c r="AA661" s="255"/>
      <c r="AB661" s="255"/>
      <c r="AC661" s="255"/>
      <c r="AD661" s="255"/>
      <c r="AE661" s="255"/>
      <c r="AF661" s="255"/>
      <c r="AG661" s="255"/>
      <c r="AH661" s="255"/>
      <c r="AI661" s="255"/>
      <c r="AJ661" s="255"/>
      <c r="AK661" s="255"/>
      <c r="AL661" s="255"/>
      <c r="AM661" s="255"/>
      <c r="AN661" s="255"/>
      <c r="AO661" s="255"/>
      <c r="AP661" s="255"/>
      <c r="AQ661" s="255"/>
      <c r="AR661" s="255"/>
      <c r="AS661" s="255"/>
      <c r="AT661" s="255"/>
      <c r="AU661" s="255"/>
      <c r="AV661" s="255"/>
      <c r="AW661" s="255"/>
      <c r="AX661" s="255"/>
      <c r="AY661" s="255"/>
      <c r="AZ661" s="255"/>
      <c r="BA661" s="255"/>
      <c r="BB661" s="255"/>
      <c r="BC661" s="255"/>
      <c r="BD661" s="255"/>
      <c r="BE661" s="255"/>
      <c r="BF661" s="255"/>
      <c r="BG661" s="255"/>
      <c r="BH661" s="255"/>
      <c r="BI661" s="255"/>
    </row>
    <row r="662" spans="1:61" x14ac:dyDescent="0.2">
      <c r="A662" s="255"/>
      <c r="B662" s="255"/>
      <c r="C662" s="255"/>
      <c r="D662" s="255"/>
      <c r="E662" s="255"/>
      <c r="F662" s="255"/>
      <c r="G662" s="255"/>
      <c r="H662" s="255"/>
      <c r="I662" s="255"/>
      <c r="J662" s="255"/>
      <c r="K662" s="255"/>
      <c r="L662" s="255"/>
      <c r="M662" s="255"/>
      <c r="N662" s="255"/>
      <c r="O662" s="255"/>
      <c r="P662" s="255"/>
      <c r="Q662" s="255"/>
      <c r="R662" s="255"/>
      <c r="S662" s="255"/>
      <c r="T662" s="255"/>
      <c r="U662" s="255"/>
      <c r="V662" s="255"/>
      <c r="W662" s="255"/>
      <c r="X662" s="255"/>
      <c r="Y662" s="255"/>
      <c r="Z662" s="255"/>
      <c r="AA662" s="255"/>
      <c r="AB662" s="255"/>
      <c r="AC662" s="255"/>
      <c r="AD662" s="255"/>
      <c r="AE662" s="255"/>
      <c r="AF662" s="255"/>
      <c r="AG662" s="255"/>
      <c r="AH662" s="255"/>
      <c r="AI662" s="255"/>
      <c r="AJ662" s="255"/>
      <c r="AK662" s="255"/>
      <c r="AL662" s="255"/>
      <c r="AM662" s="255"/>
      <c r="AN662" s="255"/>
      <c r="AO662" s="255"/>
      <c r="AP662" s="255"/>
      <c r="AQ662" s="255"/>
      <c r="AR662" s="255"/>
      <c r="AS662" s="255"/>
      <c r="AT662" s="255"/>
      <c r="AU662" s="255"/>
      <c r="AV662" s="255"/>
      <c r="AW662" s="255"/>
      <c r="AX662" s="255"/>
      <c r="AY662" s="255"/>
      <c r="AZ662" s="255"/>
      <c r="BA662" s="255"/>
      <c r="BB662" s="255"/>
      <c r="BC662" s="255"/>
      <c r="BD662" s="255"/>
      <c r="BE662" s="255"/>
      <c r="BF662" s="255"/>
      <c r="BG662" s="255"/>
      <c r="BH662" s="255"/>
      <c r="BI662" s="255"/>
    </row>
    <row r="663" spans="1:61" x14ac:dyDescent="0.2">
      <c r="A663" s="255"/>
      <c r="B663" s="255"/>
      <c r="C663" s="255"/>
      <c r="D663" s="255"/>
      <c r="E663" s="255"/>
      <c r="F663" s="255"/>
      <c r="G663" s="255"/>
      <c r="H663" s="255"/>
      <c r="I663" s="255"/>
      <c r="J663" s="255"/>
      <c r="K663" s="255"/>
      <c r="L663" s="255"/>
      <c r="M663" s="255"/>
      <c r="N663" s="255"/>
      <c r="O663" s="255"/>
      <c r="P663" s="255"/>
      <c r="Q663" s="255"/>
      <c r="R663" s="255"/>
      <c r="S663" s="255"/>
      <c r="T663" s="255"/>
      <c r="U663" s="255"/>
      <c r="V663" s="255"/>
      <c r="W663" s="255"/>
      <c r="X663" s="255"/>
      <c r="Y663" s="255"/>
      <c r="Z663" s="255"/>
      <c r="AA663" s="255"/>
      <c r="AB663" s="255"/>
      <c r="AC663" s="255"/>
      <c r="AD663" s="255"/>
      <c r="AE663" s="255"/>
      <c r="AF663" s="255"/>
      <c r="AG663" s="255"/>
      <c r="AH663" s="255"/>
      <c r="AI663" s="255"/>
      <c r="AJ663" s="255"/>
      <c r="AK663" s="255"/>
      <c r="AL663" s="255"/>
      <c r="AM663" s="255"/>
      <c r="AN663" s="255"/>
      <c r="AO663" s="255"/>
      <c r="AP663" s="255"/>
      <c r="AQ663" s="255"/>
      <c r="AR663" s="255"/>
      <c r="AS663" s="255"/>
      <c r="AT663" s="255"/>
      <c r="AU663" s="255"/>
      <c r="AV663" s="255"/>
      <c r="AW663" s="255"/>
      <c r="AX663" s="255"/>
      <c r="AY663" s="255"/>
      <c r="AZ663" s="255"/>
      <c r="BA663" s="255"/>
      <c r="BB663" s="255"/>
      <c r="BC663" s="255"/>
      <c r="BD663" s="255"/>
      <c r="BE663" s="255"/>
      <c r="BF663" s="255"/>
      <c r="BG663" s="255"/>
      <c r="BH663" s="255"/>
      <c r="BI663" s="255"/>
    </row>
    <row r="664" spans="1:61" x14ac:dyDescent="0.2">
      <c r="A664" s="255"/>
      <c r="B664" s="255"/>
      <c r="C664" s="255"/>
      <c r="D664" s="255"/>
      <c r="E664" s="255"/>
      <c r="F664" s="255"/>
      <c r="G664" s="255"/>
      <c r="H664" s="255"/>
      <c r="I664" s="255"/>
      <c r="J664" s="255"/>
      <c r="K664" s="255"/>
      <c r="L664" s="255"/>
      <c r="M664" s="255"/>
      <c r="N664" s="255"/>
      <c r="O664" s="255"/>
      <c r="P664" s="255"/>
      <c r="Q664" s="255"/>
      <c r="R664" s="255"/>
      <c r="S664" s="255"/>
      <c r="T664" s="255"/>
      <c r="U664" s="255"/>
      <c r="V664" s="255"/>
      <c r="W664" s="255"/>
      <c r="X664" s="255"/>
      <c r="Y664" s="255"/>
      <c r="Z664" s="255"/>
      <c r="AA664" s="255"/>
      <c r="AB664" s="255"/>
      <c r="AC664" s="255"/>
      <c r="AD664" s="255"/>
      <c r="AE664" s="255"/>
      <c r="AF664" s="255"/>
      <c r="AG664" s="255"/>
      <c r="AH664" s="255"/>
      <c r="AI664" s="255"/>
      <c r="AJ664" s="255"/>
      <c r="AK664" s="255"/>
      <c r="AL664" s="255"/>
      <c r="AM664" s="255"/>
      <c r="AN664" s="255"/>
      <c r="AO664" s="255"/>
      <c r="AP664" s="255"/>
      <c r="AQ664" s="255"/>
      <c r="AR664" s="255"/>
      <c r="AS664" s="255"/>
      <c r="AT664" s="255"/>
      <c r="AU664" s="255"/>
      <c r="AV664" s="255"/>
      <c r="AW664" s="255"/>
      <c r="AX664" s="255"/>
      <c r="AY664" s="255"/>
      <c r="AZ664" s="255"/>
      <c r="BA664" s="255"/>
      <c r="BB664" s="255"/>
      <c r="BC664" s="255"/>
      <c r="BD664" s="255"/>
      <c r="BE664" s="255"/>
      <c r="BF664" s="255"/>
      <c r="BG664" s="255"/>
      <c r="BH664" s="255"/>
      <c r="BI664" s="255"/>
    </row>
    <row r="665" spans="1:61" x14ac:dyDescent="0.2">
      <c r="A665" s="255"/>
      <c r="B665" s="255"/>
      <c r="C665" s="255"/>
      <c r="D665" s="255"/>
      <c r="E665" s="255"/>
      <c r="F665" s="255"/>
      <c r="G665" s="255"/>
      <c r="H665" s="255"/>
      <c r="I665" s="255"/>
      <c r="J665" s="255"/>
      <c r="K665" s="255"/>
      <c r="L665" s="255"/>
      <c r="M665" s="255"/>
      <c r="N665" s="255"/>
      <c r="O665" s="255"/>
      <c r="P665" s="255"/>
      <c r="Q665" s="255"/>
      <c r="R665" s="255"/>
      <c r="S665" s="255"/>
      <c r="T665" s="255"/>
      <c r="U665" s="255"/>
      <c r="V665" s="255"/>
      <c r="W665" s="255"/>
      <c r="X665" s="255"/>
      <c r="Y665" s="255"/>
      <c r="Z665" s="255"/>
      <c r="AA665" s="255"/>
      <c r="AB665" s="255"/>
      <c r="AC665" s="255"/>
      <c r="AD665" s="255"/>
      <c r="AE665" s="255"/>
      <c r="AF665" s="255"/>
      <c r="AG665" s="255"/>
      <c r="AH665" s="255"/>
      <c r="AI665" s="255"/>
      <c r="AJ665" s="255"/>
      <c r="AK665" s="255"/>
      <c r="AL665" s="255"/>
      <c r="AM665" s="255"/>
      <c r="AN665" s="255"/>
      <c r="AO665" s="255"/>
      <c r="AP665" s="255"/>
      <c r="AQ665" s="255"/>
      <c r="AR665" s="255"/>
      <c r="AS665" s="255"/>
      <c r="AT665" s="255"/>
      <c r="AU665" s="255"/>
      <c r="AV665" s="255"/>
      <c r="AW665" s="255"/>
      <c r="AX665" s="255"/>
      <c r="AY665" s="255"/>
      <c r="AZ665" s="255"/>
      <c r="BA665" s="255"/>
      <c r="BB665" s="255"/>
      <c r="BC665" s="255"/>
      <c r="BD665" s="255"/>
      <c r="BE665" s="255"/>
      <c r="BF665" s="255"/>
      <c r="BG665" s="255"/>
      <c r="BH665" s="255"/>
      <c r="BI665" s="255"/>
    </row>
    <row r="666" spans="1:61" x14ac:dyDescent="0.2">
      <c r="A666" s="255"/>
      <c r="B666" s="255"/>
      <c r="C666" s="255"/>
      <c r="D666" s="255"/>
      <c r="E666" s="255"/>
      <c r="F666" s="255"/>
      <c r="G666" s="255"/>
      <c r="H666" s="255"/>
      <c r="I666" s="255"/>
      <c r="J666" s="255"/>
      <c r="K666" s="255"/>
      <c r="L666" s="255"/>
      <c r="M666" s="255"/>
      <c r="N666" s="255"/>
      <c r="O666" s="255"/>
      <c r="P666" s="255"/>
      <c r="Q666" s="255"/>
      <c r="R666" s="255"/>
      <c r="S666" s="255"/>
      <c r="T666" s="255"/>
      <c r="U666" s="255"/>
      <c r="V666" s="255"/>
      <c r="W666" s="255"/>
      <c r="X666" s="255"/>
      <c r="Y666" s="255"/>
      <c r="Z666" s="255"/>
      <c r="AA666" s="255"/>
      <c r="AB666" s="255"/>
      <c r="AC666" s="255"/>
      <c r="AD666" s="255"/>
      <c r="AE666" s="255"/>
      <c r="AF666" s="255"/>
      <c r="AG666" s="255"/>
      <c r="AH666" s="255"/>
      <c r="AI666" s="255"/>
      <c r="AJ666" s="255"/>
      <c r="AK666" s="255"/>
      <c r="AL666" s="255"/>
      <c r="AM666" s="255"/>
      <c r="AN666" s="255"/>
      <c r="AO666" s="255"/>
      <c r="AP666" s="255"/>
      <c r="AQ666" s="255"/>
      <c r="AR666" s="255"/>
      <c r="AS666" s="255"/>
      <c r="AT666" s="255"/>
      <c r="AU666" s="255"/>
      <c r="AV666" s="255"/>
      <c r="AW666" s="255"/>
      <c r="AX666" s="255"/>
      <c r="AY666" s="255"/>
      <c r="AZ666" s="255"/>
      <c r="BA666" s="255"/>
      <c r="BB666" s="255"/>
      <c r="BC666" s="255"/>
      <c r="BD666" s="255"/>
      <c r="BE666" s="255"/>
      <c r="BF666" s="255"/>
      <c r="BG666" s="255"/>
      <c r="BH666" s="255"/>
      <c r="BI666" s="255"/>
    </row>
    <row r="667" spans="1:61" x14ac:dyDescent="0.2">
      <c r="A667" s="255"/>
      <c r="B667" s="255"/>
      <c r="C667" s="255"/>
      <c r="D667" s="255"/>
      <c r="E667" s="255"/>
      <c r="F667" s="255"/>
      <c r="G667" s="255"/>
      <c r="H667" s="255"/>
      <c r="I667" s="255"/>
      <c r="J667" s="255"/>
      <c r="K667" s="255"/>
      <c r="L667" s="255"/>
      <c r="M667" s="255"/>
      <c r="N667" s="255"/>
      <c r="O667" s="255"/>
      <c r="P667" s="255"/>
      <c r="Q667" s="255"/>
      <c r="R667" s="255"/>
      <c r="S667" s="255"/>
      <c r="T667" s="255"/>
      <c r="U667" s="255"/>
      <c r="V667" s="255"/>
      <c r="W667" s="255"/>
      <c r="X667" s="255"/>
      <c r="Y667" s="255"/>
      <c r="Z667" s="255"/>
      <c r="AA667" s="255"/>
      <c r="AB667" s="255"/>
      <c r="AC667" s="255"/>
      <c r="AD667" s="255"/>
      <c r="AE667" s="255"/>
      <c r="AF667" s="255"/>
      <c r="AG667" s="255"/>
      <c r="AH667" s="255"/>
      <c r="AI667" s="255"/>
      <c r="AJ667" s="255"/>
      <c r="AK667" s="255"/>
      <c r="AL667" s="255"/>
      <c r="AM667" s="255"/>
      <c r="AN667" s="255"/>
      <c r="AO667" s="255"/>
      <c r="AP667" s="255"/>
      <c r="AQ667" s="255"/>
      <c r="AR667" s="255"/>
      <c r="AS667" s="255"/>
      <c r="AT667" s="255"/>
      <c r="AU667" s="255"/>
      <c r="AV667" s="255"/>
      <c r="AW667" s="255"/>
      <c r="AX667" s="255"/>
      <c r="AY667" s="255"/>
      <c r="AZ667" s="255"/>
      <c r="BA667" s="255"/>
      <c r="BB667" s="255"/>
      <c r="BC667" s="255"/>
      <c r="BD667" s="255"/>
      <c r="BE667" s="255"/>
      <c r="BF667" s="255"/>
      <c r="BG667" s="255"/>
      <c r="BH667" s="255"/>
      <c r="BI667" s="255"/>
    </row>
    <row r="668" spans="1:61" x14ac:dyDescent="0.2">
      <c r="A668" s="255"/>
      <c r="B668" s="255"/>
      <c r="C668" s="255"/>
      <c r="D668" s="255"/>
      <c r="E668" s="255"/>
      <c r="F668" s="255"/>
      <c r="G668" s="255"/>
      <c r="H668" s="255"/>
      <c r="I668" s="255"/>
      <c r="J668" s="255"/>
      <c r="K668" s="255"/>
      <c r="L668" s="255"/>
      <c r="M668" s="255"/>
      <c r="N668" s="255"/>
      <c r="O668" s="255"/>
      <c r="P668" s="255"/>
      <c r="Q668" s="255"/>
      <c r="R668" s="255"/>
      <c r="S668" s="255"/>
      <c r="T668" s="255"/>
      <c r="U668" s="255"/>
      <c r="V668" s="255"/>
      <c r="W668" s="255"/>
      <c r="X668" s="255"/>
      <c r="Y668" s="255"/>
      <c r="Z668" s="255"/>
      <c r="AA668" s="255"/>
      <c r="AB668" s="255"/>
      <c r="AC668" s="255"/>
      <c r="AD668" s="255"/>
      <c r="AE668" s="255"/>
      <c r="AF668" s="255"/>
      <c r="AG668" s="255"/>
      <c r="AH668" s="255"/>
      <c r="AI668" s="255"/>
      <c r="AJ668" s="255"/>
      <c r="AK668" s="255"/>
      <c r="AL668" s="255"/>
      <c r="AM668" s="255"/>
      <c r="AN668" s="255"/>
      <c r="AO668" s="255"/>
      <c r="AP668" s="255"/>
      <c r="AQ668" s="255"/>
      <c r="AR668" s="255"/>
      <c r="AS668" s="255"/>
      <c r="AT668" s="255"/>
      <c r="AU668" s="255"/>
      <c r="AV668" s="255"/>
      <c r="AW668" s="255"/>
      <c r="AX668" s="255"/>
      <c r="AY668" s="255"/>
      <c r="AZ668" s="255"/>
      <c r="BA668" s="255"/>
      <c r="BB668" s="255"/>
      <c r="BC668" s="255"/>
      <c r="BD668" s="255"/>
      <c r="BE668" s="255"/>
      <c r="BF668" s="255"/>
      <c r="BG668" s="255"/>
      <c r="BH668" s="255"/>
      <c r="BI668" s="255"/>
    </row>
    <row r="669" spans="1:61" x14ac:dyDescent="0.2">
      <c r="A669" s="255"/>
      <c r="B669" s="255"/>
      <c r="C669" s="255"/>
      <c r="D669" s="255"/>
      <c r="E669" s="255"/>
      <c r="F669" s="255"/>
      <c r="G669" s="255"/>
      <c r="H669" s="255"/>
      <c r="I669" s="255"/>
      <c r="J669" s="255"/>
      <c r="K669" s="255"/>
      <c r="L669" s="255"/>
      <c r="M669" s="255"/>
      <c r="N669" s="255"/>
      <c r="O669" s="255"/>
      <c r="P669" s="255"/>
      <c r="Q669" s="255"/>
      <c r="R669" s="255"/>
      <c r="S669" s="255"/>
      <c r="T669" s="255"/>
      <c r="U669" s="255"/>
      <c r="V669" s="255"/>
      <c r="W669" s="255"/>
      <c r="X669" s="255"/>
      <c r="Y669" s="255"/>
      <c r="Z669" s="255"/>
      <c r="AA669" s="255"/>
      <c r="AB669" s="255"/>
      <c r="AC669" s="255"/>
      <c r="AD669" s="255"/>
      <c r="AE669" s="255"/>
      <c r="AF669" s="255"/>
      <c r="AG669" s="255"/>
      <c r="AH669" s="255"/>
      <c r="AI669" s="255"/>
      <c r="AJ669" s="255"/>
      <c r="AK669" s="255"/>
      <c r="AL669" s="255"/>
      <c r="AM669" s="255"/>
      <c r="AN669" s="255"/>
      <c r="AO669" s="255"/>
      <c r="AP669" s="255"/>
      <c r="AQ669" s="255"/>
      <c r="AR669" s="255"/>
      <c r="AS669" s="255"/>
      <c r="AT669" s="255"/>
      <c r="AU669" s="255"/>
      <c r="AV669" s="255"/>
      <c r="AW669" s="255"/>
      <c r="AX669" s="255"/>
      <c r="AY669" s="255"/>
      <c r="AZ669" s="255"/>
      <c r="BA669" s="255"/>
      <c r="BB669" s="255"/>
      <c r="BC669" s="255"/>
      <c r="BD669" s="255"/>
      <c r="BE669" s="255"/>
      <c r="BF669" s="255"/>
      <c r="BG669" s="255"/>
      <c r="BH669" s="255"/>
      <c r="BI669" s="255"/>
    </row>
    <row r="670" spans="1:61" x14ac:dyDescent="0.2">
      <c r="A670" s="255"/>
      <c r="B670" s="255"/>
      <c r="C670" s="255"/>
      <c r="D670" s="255"/>
      <c r="E670" s="255"/>
      <c r="F670" s="255"/>
      <c r="G670" s="255"/>
      <c r="H670" s="255"/>
      <c r="I670" s="255"/>
      <c r="J670" s="255"/>
      <c r="K670" s="255"/>
      <c r="L670" s="255"/>
      <c r="M670" s="255"/>
      <c r="N670" s="255"/>
      <c r="O670" s="255"/>
      <c r="P670" s="255"/>
      <c r="Q670" s="255"/>
      <c r="R670" s="255"/>
      <c r="S670" s="255"/>
      <c r="T670" s="255"/>
      <c r="U670" s="255"/>
      <c r="V670" s="255"/>
      <c r="W670" s="255"/>
      <c r="X670" s="255"/>
      <c r="Y670" s="255"/>
      <c r="Z670" s="255"/>
      <c r="AA670" s="255"/>
      <c r="AB670" s="255"/>
      <c r="AC670" s="255"/>
      <c r="AD670" s="255"/>
      <c r="AE670" s="255"/>
      <c r="AF670" s="255"/>
      <c r="AG670" s="255"/>
      <c r="AH670" s="255"/>
      <c r="AI670" s="255"/>
      <c r="AJ670" s="255"/>
      <c r="AK670" s="255"/>
      <c r="AL670" s="255"/>
      <c r="AM670" s="255"/>
      <c r="AN670" s="255"/>
      <c r="AO670" s="255"/>
      <c r="AP670" s="255"/>
      <c r="AQ670" s="255"/>
      <c r="AR670" s="255"/>
      <c r="AS670" s="255"/>
      <c r="AT670" s="255"/>
      <c r="AU670" s="255"/>
      <c r="AV670" s="255"/>
      <c r="AW670" s="255"/>
      <c r="AX670" s="255"/>
      <c r="AY670" s="255"/>
      <c r="AZ670" s="255"/>
      <c r="BA670" s="255"/>
      <c r="BB670" s="255"/>
      <c r="BC670" s="255"/>
      <c r="BD670" s="255"/>
      <c r="BE670" s="255"/>
      <c r="BF670" s="255"/>
      <c r="BG670" s="255"/>
      <c r="BH670" s="255"/>
      <c r="BI670" s="255"/>
    </row>
    <row r="671" spans="1:61" x14ac:dyDescent="0.2">
      <c r="A671" s="255"/>
      <c r="B671" s="255"/>
      <c r="C671" s="255"/>
      <c r="D671" s="255"/>
      <c r="E671" s="255"/>
      <c r="F671" s="255"/>
      <c r="G671" s="255"/>
      <c r="H671" s="255"/>
      <c r="I671" s="255"/>
      <c r="J671" s="255"/>
      <c r="K671" s="255"/>
      <c r="L671" s="255"/>
      <c r="M671" s="255"/>
      <c r="N671" s="255"/>
      <c r="O671" s="255"/>
      <c r="P671" s="255"/>
      <c r="Q671" s="255"/>
      <c r="R671" s="255"/>
      <c r="S671" s="255"/>
      <c r="T671" s="255"/>
      <c r="U671" s="255"/>
      <c r="V671" s="255"/>
      <c r="W671" s="255"/>
      <c r="X671" s="255"/>
      <c r="Y671" s="255"/>
      <c r="Z671" s="255"/>
      <c r="AA671" s="255"/>
      <c r="AB671" s="255"/>
      <c r="AC671" s="255"/>
      <c r="AD671" s="255"/>
      <c r="AE671" s="255"/>
      <c r="AF671" s="255"/>
      <c r="AG671" s="255"/>
      <c r="AH671" s="255"/>
      <c r="AI671" s="255"/>
      <c r="AJ671" s="255"/>
      <c r="AK671" s="255"/>
      <c r="AL671" s="255"/>
      <c r="AM671" s="255"/>
      <c r="AN671" s="255"/>
      <c r="AO671" s="255"/>
      <c r="AP671" s="255"/>
      <c r="AQ671" s="255"/>
      <c r="AR671" s="255"/>
      <c r="AS671" s="255"/>
      <c r="AT671" s="255"/>
      <c r="AU671" s="255"/>
      <c r="AV671" s="255"/>
      <c r="AW671" s="255"/>
      <c r="AX671" s="255"/>
      <c r="AY671" s="255"/>
      <c r="AZ671" s="255"/>
      <c r="BA671" s="255"/>
      <c r="BB671" s="255"/>
      <c r="BC671" s="255"/>
      <c r="BD671" s="255"/>
      <c r="BE671" s="255"/>
      <c r="BF671" s="255"/>
      <c r="BG671" s="255"/>
      <c r="BH671" s="255"/>
      <c r="BI671" s="255"/>
    </row>
    <row r="672" spans="1:61" x14ac:dyDescent="0.2">
      <c r="A672" s="255"/>
      <c r="B672" s="255"/>
      <c r="C672" s="255"/>
      <c r="D672" s="255"/>
      <c r="E672" s="255"/>
      <c r="F672" s="255"/>
      <c r="G672" s="255"/>
      <c r="H672" s="255"/>
      <c r="I672" s="255"/>
      <c r="J672" s="255"/>
      <c r="K672" s="255"/>
      <c r="L672" s="255"/>
      <c r="M672" s="255"/>
      <c r="N672" s="255"/>
      <c r="O672" s="255"/>
      <c r="P672" s="255"/>
      <c r="Q672" s="255"/>
      <c r="R672" s="255"/>
      <c r="S672" s="255"/>
      <c r="T672" s="255"/>
      <c r="U672" s="255"/>
      <c r="V672" s="255"/>
      <c r="W672" s="255"/>
      <c r="X672" s="255"/>
      <c r="Y672" s="255"/>
      <c r="Z672" s="255"/>
      <c r="AA672" s="255"/>
      <c r="AB672" s="255"/>
      <c r="AC672" s="255"/>
      <c r="AD672" s="255"/>
      <c r="AE672" s="255"/>
      <c r="AF672" s="255"/>
      <c r="AG672" s="255"/>
      <c r="AH672" s="255"/>
      <c r="AI672" s="255"/>
      <c r="AJ672" s="255"/>
      <c r="AK672" s="255"/>
      <c r="AL672" s="255"/>
      <c r="AM672" s="255"/>
      <c r="AN672" s="255"/>
      <c r="AO672" s="255"/>
      <c r="AP672" s="255"/>
      <c r="AQ672" s="255"/>
      <c r="AR672" s="255"/>
      <c r="AS672" s="255"/>
      <c r="AT672" s="255"/>
      <c r="AU672" s="255"/>
      <c r="AV672" s="255"/>
      <c r="AW672" s="255"/>
      <c r="AX672" s="255"/>
      <c r="AY672" s="255"/>
      <c r="AZ672" s="255"/>
      <c r="BA672" s="255"/>
      <c r="BB672" s="255"/>
      <c r="BC672" s="255"/>
      <c r="BD672" s="255"/>
      <c r="BE672" s="255"/>
      <c r="BF672" s="255"/>
      <c r="BG672" s="255"/>
      <c r="BH672" s="255"/>
      <c r="BI672" s="255"/>
    </row>
    <row r="673" spans="1:61" x14ac:dyDescent="0.2">
      <c r="A673" s="255"/>
      <c r="B673" s="255"/>
      <c r="C673" s="255"/>
      <c r="D673" s="255"/>
      <c r="E673" s="255"/>
      <c r="F673" s="255"/>
      <c r="G673" s="255"/>
      <c r="H673" s="255"/>
      <c r="I673" s="255"/>
      <c r="J673" s="255"/>
      <c r="K673" s="255"/>
      <c r="L673" s="255"/>
      <c r="M673" s="255"/>
      <c r="N673" s="255"/>
      <c r="O673" s="255"/>
      <c r="P673" s="255"/>
      <c r="Q673" s="255"/>
      <c r="R673" s="255"/>
      <c r="S673" s="255"/>
      <c r="T673" s="255"/>
      <c r="U673" s="255"/>
      <c r="V673" s="255"/>
      <c r="W673" s="255"/>
      <c r="X673" s="255"/>
      <c r="Y673" s="255"/>
      <c r="Z673" s="255"/>
      <c r="AA673" s="255"/>
      <c r="AB673" s="255"/>
      <c r="AC673" s="255"/>
      <c r="AD673" s="255"/>
      <c r="AE673" s="255"/>
      <c r="AF673" s="255"/>
      <c r="AG673" s="255"/>
      <c r="AH673" s="255"/>
      <c r="AI673" s="255"/>
      <c r="AJ673" s="255"/>
      <c r="AK673" s="255"/>
      <c r="AL673" s="255"/>
      <c r="AM673" s="255"/>
      <c r="AN673" s="255"/>
      <c r="AO673" s="255"/>
      <c r="AP673" s="255"/>
      <c r="AQ673" s="255"/>
      <c r="AR673" s="255"/>
      <c r="AS673" s="255"/>
      <c r="AT673" s="255"/>
      <c r="AU673" s="255"/>
      <c r="AV673" s="255"/>
      <c r="AW673" s="255"/>
      <c r="AX673" s="255"/>
      <c r="AY673" s="255"/>
      <c r="AZ673" s="255"/>
      <c r="BA673" s="255"/>
      <c r="BB673" s="255"/>
      <c r="BC673" s="255"/>
      <c r="BD673" s="255"/>
      <c r="BE673" s="255"/>
      <c r="BF673" s="255"/>
      <c r="BG673" s="255"/>
      <c r="BH673" s="255"/>
      <c r="BI673" s="255"/>
    </row>
    <row r="674" spans="1:61" x14ac:dyDescent="0.2">
      <c r="A674" s="255"/>
      <c r="B674" s="255"/>
      <c r="C674" s="255"/>
      <c r="D674" s="255"/>
      <c r="E674" s="255"/>
      <c r="F674" s="255"/>
      <c r="G674" s="255"/>
      <c r="H674" s="255"/>
      <c r="I674" s="255"/>
      <c r="J674" s="255"/>
      <c r="K674" s="255"/>
      <c r="L674" s="255"/>
      <c r="M674" s="255"/>
      <c r="N674" s="255"/>
      <c r="O674" s="255"/>
      <c r="P674" s="255"/>
      <c r="Q674" s="255"/>
      <c r="R674" s="255"/>
      <c r="S674" s="255"/>
      <c r="T674" s="255"/>
      <c r="U674" s="255"/>
      <c r="V674" s="255"/>
      <c r="W674" s="255"/>
      <c r="X674" s="255"/>
      <c r="Y674" s="255"/>
      <c r="Z674" s="255"/>
      <c r="AA674" s="255"/>
      <c r="AB674" s="255"/>
      <c r="AC674" s="255"/>
      <c r="AD674" s="255"/>
      <c r="AE674" s="255"/>
      <c r="AF674" s="255"/>
      <c r="AG674" s="255"/>
      <c r="AH674" s="255"/>
      <c r="AI674" s="255"/>
      <c r="AJ674" s="255"/>
      <c r="AK674" s="255"/>
      <c r="AL674" s="255"/>
      <c r="AM674" s="255"/>
      <c r="AN674" s="255"/>
      <c r="AO674" s="255"/>
      <c r="AP674" s="255"/>
      <c r="AQ674" s="255"/>
      <c r="AR674" s="255"/>
      <c r="AS674" s="255"/>
      <c r="AT674" s="255"/>
      <c r="AU674" s="255"/>
      <c r="AV674" s="255"/>
      <c r="AW674" s="255"/>
      <c r="AX674" s="255"/>
      <c r="AY674" s="255"/>
      <c r="AZ674" s="255"/>
      <c r="BA674" s="255"/>
      <c r="BB674" s="255"/>
      <c r="BC674" s="255"/>
      <c r="BD674" s="255"/>
      <c r="BE674" s="255"/>
      <c r="BF674" s="255"/>
      <c r="BG674" s="255"/>
      <c r="BH674" s="255"/>
      <c r="BI674" s="255"/>
    </row>
    <row r="675" spans="1:61" x14ac:dyDescent="0.2">
      <c r="A675" s="255"/>
      <c r="B675" s="255"/>
      <c r="C675" s="255"/>
      <c r="D675" s="255"/>
      <c r="E675" s="255"/>
      <c r="F675" s="255"/>
      <c r="G675" s="255"/>
      <c r="H675" s="255"/>
      <c r="I675" s="255"/>
      <c r="J675" s="255"/>
      <c r="K675" s="255"/>
      <c r="L675" s="255"/>
      <c r="M675" s="255"/>
      <c r="N675" s="255"/>
      <c r="O675" s="255"/>
      <c r="P675" s="255"/>
      <c r="Q675" s="255"/>
      <c r="R675" s="255"/>
      <c r="S675" s="255"/>
      <c r="T675" s="255"/>
      <c r="U675" s="255"/>
      <c r="V675" s="255"/>
      <c r="W675" s="255"/>
      <c r="X675" s="255"/>
      <c r="Y675" s="255"/>
      <c r="Z675" s="255"/>
      <c r="AA675" s="255"/>
      <c r="AB675" s="255"/>
      <c r="AC675" s="255"/>
      <c r="AD675" s="255"/>
      <c r="AE675" s="255"/>
      <c r="AF675" s="255"/>
      <c r="AG675" s="255"/>
      <c r="AH675" s="255"/>
      <c r="AI675" s="255"/>
      <c r="AJ675" s="255"/>
      <c r="AK675" s="255"/>
      <c r="AL675" s="255"/>
      <c r="AM675" s="255"/>
      <c r="AN675" s="255"/>
      <c r="AO675" s="255"/>
      <c r="AP675" s="255"/>
      <c r="AQ675" s="255"/>
      <c r="AR675" s="255"/>
      <c r="AS675" s="255"/>
      <c r="AT675" s="255"/>
      <c r="AU675" s="255"/>
      <c r="AV675" s="255"/>
      <c r="AW675" s="255"/>
      <c r="AX675" s="255"/>
      <c r="AY675" s="255"/>
      <c r="AZ675" s="255"/>
      <c r="BA675" s="255"/>
      <c r="BB675" s="255"/>
      <c r="BC675" s="255"/>
      <c r="BD675" s="255"/>
      <c r="BE675" s="255"/>
      <c r="BF675" s="255"/>
      <c r="BG675" s="255"/>
      <c r="BH675" s="255"/>
      <c r="BI675" s="255"/>
    </row>
    <row r="676" spans="1:61" x14ac:dyDescent="0.2">
      <c r="A676" s="255"/>
      <c r="B676" s="255"/>
      <c r="C676" s="255"/>
      <c r="D676" s="255"/>
      <c r="E676" s="255"/>
      <c r="F676" s="255"/>
      <c r="G676" s="255"/>
      <c r="H676" s="255"/>
      <c r="I676" s="255"/>
      <c r="J676" s="255"/>
      <c r="K676" s="255"/>
      <c r="L676" s="255"/>
      <c r="M676" s="255"/>
      <c r="N676" s="255"/>
      <c r="O676" s="255"/>
      <c r="P676" s="255"/>
      <c r="Q676" s="255"/>
      <c r="R676" s="255"/>
      <c r="S676" s="255"/>
      <c r="T676" s="255"/>
      <c r="U676" s="255"/>
      <c r="V676" s="255"/>
      <c r="W676" s="255"/>
      <c r="X676" s="255"/>
      <c r="Y676" s="255"/>
      <c r="Z676" s="255"/>
      <c r="AA676" s="255"/>
      <c r="AB676" s="255"/>
      <c r="AC676" s="255"/>
      <c r="AD676" s="255"/>
      <c r="AE676" s="255"/>
      <c r="AF676" s="255"/>
      <c r="AG676" s="255"/>
      <c r="AH676" s="255"/>
      <c r="AI676" s="255"/>
      <c r="AJ676" s="255"/>
      <c r="AK676" s="255"/>
      <c r="AL676" s="255"/>
      <c r="AM676" s="255"/>
      <c r="AN676" s="255"/>
      <c r="AO676" s="255"/>
      <c r="AP676" s="255"/>
      <c r="AQ676" s="255"/>
      <c r="AR676" s="255"/>
      <c r="AS676" s="255"/>
      <c r="AT676" s="255"/>
      <c r="AU676" s="255"/>
      <c r="AV676" s="255"/>
      <c r="AW676" s="255"/>
      <c r="AX676" s="255"/>
      <c r="AY676" s="255"/>
      <c r="AZ676" s="255"/>
      <c r="BA676" s="255"/>
      <c r="BB676" s="255"/>
      <c r="BC676" s="255"/>
      <c r="BD676" s="255"/>
      <c r="BE676" s="255"/>
      <c r="BF676" s="255"/>
      <c r="BG676" s="255"/>
      <c r="BH676" s="255"/>
      <c r="BI676" s="255"/>
    </row>
    <row r="677" spans="1:61" x14ac:dyDescent="0.2">
      <c r="A677" s="255"/>
      <c r="B677" s="255"/>
      <c r="C677" s="255"/>
      <c r="D677" s="255"/>
      <c r="E677" s="255"/>
      <c r="F677" s="255"/>
      <c r="G677" s="255"/>
      <c r="H677" s="255"/>
      <c r="I677" s="255"/>
      <c r="J677" s="255"/>
      <c r="K677" s="255"/>
      <c r="L677" s="255"/>
      <c r="M677" s="255"/>
      <c r="N677" s="255"/>
      <c r="O677" s="255"/>
      <c r="P677" s="255"/>
      <c r="Q677" s="255"/>
      <c r="R677" s="255"/>
      <c r="S677" s="255"/>
      <c r="T677" s="255"/>
      <c r="U677" s="255"/>
      <c r="V677" s="255"/>
      <c r="W677" s="255"/>
      <c r="X677" s="255"/>
      <c r="Y677" s="255"/>
      <c r="Z677" s="255"/>
      <c r="AA677" s="255"/>
      <c r="AB677" s="255"/>
      <c r="AC677" s="255"/>
      <c r="AD677" s="255"/>
      <c r="AE677" s="255"/>
      <c r="AF677" s="255"/>
      <c r="AG677" s="255"/>
      <c r="AH677" s="255"/>
      <c r="AI677" s="255"/>
      <c r="AJ677" s="255"/>
      <c r="AK677" s="255"/>
      <c r="AL677" s="255"/>
      <c r="AM677" s="255"/>
      <c r="AN677" s="255"/>
      <c r="AO677" s="255"/>
      <c r="AP677" s="255"/>
      <c r="AQ677" s="255"/>
      <c r="AR677" s="255"/>
      <c r="AS677" s="255"/>
      <c r="AT677" s="255"/>
      <c r="AU677" s="255"/>
      <c r="AV677" s="255"/>
      <c r="AW677" s="255"/>
      <c r="AX677" s="255"/>
      <c r="AY677" s="255"/>
      <c r="AZ677" s="255"/>
      <c r="BA677" s="255"/>
      <c r="BB677" s="255"/>
      <c r="BC677" s="255"/>
      <c r="BD677" s="255"/>
      <c r="BE677" s="255"/>
      <c r="BF677" s="255"/>
      <c r="BG677" s="255"/>
      <c r="BH677" s="255"/>
      <c r="BI677" s="255"/>
    </row>
    <row r="678" spans="1:61" x14ac:dyDescent="0.2">
      <c r="A678" s="255"/>
      <c r="B678" s="255"/>
      <c r="C678" s="255"/>
      <c r="D678" s="255"/>
      <c r="E678" s="255"/>
      <c r="F678" s="255"/>
      <c r="G678" s="255"/>
      <c r="H678" s="255"/>
      <c r="I678" s="255"/>
      <c r="J678" s="255"/>
      <c r="K678" s="255"/>
      <c r="L678" s="255"/>
      <c r="M678" s="255"/>
      <c r="N678" s="255"/>
      <c r="O678" s="255"/>
      <c r="P678" s="255"/>
      <c r="Q678" s="255"/>
      <c r="R678" s="255"/>
      <c r="S678" s="255"/>
      <c r="T678" s="255"/>
      <c r="U678" s="255"/>
      <c r="V678" s="255"/>
      <c r="W678" s="255"/>
      <c r="X678" s="255"/>
      <c r="Y678" s="255"/>
      <c r="Z678" s="255"/>
      <c r="AA678" s="255"/>
      <c r="AB678" s="255"/>
      <c r="AC678" s="255"/>
      <c r="AD678" s="255"/>
      <c r="AE678" s="255"/>
      <c r="AF678" s="255"/>
      <c r="AG678" s="255"/>
      <c r="AH678" s="255"/>
      <c r="AI678" s="255"/>
      <c r="AJ678" s="255"/>
      <c r="AK678" s="255"/>
      <c r="AL678" s="255"/>
      <c r="AM678" s="255"/>
      <c r="AN678" s="255"/>
      <c r="AO678" s="255"/>
      <c r="AP678" s="255"/>
      <c r="AQ678" s="255"/>
      <c r="AR678" s="255"/>
      <c r="AS678" s="255"/>
      <c r="AT678" s="255"/>
      <c r="AU678" s="255"/>
      <c r="AV678" s="255"/>
      <c r="AW678" s="255"/>
      <c r="AX678" s="255"/>
      <c r="AY678" s="255"/>
      <c r="AZ678" s="255"/>
      <c r="BA678" s="255"/>
      <c r="BB678" s="255"/>
      <c r="BC678" s="255"/>
      <c r="BD678" s="255"/>
      <c r="BE678" s="255"/>
      <c r="BF678" s="255"/>
      <c r="BG678" s="255"/>
      <c r="BH678" s="255"/>
      <c r="BI678" s="255"/>
    </row>
    <row r="679" spans="1:61" x14ac:dyDescent="0.2">
      <c r="A679" s="255"/>
      <c r="B679" s="255"/>
      <c r="C679" s="255"/>
      <c r="D679" s="255"/>
      <c r="E679" s="255"/>
      <c r="F679" s="255"/>
      <c r="G679" s="255"/>
      <c r="H679" s="255"/>
      <c r="I679" s="255"/>
      <c r="J679" s="255"/>
      <c r="K679" s="255"/>
      <c r="L679" s="255"/>
      <c r="M679" s="255"/>
      <c r="N679" s="255"/>
      <c r="O679" s="255"/>
      <c r="P679" s="255"/>
      <c r="Q679" s="255"/>
      <c r="R679" s="255"/>
      <c r="S679" s="255"/>
      <c r="T679" s="255"/>
      <c r="U679" s="255"/>
      <c r="V679" s="255"/>
      <c r="W679" s="255"/>
      <c r="X679" s="255"/>
      <c r="Y679" s="255"/>
      <c r="Z679" s="255"/>
      <c r="AA679" s="255"/>
      <c r="AB679" s="255"/>
      <c r="AC679" s="255"/>
      <c r="AD679" s="255"/>
      <c r="AE679" s="255"/>
      <c r="AF679" s="255"/>
      <c r="AG679" s="255"/>
      <c r="AH679" s="255"/>
      <c r="AI679" s="255"/>
      <c r="AJ679" s="255"/>
      <c r="AK679" s="255"/>
      <c r="AL679" s="255"/>
      <c r="AM679" s="255"/>
      <c r="AN679" s="255"/>
      <c r="AO679" s="255"/>
      <c r="AP679" s="255"/>
      <c r="AQ679" s="255"/>
      <c r="AR679" s="255"/>
      <c r="AS679" s="255"/>
      <c r="AT679" s="255"/>
      <c r="AU679" s="255"/>
      <c r="AV679" s="255"/>
      <c r="AW679" s="255"/>
      <c r="AX679" s="255"/>
      <c r="AY679" s="255"/>
      <c r="AZ679" s="255"/>
      <c r="BA679" s="255"/>
      <c r="BB679" s="255"/>
      <c r="BC679" s="255"/>
      <c r="BD679" s="255"/>
      <c r="BE679" s="255"/>
      <c r="BF679" s="255"/>
      <c r="BG679" s="255"/>
      <c r="BH679" s="255"/>
      <c r="BI679" s="255"/>
    </row>
    <row r="680" spans="1:61" x14ac:dyDescent="0.2">
      <c r="A680" s="255"/>
      <c r="B680" s="255"/>
      <c r="C680" s="255"/>
      <c r="D680" s="255"/>
      <c r="E680" s="255"/>
      <c r="F680" s="255"/>
      <c r="G680" s="255"/>
      <c r="H680" s="255"/>
      <c r="I680" s="255"/>
      <c r="J680" s="255"/>
      <c r="K680" s="255"/>
      <c r="L680" s="255"/>
      <c r="M680" s="255"/>
      <c r="N680" s="255"/>
      <c r="O680" s="255"/>
      <c r="P680" s="255"/>
      <c r="Q680" s="255"/>
      <c r="R680" s="255"/>
      <c r="S680" s="255"/>
      <c r="T680" s="255"/>
      <c r="U680" s="255"/>
      <c r="V680" s="255"/>
      <c r="W680" s="255"/>
      <c r="X680" s="255"/>
      <c r="Y680" s="255"/>
      <c r="Z680" s="255"/>
      <c r="AA680" s="255"/>
      <c r="AB680" s="255"/>
      <c r="AC680" s="255"/>
      <c r="AD680" s="255"/>
      <c r="AE680" s="255"/>
      <c r="AF680" s="255"/>
      <c r="AG680" s="255"/>
      <c r="AH680" s="255"/>
      <c r="AI680" s="255"/>
      <c r="AJ680" s="255"/>
      <c r="AK680" s="255"/>
      <c r="AL680" s="255"/>
      <c r="AM680" s="255"/>
      <c r="AN680" s="255"/>
      <c r="AO680" s="255"/>
      <c r="AP680" s="255"/>
      <c r="AQ680" s="255"/>
      <c r="AR680" s="255"/>
      <c r="AS680" s="255"/>
      <c r="AT680" s="255"/>
      <c r="AU680" s="255"/>
      <c r="AV680" s="255"/>
      <c r="AW680" s="255"/>
      <c r="AX680" s="255"/>
      <c r="AY680" s="255"/>
      <c r="AZ680" s="255"/>
      <c r="BA680" s="255"/>
      <c r="BB680" s="255"/>
      <c r="BC680" s="255"/>
      <c r="BD680" s="255"/>
      <c r="BE680" s="255"/>
      <c r="BF680" s="255"/>
      <c r="BG680" s="255"/>
      <c r="BH680" s="255"/>
      <c r="BI680" s="255"/>
    </row>
    <row r="681" spans="1:61" x14ac:dyDescent="0.2">
      <c r="A681" s="255"/>
      <c r="B681" s="255"/>
      <c r="C681" s="255"/>
      <c r="D681" s="255"/>
      <c r="E681" s="255"/>
      <c r="F681" s="255"/>
      <c r="G681" s="255"/>
      <c r="H681" s="255"/>
      <c r="I681" s="255"/>
      <c r="J681" s="255"/>
      <c r="K681" s="255"/>
      <c r="L681" s="255"/>
      <c r="M681" s="255"/>
      <c r="N681" s="255"/>
      <c r="O681" s="255"/>
      <c r="P681" s="255"/>
      <c r="Q681" s="255"/>
      <c r="R681" s="255"/>
      <c r="S681" s="255"/>
      <c r="T681" s="255"/>
      <c r="U681" s="255"/>
      <c r="V681" s="255"/>
      <c r="W681" s="255"/>
      <c r="X681" s="255"/>
      <c r="Y681" s="255"/>
      <c r="Z681" s="255"/>
      <c r="AA681" s="255"/>
      <c r="AB681" s="255"/>
      <c r="AC681" s="255"/>
      <c r="AD681" s="255"/>
      <c r="AE681" s="255"/>
      <c r="AF681" s="255"/>
      <c r="AG681" s="255"/>
      <c r="AH681" s="255"/>
      <c r="AI681" s="255"/>
      <c r="AJ681" s="255"/>
      <c r="AK681" s="255"/>
      <c r="AL681" s="255"/>
      <c r="AM681" s="255"/>
      <c r="AN681" s="255"/>
      <c r="AO681" s="255"/>
      <c r="AP681" s="255"/>
      <c r="AQ681" s="255"/>
      <c r="AR681" s="255"/>
      <c r="AS681" s="255"/>
      <c r="AT681" s="255"/>
      <c r="AU681" s="255"/>
      <c r="AV681" s="255"/>
      <c r="AW681" s="255"/>
      <c r="AX681" s="255"/>
      <c r="AY681" s="255"/>
      <c r="AZ681" s="255"/>
      <c r="BA681" s="255"/>
      <c r="BB681" s="255"/>
      <c r="BC681" s="255"/>
      <c r="BD681" s="255"/>
      <c r="BE681" s="255"/>
      <c r="BF681" s="255"/>
      <c r="BG681" s="255"/>
      <c r="BH681" s="255"/>
      <c r="BI681" s="255"/>
    </row>
    <row r="682" spans="1:61" x14ac:dyDescent="0.2">
      <c r="A682" s="255"/>
      <c r="B682" s="255"/>
      <c r="C682" s="255"/>
      <c r="D682" s="255"/>
      <c r="E682" s="255"/>
      <c r="F682" s="255"/>
      <c r="G682" s="255"/>
      <c r="H682" s="255"/>
      <c r="I682" s="255"/>
      <c r="J682" s="255"/>
      <c r="K682" s="255"/>
      <c r="L682" s="255"/>
      <c r="M682" s="255"/>
      <c r="N682" s="255"/>
      <c r="O682" s="255"/>
      <c r="P682" s="255"/>
      <c r="Q682" s="255"/>
      <c r="R682" s="255"/>
      <c r="S682" s="255"/>
      <c r="T682" s="255"/>
      <c r="U682" s="255"/>
      <c r="V682" s="255"/>
      <c r="W682" s="255"/>
      <c r="X682" s="255"/>
      <c r="Y682" s="255"/>
      <c r="Z682" s="255"/>
      <c r="AA682" s="255"/>
      <c r="AB682" s="255"/>
      <c r="AC682" s="255"/>
      <c r="AD682" s="255"/>
      <c r="AE682" s="255"/>
      <c r="AF682" s="255"/>
      <c r="AG682" s="255"/>
      <c r="AH682" s="255"/>
      <c r="AI682" s="255"/>
      <c r="AJ682" s="255"/>
      <c r="AK682" s="255"/>
      <c r="AL682" s="255"/>
      <c r="AM682" s="255"/>
      <c r="AN682" s="255"/>
      <c r="AO682" s="255"/>
      <c r="AP682" s="255"/>
      <c r="AQ682" s="255"/>
      <c r="AR682" s="255"/>
      <c r="AS682" s="255"/>
      <c r="AT682" s="255"/>
      <c r="AU682" s="255"/>
      <c r="AV682" s="255"/>
      <c r="AW682" s="255"/>
      <c r="AX682" s="255"/>
      <c r="AY682" s="255"/>
      <c r="AZ682" s="255"/>
      <c r="BA682" s="255"/>
      <c r="BB682" s="255"/>
      <c r="BC682" s="255"/>
      <c r="BD682" s="255"/>
      <c r="BE682" s="255"/>
      <c r="BF682" s="255"/>
      <c r="BG682" s="255"/>
      <c r="BH682" s="255"/>
      <c r="BI682" s="255"/>
    </row>
    <row r="683" spans="1:61" x14ac:dyDescent="0.2">
      <c r="A683" s="255"/>
      <c r="B683" s="255"/>
      <c r="C683" s="255"/>
      <c r="D683" s="255"/>
      <c r="E683" s="255"/>
      <c r="F683" s="255"/>
      <c r="G683" s="255"/>
      <c r="H683" s="255"/>
      <c r="I683" s="255"/>
      <c r="J683" s="255"/>
      <c r="K683" s="255"/>
      <c r="L683" s="255"/>
      <c r="M683" s="255"/>
      <c r="N683" s="255"/>
      <c r="O683" s="255"/>
      <c r="P683" s="255"/>
      <c r="Q683" s="255"/>
      <c r="R683" s="255"/>
      <c r="S683" s="255"/>
      <c r="T683" s="255"/>
      <c r="U683" s="255"/>
      <c r="V683" s="255"/>
      <c r="W683" s="255"/>
      <c r="X683" s="255"/>
      <c r="Y683" s="255"/>
      <c r="Z683" s="255"/>
      <c r="AA683" s="255"/>
      <c r="AB683" s="255"/>
      <c r="AC683" s="255"/>
      <c r="AD683" s="255"/>
      <c r="AE683" s="255"/>
      <c r="AF683" s="255"/>
      <c r="AG683" s="255"/>
      <c r="AH683" s="255"/>
      <c r="AI683" s="255"/>
      <c r="AJ683" s="255"/>
      <c r="AK683" s="255"/>
      <c r="AL683" s="255"/>
      <c r="AM683" s="255"/>
      <c r="AN683" s="255"/>
      <c r="AO683" s="255"/>
      <c r="AP683" s="255"/>
      <c r="AQ683" s="255"/>
      <c r="AR683" s="255"/>
      <c r="AS683" s="255"/>
      <c r="AT683" s="255"/>
      <c r="AU683" s="255"/>
      <c r="AV683" s="255"/>
      <c r="AW683" s="255"/>
      <c r="AX683" s="255"/>
      <c r="AY683" s="255"/>
      <c r="AZ683" s="255"/>
      <c r="BA683" s="255"/>
      <c r="BB683" s="255"/>
      <c r="BC683" s="255"/>
      <c r="BD683" s="255"/>
      <c r="BE683" s="255"/>
      <c r="BF683" s="255"/>
      <c r="BG683" s="255"/>
      <c r="BH683" s="255"/>
      <c r="BI683" s="255"/>
    </row>
    <row r="684" spans="1:61" x14ac:dyDescent="0.2">
      <c r="A684" s="255"/>
      <c r="B684" s="255"/>
      <c r="C684" s="255"/>
      <c r="D684" s="255"/>
      <c r="E684" s="255"/>
      <c r="F684" s="255"/>
      <c r="G684" s="255"/>
      <c r="H684" s="255"/>
      <c r="I684" s="255"/>
      <c r="J684" s="255"/>
      <c r="K684" s="255"/>
      <c r="L684" s="255"/>
      <c r="M684" s="255"/>
      <c r="N684" s="255"/>
      <c r="O684" s="255"/>
      <c r="P684" s="255"/>
      <c r="Q684" s="255"/>
      <c r="R684" s="255"/>
      <c r="S684" s="255"/>
      <c r="T684" s="255"/>
      <c r="U684" s="255"/>
      <c r="V684" s="255"/>
      <c r="W684" s="255"/>
      <c r="X684" s="255"/>
      <c r="Y684" s="255"/>
      <c r="Z684" s="255"/>
      <c r="AA684" s="255"/>
      <c r="AB684" s="255"/>
      <c r="AC684" s="255"/>
      <c r="AD684" s="255"/>
      <c r="AE684" s="255"/>
      <c r="AF684" s="255"/>
      <c r="AG684" s="255"/>
      <c r="AH684" s="255"/>
      <c r="AI684" s="255"/>
      <c r="AJ684" s="255"/>
      <c r="AK684" s="255"/>
      <c r="AL684" s="255"/>
      <c r="AM684" s="255"/>
      <c r="AN684" s="255"/>
      <c r="AO684" s="255"/>
      <c r="AP684" s="255"/>
      <c r="AQ684" s="255"/>
      <c r="AR684" s="255"/>
      <c r="AS684" s="255"/>
      <c r="AT684" s="255"/>
      <c r="AU684" s="255"/>
      <c r="AV684" s="255"/>
      <c r="AW684" s="255"/>
      <c r="AX684" s="255"/>
      <c r="AY684" s="255"/>
      <c r="AZ684" s="255"/>
      <c r="BA684" s="255"/>
      <c r="BB684" s="255"/>
      <c r="BC684" s="255"/>
      <c r="BD684" s="255"/>
      <c r="BE684" s="255"/>
      <c r="BF684" s="255"/>
      <c r="BG684" s="255"/>
      <c r="BH684" s="255"/>
      <c r="BI684" s="255"/>
    </row>
    <row r="685" spans="1:61" x14ac:dyDescent="0.2">
      <c r="A685" s="255"/>
      <c r="B685" s="255"/>
      <c r="C685" s="255"/>
      <c r="D685" s="255"/>
      <c r="E685" s="255"/>
      <c r="F685" s="255"/>
      <c r="G685" s="255"/>
      <c r="H685" s="255"/>
      <c r="I685" s="255"/>
      <c r="J685" s="255"/>
      <c r="K685" s="255"/>
      <c r="L685" s="255"/>
      <c r="M685" s="255"/>
      <c r="N685" s="255"/>
      <c r="O685" s="255"/>
      <c r="P685" s="255"/>
      <c r="Q685" s="255"/>
      <c r="R685" s="255"/>
      <c r="S685" s="255"/>
      <c r="T685" s="255"/>
      <c r="U685" s="255"/>
      <c r="V685" s="255"/>
      <c r="W685" s="255"/>
      <c r="X685" s="255"/>
      <c r="Y685" s="255"/>
      <c r="Z685" s="255"/>
      <c r="AA685" s="255"/>
      <c r="AB685" s="255"/>
      <c r="AC685" s="255"/>
      <c r="AD685" s="255"/>
      <c r="AE685" s="255"/>
      <c r="AF685" s="255"/>
      <c r="AG685" s="255"/>
      <c r="AH685" s="255"/>
      <c r="AI685" s="255"/>
      <c r="AJ685" s="255"/>
      <c r="AK685" s="255"/>
      <c r="AL685" s="255"/>
      <c r="AM685" s="255"/>
      <c r="AN685" s="255"/>
      <c r="AO685" s="255"/>
      <c r="AP685" s="255"/>
      <c r="AQ685" s="255"/>
      <c r="AR685" s="255"/>
      <c r="AS685" s="255"/>
      <c r="AT685" s="255"/>
      <c r="AU685" s="255"/>
      <c r="AV685" s="255"/>
      <c r="AW685" s="255"/>
      <c r="AX685" s="255"/>
      <c r="AY685" s="255"/>
      <c r="AZ685" s="255"/>
      <c r="BA685" s="255"/>
      <c r="BB685" s="255"/>
      <c r="BC685" s="255"/>
      <c r="BD685" s="255"/>
      <c r="BE685" s="255"/>
      <c r="BF685" s="255"/>
      <c r="BG685" s="255"/>
      <c r="BH685" s="255"/>
      <c r="BI685" s="255"/>
    </row>
    <row r="686" spans="1:61" x14ac:dyDescent="0.2">
      <c r="A686" s="255"/>
      <c r="B686" s="255"/>
      <c r="C686" s="255"/>
      <c r="D686" s="255"/>
      <c r="E686" s="255"/>
      <c r="F686" s="255"/>
      <c r="G686" s="255"/>
      <c r="H686" s="255"/>
      <c r="I686" s="255"/>
      <c r="J686" s="255"/>
      <c r="K686" s="255"/>
      <c r="L686" s="255"/>
      <c r="M686" s="255"/>
      <c r="N686" s="255"/>
      <c r="O686" s="255"/>
      <c r="P686" s="255"/>
      <c r="Q686" s="255"/>
      <c r="R686" s="255"/>
      <c r="S686" s="255"/>
      <c r="T686" s="255"/>
      <c r="U686" s="255"/>
      <c r="V686" s="255"/>
      <c r="W686" s="255"/>
      <c r="X686" s="255"/>
      <c r="Y686" s="255"/>
      <c r="Z686" s="255"/>
      <c r="AA686" s="255"/>
      <c r="AB686" s="255"/>
      <c r="AC686" s="255"/>
      <c r="AD686" s="255"/>
      <c r="AE686" s="255"/>
      <c r="AF686" s="255"/>
      <c r="AG686" s="255"/>
      <c r="AH686" s="255"/>
      <c r="AI686" s="255"/>
      <c r="AJ686" s="255"/>
      <c r="AK686" s="255"/>
      <c r="AL686" s="255"/>
      <c r="AM686" s="255"/>
      <c r="AN686" s="255"/>
      <c r="AO686" s="255"/>
      <c r="AP686" s="255"/>
      <c r="AQ686" s="255"/>
      <c r="AR686" s="255"/>
      <c r="AS686" s="255"/>
      <c r="AT686" s="255"/>
      <c r="AU686" s="255"/>
      <c r="AV686" s="255"/>
      <c r="AW686" s="255"/>
      <c r="AX686" s="255"/>
      <c r="AY686" s="255"/>
      <c r="AZ686" s="255"/>
      <c r="BA686" s="255"/>
      <c r="BB686" s="255"/>
      <c r="BC686" s="255"/>
      <c r="BD686" s="255"/>
      <c r="BE686" s="255"/>
      <c r="BF686" s="255"/>
      <c r="BG686" s="255"/>
      <c r="BH686" s="255"/>
      <c r="BI686" s="255"/>
    </row>
    <row r="687" spans="1:61" x14ac:dyDescent="0.2">
      <c r="A687" s="255"/>
      <c r="B687" s="255"/>
      <c r="C687" s="255"/>
      <c r="D687" s="255"/>
      <c r="E687" s="255"/>
      <c r="F687" s="255"/>
      <c r="G687" s="255"/>
      <c r="H687" s="255"/>
      <c r="I687" s="255"/>
      <c r="J687" s="255"/>
      <c r="K687" s="255"/>
      <c r="L687" s="255"/>
      <c r="M687" s="255"/>
      <c r="N687" s="255"/>
      <c r="O687" s="255"/>
      <c r="P687" s="255"/>
      <c r="Q687" s="255"/>
      <c r="R687" s="255"/>
      <c r="S687" s="255"/>
      <c r="T687" s="255"/>
      <c r="U687" s="255"/>
      <c r="V687" s="255"/>
      <c r="W687" s="255"/>
      <c r="X687" s="255"/>
      <c r="Y687" s="255"/>
      <c r="Z687" s="255"/>
      <c r="AA687" s="255"/>
      <c r="AB687" s="255"/>
      <c r="AC687" s="255"/>
      <c r="AD687" s="255"/>
      <c r="AE687" s="255"/>
      <c r="AF687" s="255"/>
      <c r="AG687" s="255"/>
      <c r="AH687" s="255"/>
      <c r="AI687" s="255"/>
      <c r="AJ687" s="255"/>
      <c r="AK687" s="255"/>
      <c r="AL687" s="255"/>
      <c r="AM687" s="255"/>
      <c r="AN687" s="255"/>
      <c r="AO687" s="255"/>
      <c r="AP687" s="255"/>
      <c r="AQ687" s="255"/>
      <c r="AR687" s="255"/>
      <c r="AS687" s="255"/>
      <c r="AT687" s="255"/>
      <c r="AU687" s="255"/>
      <c r="AV687" s="255"/>
      <c r="AW687" s="255"/>
      <c r="AX687" s="255"/>
      <c r="AY687" s="255"/>
      <c r="AZ687" s="255"/>
      <c r="BA687" s="255"/>
      <c r="BB687" s="255"/>
      <c r="BC687" s="255"/>
      <c r="BD687" s="255"/>
      <c r="BE687" s="255"/>
      <c r="BF687" s="255"/>
      <c r="BG687" s="255"/>
      <c r="BH687" s="255"/>
      <c r="BI687" s="255"/>
    </row>
    <row r="688" spans="1:61" x14ac:dyDescent="0.2">
      <c r="A688" s="255"/>
      <c r="B688" s="255"/>
      <c r="C688" s="255"/>
      <c r="D688" s="255"/>
      <c r="E688" s="255"/>
      <c r="F688" s="255"/>
      <c r="G688" s="255"/>
      <c r="H688" s="255"/>
      <c r="I688" s="255"/>
      <c r="J688" s="255"/>
      <c r="K688" s="255"/>
      <c r="L688" s="255"/>
      <c r="M688" s="255"/>
      <c r="N688" s="255"/>
      <c r="O688" s="255"/>
      <c r="P688" s="255"/>
      <c r="Q688" s="255"/>
      <c r="R688" s="255"/>
      <c r="S688" s="255"/>
      <c r="T688" s="255"/>
      <c r="U688" s="255"/>
      <c r="V688" s="255"/>
      <c r="W688" s="255"/>
      <c r="X688" s="255"/>
      <c r="Y688" s="255"/>
      <c r="Z688" s="255"/>
      <c r="AA688" s="255"/>
      <c r="AB688" s="255"/>
      <c r="AC688" s="255"/>
      <c r="AD688" s="255"/>
      <c r="AE688" s="255"/>
      <c r="AF688" s="255"/>
      <c r="AG688" s="255"/>
      <c r="AH688" s="255"/>
      <c r="AI688" s="255"/>
      <c r="AJ688" s="255"/>
      <c r="AK688" s="255"/>
      <c r="AL688" s="255"/>
      <c r="AM688" s="255"/>
      <c r="AN688" s="255"/>
      <c r="AO688" s="255"/>
      <c r="AP688" s="255"/>
      <c r="AQ688" s="255"/>
      <c r="AR688" s="255"/>
      <c r="AS688" s="255"/>
      <c r="AT688" s="255"/>
      <c r="AU688" s="255"/>
      <c r="AV688" s="255"/>
      <c r="AW688" s="255"/>
      <c r="AX688" s="255"/>
      <c r="AY688" s="255"/>
      <c r="AZ688" s="255"/>
      <c r="BA688" s="255"/>
      <c r="BB688" s="255"/>
      <c r="BC688" s="255"/>
      <c r="BD688" s="255"/>
      <c r="BE688" s="255"/>
      <c r="BF688" s="255"/>
      <c r="BG688" s="255"/>
      <c r="BH688" s="255"/>
      <c r="BI688" s="255"/>
    </row>
    <row r="689" spans="1:61" x14ac:dyDescent="0.2">
      <c r="A689" s="255"/>
      <c r="B689" s="255"/>
      <c r="C689" s="255"/>
      <c r="D689" s="255"/>
      <c r="E689" s="255"/>
      <c r="F689" s="255"/>
      <c r="G689" s="255"/>
      <c r="H689" s="255"/>
      <c r="I689" s="255"/>
      <c r="J689" s="255"/>
      <c r="K689" s="255"/>
      <c r="L689" s="255"/>
      <c r="M689" s="255"/>
      <c r="N689" s="255"/>
      <c r="O689" s="255"/>
      <c r="P689" s="255"/>
      <c r="Q689" s="255"/>
      <c r="R689" s="255"/>
      <c r="S689" s="255"/>
      <c r="T689" s="255"/>
      <c r="U689" s="255"/>
      <c r="V689" s="255"/>
      <c r="W689" s="255"/>
      <c r="X689" s="255"/>
      <c r="Y689" s="255"/>
      <c r="Z689" s="255"/>
      <c r="AA689" s="255"/>
      <c r="AB689" s="255"/>
      <c r="AC689" s="255"/>
      <c r="AD689" s="255"/>
      <c r="AE689" s="255"/>
      <c r="AF689" s="255"/>
      <c r="AG689" s="255"/>
      <c r="AH689" s="255"/>
      <c r="AI689" s="255"/>
      <c r="AJ689" s="255"/>
      <c r="AK689" s="255"/>
      <c r="AL689" s="255"/>
      <c r="AM689" s="255"/>
      <c r="AN689" s="255"/>
      <c r="AO689" s="255"/>
      <c r="AP689" s="255"/>
      <c r="AQ689" s="255"/>
      <c r="AR689" s="255"/>
      <c r="AS689" s="255"/>
      <c r="AT689" s="255"/>
      <c r="AU689" s="255"/>
      <c r="AV689" s="255"/>
      <c r="AW689" s="255"/>
      <c r="AX689" s="255"/>
      <c r="AY689" s="255"/>
      <c r="AZ689" s="255"/>
      <c r="BA689" s="255"/>
      <c r="BB689" s="255"/>
      <c r="BC689" s="255"/>
      <c r="BD689" s="255"/>
      <c r="BE689" s="255"/>
      <c r="BF689" s="255"/>
      <c r="BG689" s="255"/>
      <c r="BH689" s="255"/>
      <c r="BI689" s="255"/>
    </row>
    <row r="690" spans="1:61" x14ac:dyDescent="0.2">
      <c r="A690" s="255"/>
      <c r="B690" s="255"/>
      <c r="C690" s="255"/>
      <c r="D690" s="255"/>
      <c r="E690" s="255"/>
      <c r="F690" s="255"/>
      <c r="G690" s="255"/>
      <c r="H690" s="255"/>
      <c r="I690" s="255"/>
      <c r="J690" s="255"/>
      <c r="K690" s="255"/>
      <c r="L690" s="255"/>
      <c r="M690" s="255"/>
      <c r="N690" s="255"/>
      <c r="O690" s="255"/>
      <c r="P690" s="255"/>
      <c r="Q690" s="255"/>
      <c r="R690" s="255"/>
      <c r="S690" s="255"/>
      <c r="T690" s="255"/>
      <c r="U690" s="255"/>
      <c r="V690" s="255"/>
      <c r="W690" s="255"/>
      <c r="X690" s="255"/>
      <c r="Y690" s="255"/>
      <c r="Z690" s="255"/>
      <c r="AA690" s="255"/>
      <c r="AB690" s="255"/>
      <c r="AC690" s="255"/>
      <c r="AD690" s="255"/>
      <c r="AE690" s="255"/>
      <c r="AF690" s="255"/>
      <c r="AG690" s="255"/>
      <c r="AH690" s="255"/>
      <c r="AI690" s="255"/>
      <c r="AJ690" s="255"/>
      <c r="AK690" s="255"/>
      <c r="AL690" s="255"/>
      <c r="AM690" s="255"/>
      <c r="AN690" s="255"/>
      <c r="AO690" s="255"/>
      <c r="AP690" s="255"/>
      <c r="AQ690" s="255"/>
      <c r="AR690" s="255"/>
      <c r="AS690" s="255"/>
      <c r="AT690" s="255"/>
      <c r="AU690" s="255"/>
      <c r="AV690" s="255"/>
      <c r="AW690" s="255"/>
      <c r="AX690" s="255"/>
      <c r="AY690" s="255"/>
      <c r="AZ690" s="255"/>
      <c r="BA690" s="255"/>
      <c r="BB690" s="255"/>
      <c r="BC690" s="255"/>
      <c r="BD690" s="255"/>
      <c r="BE690" s="255"/>
      <c r="BF690" s="255"/>
      <c r="BG690" s="255"/>
      <c r="BH690" s="255"/>
      <c r="BI690" s="255"/>
    </row>
    <row r="691" spans="1:61" x14ac:dyDescent="0.2">
      <c r="A691" s="255"/>
      <c r="B691" s="255"/>
      <c r="C691" s="255"/>
      <c r="D691" s="255"/>
      <c r="E691" s="255"/>
      <c r="F691" s="255"/>
      <c r="G691" s="255"/>
      <c r="H691" s="255"/>
      <c r="I691" s="255"/>
      <c r="J691" s="255"/>
      <c r="K691" s="255"/>
      <c r="L691" s="255"/>
      <c r="M691" s="255"/>
      <c r="N691" s="255"/>
      <c r="O691" s="255"/>
      <c r="P691" s="255"/>
      <c r="Q691" s="255"/>
      <c r="R691" s="255"/>
      <c r="S691" s="255"/>
      <c r="T691" s="255"/>
      <c r="U691" s="255"/>
      <c r="V691" s="255"/>
      <c r="W691" s="255"/>
      <c r="X691" s="255"/>
      <c r="Y691" s="255"/>
      <c r="Z691" s="255"/>
      <c r="AA691" s="255"/>
      <c r="AB691" s="255"/>
      <c r="AC691" s="255"/>
      <c r="AD691" s="255"/>
      <c r="AE691" s="255"/>
      <c r="AF691" s="255"/>
      <c r="AG691" s="255"/>
      <c r="AH691" s="255"/>
      <c r="AI691" s="255"/>
      <c r="AJ691" s="255"/>
      <c r="AK691" s="255"/>
      <c r="AL691" s="255"/>
      <c r="AM691" s="255"/>
      <c r="AN691" s="255"/>
      <c r="AO691" s="255"/>
      <c r="AP691" s="255"/>
      <c r="AQ691" s="255"/>
      <c r="AR691" s="255"/>
      <c r="AS691" s="255"/>
      <c r="AT691" s="255"/>
      <c r="AU691" s="255"/>
      <c r="AV691" s="255"/>
      <c r="AW691" s="255"/>
      <c r="AX691" s="255"/>
      <c r="AY691" s="255"/>
      <c r="AZ691" s="255"/>
      <c r="BA691" s="255"/>
      <c r="BB691" s="255"/>
      <c r="BC691" s="255"/>
      <c r="BD691" s="255"/>
      <c r="BE691" s="255"/>
      <c r="BF691" s="255"/>
      <c r="BG691" s="255"/>
      <c r="BH691" s="255"/>
      <c r="BI691" s="255"/>
    </row>
    <row r="692" spans="1:61" x14ac:dyDescent="0.2">
      <c r="A692" s="255"/>
      <c r="B692" s="255"/>
      <c r="C692" s="255"/>
      <c r="D692" s="255"/>
      <c r="E692" s="255"/>
      <c r="F692" s="255"/>
      <c r="G692" s="255"/>
      <c r="H692" s="255"/>
      <c r="I692" s="255"/>
      <c r="J692" s="255"/>
      <c r="K692" s="255"/>
      <c r="L692" s="255"/>
      <c r="M692" s="255"/>
      <c r="N692" s="255"/>
      <c r="O692" s="255"/>
      <c r="P692" s="255"/>
      <c r="Q692" s="255"/>
      <c r="R692" s="255"/>
      <c r="S692" s="255"/>
      <c r="T692" s="255"/>
      <c r="U692" s="255"/>
      <c r="V692" s="255"/>
      <c r="W692" s="255"/>
      <c r="X692" s="255"/>
      <c r="Y692" s="255"/>
      <c r="Z692" s="255"/>
      <c r="AA692" s="255"/>
      <c r="AB692" s="255"/>
      <c r="AC692" s="255"/>
      <c r="AD692" s="255"/>
      <c r="AE692" s="255"/>
      <c r="AF692" s="255"/>
      <c r="AG692" s="255"/>
      <c r="AH692" s="255"/>
      <c r="AI692" s="255"/>
      <c r="AJ692" s="255"/>
      <c r="AK692" s="255"/>
      <c r="AL692" s="255"/>
      <c r="AM692" s="255"/>
      <c r="AN692" s="255"/>
      <c r="AO692" s="255"/>
      <c r="AP692" s="255"/>
      <c r="AQ692" s="255"/>
      <c r="AR692" s="255"/>
      <c r="AS692" s="255"/>
      <c r="AT692" s="255"/>
      <c r="AU692" s="255"/>
      <c r="AV692" s="255"/>
      <c r="AW692" s="255"/>
      <c r="AX692" s="255"/>
      <c r="AY692" s="255"/>
      <c r="AZ692" s="255"/>
      <c r="BA692" s="255"/>
      <c r="BB692" s="255"/>
      <c r="BC692" s="255"/>
      <c r="BD692" s="255"/>
      <c r="BE692" s="255"/>
      <c r="BF692" s="255"/>
      <c r="BG692" s="255"/>
      <c r="BH692" s="255"/>
      <c r="BI692" s="255"/>
    </row>
    <row r="693" spans="1:61" x14ac:dyDescent="0.2">
      <c r="A693" s="255"/>
      <c r="B693" s="255"/>
      <c r="C693" s="255"/>
      <c r="D693" s="255"/>
      <c r="E693" s="255"/>
      <c r="F693" s="255"/>
      <c r="G693" s="255"/>
      <c r="H693" s="255"/>
      <c r="I693" s="255"/>
      <c r="J693" s="255"/>
      <c r="K693" s="255"/>
      <c r="L693" s="255"/>
      <c r="M693" s="255"/>
      <c r="N693" s="255"/>
      <c r="O693" s="255"/>
      <c r="P693" s="255"/>
      <c r="Q693" s="255"/>
      <c r="R693" s="255"/>
      <c r="S693" s="255"/>
      <c r="T693" s="255"/>
      <c r="U693" s="255"/>
      <c r="V693" s="255"/>
      <c r="W693" s="255"/>
      <c r="X693" s="255"/>
      <c r="Y693" s="255"/>
      <c r="Z693" s="255"/>
      <c r="AA693" s="255"/>
      <c r="AB693" s="255"/>
      <c r="AC693" s="255"/>
      <c r="AD693" s="255"/>
      <c r="AE693" s="255"/>
      <c r="AF693" s="255"/>
      <c r="AG693" s="255"/>
      <c r="AH693" s="255"/>
      <c r="AI693" s="255"/>
      <c r="AJ693" s="255"/>
      <c r="AK693" s="255"/>
      <c r="AL693" s="255"/>
      <c r="AM693" s="255"/>
      <c r="AN693" s="255"/>
      <c r="AO693" s="255"/>
      <c r="AP693" s="255"/>
      <c r="AQ693" s="255"/>
      <c r="AR693" s="255"/>
      <c r="AS693" s="255"/>
      <c r="AT693" s="255"/>
      <c r="AU693" s="255"/>
      <c r="AV693" s="255"/>
      <c r="AW693" s="255"/>
      <c r="AX693" s="255"/>
      <c r="AY693" s="255"/>
      <c r="AZ693" s="255"/>
      <c r="BA693" s="255"/>
      <c r="BB693" s="255"/>
      <c r="BC693" s="255"/>
      <c r="BD693" s="255"/>
      <c r="BE693" s="255"/>
      <c r="BF693" s="255"/>
      <c r="BG693" s="255"/>
      <c r="BH693" s="255"/>
      <c r="BI693" s="255"/>
    </row>
    <row r="694" spans="1:61" x14ac:dyDescent="0.2">
      <c r="A694" s="255"/>
      <c r="B694" s="255"/>
      <c r="C694" s="255"/>
      <c r="D694" s="255"/>
      <c r="E694" s="255"/>
      <c r="F694" s="255"/>
      <c r="G694" s="255"/>
      <c r="H694" s="255"/>
      <c r="I694" s="255"/>
      <c r="J694" s="255"/>
      <c r="K694" s="255"/>
      <c r="L694" s="255"/>
      <c r="M694" s="255"/>
      <c r="N694" s="255"/>
      <c r="O694" s="255"/>
      <c r="P694" s="255"/>
      <c r="Q694" s="255"/>
      <c r="R694" s="255"/>
      <c r="S694" s="255"/>
      <c r="T694" s="255"/>
      <c r="U694" s="255"/>
      <c r="V694" s="255"/>
      <c r="W694" s="255"/>
      <c r="X694" s="255"/>
      <c r="Y694" s="255"/>
      <c r="Z694" s="255"/>
      <c r="AA694" s="255"/>
      <c r="AB694" s="255"/>
      <c r="AC694" s="255"/>
      <c r="AD694" s="255"/>
      <c r="AE694" s="255"/>
      <c r="AF694" s="255"/>
      <c r="AG694" s="255"/>
      <c r="AH694" s="255"/>
      <c r="AI694" s="255"/>
      <c r="AJ694" s="255"/>
      <c r="AK694" s="255"/>
      <c r="AL694" s="255"/>
      <c r="AM694" s="255"/>
      <c r="AN694" s="255"/>
      <c r="AO694" s="255"/>
      <c r="AP694" s="255"/>
      <c r="AQ694" s="255"/>
      <c r="AR694" s="255"/>
      <c r="AS694" s="255"/>
      <c r="AT694" s="255"/>
      <c r="AU694" s="255"/>
      <c r="AV694" s="255"/>
      <c r="AW694" s="255"/>
      <c r="AX694" s="255"/>
      <c r="AY694" s="255"/>
      <c r="AZ694" s="255"/>
      <c r="BA694" s="255"/>
      <c r="BB694" s="255"/>
      <c r="BC694" s="255"/>
      <c r="BD694" s="255"/>
      <c r="BE694" s="255"/>
      <c r="BF694" s="255"/>
      <c r="BG694" s="255"/>
      <c r="BH694" s="255"/>
      <c r="BI694" s="255"/>
    </row>
    <row r="695" spans="1:61" x14ac:dyDescent="0.2">
      <c r="A695" s="255"/>
      <c r="B695" s="255"/>
      <c r="C695" s="255"/>
      <c r="D695" s="255"/>
      <c r="E695" s="255"/>
      <c r="F695" s="255"/>
      <c r="G695" s="255"/>
      <c r="H695" s="255"/>
      <c r="I695" s="255"/>
      <c r="J695" s="255"/>
      <c r="K695" s="255"/>
      <c r="L695" s="255"/>
      <c r="M695" s="255"/>
      <c r="N695" s="255"/>
      <c r="O695" s="255"/>
      <c r="P695" s="255"/>
      <c r="Q695" s="255"/>
      <c r="R695" s="255"/>
      <c r="S695" s="255"/>
      <c r="T695" s="255"/>
      <c r="U695" s="255"/>
      <c r="V695" s="255"/>
      <c r="W695" s="255"/>
      <c r="X695" s="255"/>
      <c r="Y695" s="255"/>
      <c r="Z695" s="255"/>
      <c r="AA695" s="255"/>
      <c r="AB695" s="255"/>
      <c r="AC695" s="255"/>
      <c r="AD695" s="255"/>
      <c r="AE695" s="255"/>
      <c r="AF695" s="255"/>
      <c r="AG695" s="255"/>
      <c r="AH695" s="255"/>
      <c r="AI695" s="255"/>
      <c r="AJ695" s="255"/>
      <c r="AK695" s="255"/>
      <c r="AL695" s="255"/>
      <c r="AM695" s="255"/>
      <c r="AN695" s="255"/>
      <c r="AO695" s="255"/>
      <c r="AP695" s="255"/>
      <c r="AQ695" s="255"/>
      <c r="AR695" s="255"/>
      <c r="AS695" s="255"/>
      <c r="AT695" s="255"/>
      <c r="AU695" s="255"/>
      <c r="AV695" s="255"/>
      <c r="AW695" s="255"/>
      <c r="AX695" s="255"/>
      <c r="AY695" s="255"/>
      <c r="AZ695" s="255"/>
      <c r="BA695" s="255"/>
      <c r="BB695" s="255"/>
      <c r="BC695" s="255"/>
      <c r="BD695" s="255"/>
      <c r="BE695" s="255"/>
      <c r="BF695" s="255"/>
      <c r="BG695" s="255"/>
      <c r="BH695" s="255"/>
      <c r="BI695" s="255"/>
    </row>
    <row r="696" spans="1:61" x14ac:dyDescent="0.2">
      <c r="A696" s="255"/>
      <c r="B696" s="255"/>
      <c r="C696" s="255"/>
      <c r="D696" s="255"/>
      <c r="E696" s="255"/>
      <c r="F696" s="255"/>
      <c r="G696" s="255"/>
      <c r="H696" s="255"/>
      <c r="I696" s="255"/>
      <c r="J696" s="255"/>
      <c r="K696" s="255"/>
      <c r="L696" s="255"/>
      <c r="M696" s="255"/>
      <c r="N696" s="255"/>
      <c r="O696" s="255"/>
      <c r="P696" s="255"/>
      <c r="Q696" s="255"/>
      <c r="R696" s="255"/>
      <c r="S696" s="255"/>
      <c r="T696" s="255"/>
      <c r="U696" s="255"/>
      <c r="V696" s="255"/>
      <c r="W696" s="255"/>
      <c r="X696" s="255"/>
      <c r="Y696" s="255"/>
      <c r="Z696" s="255"/>
      <c r="AA696" s="255"/>
      <c r="AB696" s="255"/>
      <c r="AC696" s="255"/>
      <c r="AD696" s="255"/>
      <c r="AE696" s="255"/>
      <c r="AF696" s="255"/>
      <c r="AG696" s="255"/>
      <c r="AH696" s="255"/>
      <c r="AI696" s="255"/>
      <c r="AJ696" s="255"/>
      <c r="AK696" s="255"/>
      <c r="AL696" s="255"/>
      <c r="AM696" s="255"/>
      <c r="AN696" s="255"/>
      <c r="AO696" s="255"/>
      <c r="AP696" s="255"/>
      <c r="AQ696" s="255"/>
      <c r="AR696" s="255"/>
      <c r="AS696" s="255"/>
      <c r="AT696" s="255"/>
      <c r="AU696" s="255"/>
      <c r="AV696" s="255"/>
      <c r="AW696" s="255"/>
      <c r="AX696" s="255"/>
      <c r="AY696" s="255"/>
      <c r="AZ696" s="255"/>
      <c r="BA696" s="255"/>
      <c r="BB696" s="255"/>
      <c r="BC696" s="255"/>
      <c r="BD696" s="255"/>
      <c r="BE696" s="255"/>
      <c r="BF696" s="255"/>
      <c r="BG696" s="255"/>
      <c r="BH696" s="255"/>
      <c r="BI696" s="255"/>
    </row>
    <row r="697" spans="1:61" x14ac:dyDescent="0.2">
      <c r="A697" s="255"/>
      <c r="B697" s="255"/>
      <c r="C697" s="255"/>
      <c r="D697" s="255"/>
      <c r="E697" s="255"/>
      <c r="F697" s="255"/>
      <c r="G697" s="255"/>
      <c r="H697" s="255"/>
      <c r="I697" s="255"/>
      <c r="J697" s="255"/>
      <c r="K697" s="255"/>
      <c r="L697" s="255"/>
      <c r="M697" s="255"/>
      <c r="N697" s="255"/>
      <c r="O697" s="255"/>
      <c r="P697" s="255"/>
      <c r="Q697" s="255"/>
      <c r="R697" s="255"/>
      <c r="S697" s="255"/>
      <c r="T697" s="255"/>
      <c r="U697" s="255"/>
      <c r="V697" s="255"/>
      <c r="W697" s="255"/>
      <c r="X697" s="255"/>
      <c r="Y697" s="255"/>
      <c r="Z697" s="255"/>
      <c r="AA697" s="255"/>
      <c r="AB697" s="255"/>
      <c r="AC697" s="255"/>
      <c r="AD697" s="255"/>
      <c r="AE697" s="255"/>
      <c r="AF697" s="255"/>
      <c r="AG697" s="255"/>
      <c r="AH697" s="255"/>
      <c r="AI697" s="255"/>
      <c r="AJ697" s="255"/>
      <c r="AK697" s="255"/>
      <c r="AL697" s="255"/>
      <c r="AM697" s="255"/>
      <c r="AN697" s="255"/>
      <c r="AO697" s="255"/>
      <c r="AP697" s="255"/>
      <c r="AQ697" s="255"/>
      <c r="AR697" s="255"/>
      <c r="AS697" s="255"/>
      <c r="AT697" s="255"/>
      <c r="AU697" s="255"/>
      <c r="AV697" s="255"/>
      <c r="AW697" s="255"/>
      <c r="AX697" s="255"/>
      <c r="AY697" s="255"/>
      <c r="AZ697" s="255"/>
      <c r="BA697" s="255"/>
      <c r="BB697" s="255"/>
      <c r="BC697" s="255"/>
      <c r="BD697" s="255"/>
      <c r="BE697" s="255"/>
      <c r="BF697" s="255"/>
      <c r="BG697" s="255"/>
      <c r="BH697" s="255"/>
      <c r="BI697" s="255"/>
    </row>
    <row r="698" spans="1:61" x14ac:dyDescent="0.2">
      <c r="A698" s="255"/>
      <c r="B698" s="255"/>
      <c r="C698" s="255"/>
      <c r="D698" s="255"/>
      <c r="E698" s="255"/>
      <c r="F698" s="255"/>
      <c r="G698" s="255"/>
      <c r="H698" s="255"/>
      <c r="I698" s="255"/>
      <c r="J698" s="255"/>
      <c r="K698" s="255"/>
      <c r="L698" s="255"/>
      <c r="M698" s="255"/>
      <c r="N698" s="255"/>
      <c r="O698" s="255"/>
      <c r="P698" s="255"/>
      <c r="Q698" s="255"/>
      <c r="R698" s="255"/>
      <c r="S698" s="255"/>
      <c r="T698" s="255"/>
      <c r="U698" s="255"/>
      <c r="V698" s="255"/>
      <c r="W698" s="255"/>
      <c r="X698" s="255"/>
      <c r="Y698" s="255"/>
      <c r="Z698" s="255"/>
      <c r="AA698" s="255"/>
      <c r="AB698" s="255"/>
      <c r="AC698" s="255"/>
      <c r="AD698" s="255"/>
      <c r="AE698" s="255"/>
      <c r="AF698" s="255"/>
      <c r="AG698" s="255"/>
      <c r="AH698" s="255"/>
      <c r="AI698" s="255"/>
      <c r="AJ698" s="255"/>
      <c r="AK698" s="255"/>
      <c r="AL698" s="255"/>
      <c r="AM698" s="255"/>
      <c r="AN698" s="255"/>
      <c r="AO698" s="255"/>
      <c r="AP698" s="255"/>
      <c r="AQ698" s="255"/>
      <c r="AR698" s="255"/>
      <c r="AS698" s="255"/>
      <c r="AT698" s="255"/>
      <c r="AU698" s="255"/>
      <c r="AV698" s="255"/>
      <c r="AW698" s="255"/>
      <c r="AX698" s="255"/>
      <c r="AY698" s="255"/>
      <c r="AZ698" s="255"/>
      <c r="BA698" s="255"/>
      <c r="BB698" s="255"/>
      <c r="BC698" s="255"/>
      <c r="BD698" s="255"/>
      <c r="BE698" s="255"/>
      <c r="BF698" s="255"/>
      <c r="BG698" s="255"/>
      <c r="BH698" s="255"/>
      <c r="BI698" s="255"/>
    </row>
    <row r="699" spans="1:61" x14ac:dyDescent="0.2">
      <c r="A699" s="255"/>
      <c r="B699" s="255"/>
      <c r="C699" s="255"/>
      <c r="D699" s="255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5"/>
      <c r="Q699" s="255"/>
      <c r="R699" s="255"/>
      <c r="S699" s="255"/>
      <c r="T699" s="255"/>
      <c r="U699" s="255"/>
      <c r="V699" s="255"/>
      <c r="W699" s="255"/>
      <c r="X699" s="255"/>
      <c r="Y699" s="255"/>
      <c r="Z699" s="255"/>
      <c r="AA699" s="255"/>
      <c r="AB699" s="255"/>
      <c r="AC699" s="255"/>
      <c r="AD699" s="255"/>
      <c r="AE699" s="255"/>
      <c r="AF699" s="255"/>
      <c r="AG699" s="255"/>
      <c r="AH699" s="255"/>
      <c r="AI699" s="255"/>
      <c r="AJ699" s="255"/>
      <c r="AK699" s="255"/>
      <c r="AL699" s="255"/>
      <c r="AM699" s="255"/>
      <c r="AN699" s="255"/>
      <c r="AO699" s="255"/>
      <c r="AP699" s="255"/>
      <c r="AQ699" s="255"/>
      <c r="AR699" s="255"/>
      <c r="AS699" s="255"/>
      <c r="AT699" s="255"/>
      <c r="AU699" s="255"/>
      <c r="AV699" s="255"/>
      <c r="AW699" s="255"/>
      <c r="AX699" s="255"/>
      <c r="AY699" s="255"/>
      <c r="AZ699" s="255"/>
      <c r="BA699" s="255"/>
      <c r="BB699" s="255"/>
      <c r="BC699" s="255"/>
      <c r="BD699" s="255"/>
      <c r="BE699" s="255"/>
      <c r="BF699" s="255"/>
      <c r="BG699" s="255"/>
      <c r="BH699" s="255"/>
      <c r="BI699" s="255"/>
    </row>
    <row r="700" spans="1:61" x14ac:dyDescent="0.2">
      <c r="A700" s="255"/>
      <c r="B700" s="255"/>
      <c r="C700" s="255"/>
      <c r="D700" s="255"/>
      <c r="E700" s="255"/>
      <c r="F700" s="255"/>
      <c r="G700" s="255"/>
      <c r="H700" s="255"/>
      <c r="I700" s="255"/>
      <c r="J700" s="255"/>
      <c r="K700" s="255"/>
      <c r="L700" s="255"/>
      <c r="M700" s="255"/>
      <c r="N700" s="255"/>
      <c r="O700" s="255"/>
      <c r="P700" s="255"/>
      <c r="Q700" s="255"/>
      <c r="R700" s="255"/>
      <c r="S700" s="255"/>
      <c r="T700" s="255"/>
      <c r="U700" s="255"/>
      <c r="V700" s="255"/>
      <c r="W700" s="255"/>
      <c r="X700" s="255"/>
      <c r="Y700" s="255"/>
      <c r="Z700" s="255"/>
      <c r="AA700" s="255"/>
      <c r="AB700" s="255"/>
      <c r="AC700" s="255"/>
      <c r="AD700" s="255"/>
      <c r="AE700" s="255"/>
      <c r="AF700" s="255"/>
      <c r="AG700" s="255"/>
      <c r="AH700" s="255"/>
      <c r="AI700" s="255"/>
      <c r="AJ700" s="255"/>
      <c r="AK700" s="255"/>
      <c r="AL700" s="255"/>
      <c r="AM700" s="255"/>
      <c r="AN700" s="255"/>
      <c r="AO700" s="255"/>
      <c r="AP700" s="255"/>
      <c r="AQ700" s="255"/>
      <c r="AR700" s="255"/>
      <c r="AS700" s="255"/>
      <c r="AT700" s="255"/>
      <c r="AU700" s="255"/>
      <c r="AV700" s="255"/>
      <c r="AW700" s="255"/>
      <c r="AX700" s="255"/>
      <c r="AY700" s="255"/>
      <c r="AZ700" s="255"/>
      <c r="BA700" s="255"/>
      <c r="BB700" s="255"/>
      <c r="BC700" s="255"/>
      <c r="BD700" s="255"/>
      <c r="BE700" s="255"/>
      <c r="BF700" s="255"/>
      <c r="BG700" s="255"/>
      <c r="BH700" s="255"/>
      <c r="BI700" s="255"/>
    </row>
    <row r="701" spans="1:61" x14ac:dyDescent="0.2">
      <c r="A701" s="255"/>
      <c r="B701" s="255"/>
      <c r="C701" s="255"/>
      <c r="D701" s="255"/>
      <c r="E701" s="255"/>
      <c r="F701" s="255"/>
      <c r="G701" s="255"/>
      <c r="H701" s="255"/>
      <c r="I701" s="255"/>
      <c r="J701" s="255"/>
      <c r="K701" s="255"/>
      <c r="L701" s="255"/>
      <c r="M701" s="255"/>
      <c r="N701" s="255"/>
      <c r="O701" s="255"/>
      <c r="P701" s="255"/>
      <c r="Q701" s="255"/>
      <c r="R701" s="255"/>
      <c r="S701" s="255"/>
      <c r="T701" s="255"/>
      <c r="U701" s="255"/>
      <c r="V701" s="255"/>
      <c r="W701" s="255"/>
      <c r="X701" s="255"/>
      <c r="Y701" s="255"/>
      <c r="Z701" s="255"/>
      <c r="AA701" s="255"/>
      <c r="AB701" s="255"/>
      <c r="AC701" s="255"/>
      <c r="AD701" s="255"/>
      <c r="AE701" s="255"/>
      <c r="AF701" s="255"/>
      <c r="AG701" s="255"/>
      <c r="AH701" s="255"/>
      <c r="AI701" s="255"/>
      <c r="AJ701" s="255"/>
      <c r="AK701" s="255"/>
      <c r="AL701" s="255"/>
      <c r="AM701" s="255"/>
      <c r="AN701" s="255"/>
      <c r="AO701" s="255"/>
      <c r="AP701" s="255"/>
      <c r="AQ701" s="255"/>
      <c r="AR701" s="255"/>
      <c r="AS701" s="255"/>
      <c r="AT701" s="255"/>
      <c r="AU701" s="255"/>
      <c r="AV701" s="255"/>
      <c r="AW701" s="255"/>
      <c r="AX701" s="255"/>
      <c r="AY701" s="255"/>
      <c r="AZ701" s="255"/>
      <c r="BA701" s="255"/>
      <c r="BB701" s="255"/>
      <c r="BC701" s="255"/>
      <c r="BD701" s="255"/>
      <c r="BE701" s="255"/>
      <c r="BF701" s="255"/>
      <c r="BG701" s="255"/>
      <c r="BH701" s="255"/>
      <c r="BI701" s="255"/>
    </row>
    <row r="702" spans="1:61" x14ac:dyDescent="0.2">
      <c r="A702" s="255"/>
      <c r="B702" s="255"/>
      <c r="C702" s="255"/>
      <c r="D702" s="255"/>
      <c r="E702" s="255"/>
      <c r="F702" s="255"/>
      <c r="G702" s="255"/>
      <c r="H702" s="255"/>
      <c r="I702" s="255"/>
      <c r="J702" s="255"/>
      <c r="K702" s="255"/>
      <c r="L702" s="255"/>
      <c r="M702" s="255"/>
      <c r="N702" s="255"/>
      <c r="O702" s="255"/>
      <c r="P702" s="255"/>
      <c r="Q702" s="255"/>
      <c r="R702" s="255"/>
      <c r="S702" s="255"/>
      <c r="T702" s="255"/>
      <c r="U702" s="255"/>
      <c r="V702" s="255"/>
      <c r="W702" s="255"/>
      <c r="X702" s="255"/>
      <c r="Y702" s="255"/>
      <c r="Z702" s="255"/>
      <c r="AA702" s="255"/>
      <c r="AB702" s="255"/>
      <c r="AC702" s="255"/>
      <c r="AD702" s="255"/>
      <c r="AE702" s="255"/>
      <c r="AF702" s="255"/>
      <c r="AG702" s="255"/>
      <c r="AH702" s="255"/>
      <c r="AI702" s="255"/>
      <c r="AJ702" s="255"/>
      <c r="AK702" s="255"/>
      <c r="AL702" s="255"/>
      <c r="AM702" s="255"/>
      <c r="AN702" s="255"/>
      <c r="AO702" s="255"/>
      <c r="AP702" s="255"/>
      <c r="AQ702" s="255"/>
      <c r="AR702" s="255"/>
      <c r="AS702" s="255"/>
      <c r="AT702" s="255"/>
      <c r="AU702" s="255"/>
      <c r="AV702" s="255"/>
      <c r="AW702" s="255"/>
      <c r="AX702" s="255"/>
      <c r="AY702" s="255"/>
      <c r="AZ702" s="255"/>
      <c r="BA702" s="255"/>
      <c r="BB702" s="255"/>
      <c r="BC702" s="255"/>
      <c r="BD702" s="255"/>
      <c r="BE702" s="255"/>
      <c r="BF702" s="255"/>
      <c r="BG702" s="255"/>
      <c r="BH702" s="255"/>
      <c r="BI702" s="255"/>
    </row>
    <row r="703" spans="1:61" x14ac:dyDescent="0.2">
      <c r="A703" s="255"/>
      <c r="B703" s="255"/>
      <c r="C703" s="255"/>
      <c r="D703" s="255"/>
      <c r="E703" s="255"/>
      <c r="F703" s="255"/>
      <c r="G703" s="255"/>
      <c r="H703" s="255"/>
      <c r="I703" s="255"/>
      <c r="J703" s="255"/>
      <c r="K703" s="255"/>
      <c r="L703" s="255"/>
      <c r="M703" s="255"/>
      <c r="N703" s="255"/>
      <c r="O703" s="255"/>
      <c r="P703" s="255"/>
      <c r="Q703" s="255"/>
      <c r="R703" s="255"/>
      <c r="S703" s="255"/>
      <c r="T703" s="255"/>
      <c r="U703" s="255"/>
      <c r="V703" s="255"/>
      <c r="W703" s="255"/>
      <c r="X703" s="255"/>
      <c r="Y703" s="255"/>
      <c r="Z703" s="255"/>
      <c r="AA703" s="255"/>
      <c r="AB703" s="255"/>
      <c r="AC703" s="255"/>
      <c r="AD703" s="255"/>
      <c r="AE703" s="255"/>
      <c r="AF703" s="255"/>
      <c r="AG703" s="255"/>
      <c r="AH703" s="255"/>
      <c r="AI703" s="255"/>
      <c r="AJ703" s="255"/>
      <c r="AK703" s="255"/>
      <c r="AL703" s="255"/>
      <c r="AM703" s="255"/>
      <c r="AN703" s="255"/>
      <c r="AO703" s="255"/>
      <c r="AP703" s="255"/>
      <c r="AQ703" s="255"/>
      <c r="AR703" s="255"/>
      <c r="AS703" s="255"/>
      <c r="AT703" s="255"/>
      <c r="AU703" s="255"/>
      <c r="AV703" s="255"/>
      <c r="AW703" s="255"/>
      <c r="AX703" s="255"/>
      <c r="AY703" s="255"/>
      <c r="AZ703" s="255"/>
      <c r="BA703" s="255"/>
      <c r="BB703" s="255"/>
      <c r="BC703" s="255"/>
      <c r="BD703" s="255"/>
      <c r="BE703" s="255"/>
      <c r="BF703" s="255"/>
      <c r="BG703" s="255"/>
      <c r="BH703" s="255"/>
      <c r="BI703" s="255"/>
    </row>
    <row r="704" spans="1:61" x14ac:dyDescent="0.2">
      <c r="A704" s="255"/>
      <c r="B704" s="255"/>
      <c r="C704" s="255"/>
      <c r="D704" s="255"/>
      <c r="E704" s="255"/>
      <c r="F704" s="255"/>
      <c r="G704" s="255"/>
      <c r="H704" s="255"/>
      <c r="I704" s="255"/>
      <c r="J704" s="255"/>
      <c r="K704" s="255"/>
      <c r="L704" s="255"/>
      <c r="M704" s="255"/>
      <c r="N704" s="255"/>
      <c r="O704" s="255"/>
      <c r="P704" s="255"/>
      <c r="Q704" s="255"/>
      <c r="R704" s="255"/>
      <c r="S704" s="255"/>
      <c r="T704" s="255"/>
      <c r="U704" s="255"/>
      <c r="V704" s="255"/>
      <c r="W704" s="255"/>
      <c r="X704" s="255"/>
      <c r="Y704" s="255"/>
      <c r="Z704" s="255"/>
      <c r="AA704" s="255"/>
      <c r="AB704" s="255"/>
      <c r="AC704" s="255"/>
      <c r="AD704" s="255"/>
      <c r="AE704" s="255"/>
      <c r="AF704" s="255"/>
      <c r="AG704" s="255"/>
      <c r="AH704" s="255"/>
      <c r="AI704" s="255"/>
      <c r="AJ704" s="255"/>
      <c r="AK704" s="255"/>
      <c r="AL704" s="255"/>
      <c r="AM704" s="255"/>
      <c r="AN704" s="255"/>
      <c r="AO704" s="255"/>
      <c r="AP704" s="255"/>
      <c r="AQ704" s="255"/>
      <c r="AR704" s="255"/>
      <c r="AS704" s="255"/>
      <c r="AT704" s="255"/>
      <c r="AU704" s="255"/>
      <c r="AV704" s="255"/>
      <c r="AW704" s="255"/>
      <c r="AX704" s="255"/>
      <c r="AY704" s="255"/>
      <c r="AZ704" s="255"/>
      <c r="BA704" s="255"/>
      <c r="BB704" s="255"/>
      <c r="BC704" s="255"/>
      <c r="BD704" s="255"/>
      <c r="BE704" s="255"/>
      <c r="BF704" s="255"/>
      <c r="BG704" s="255"/>
      <c r="BH704" s="255"/>
      <c r="BI704" s="255"/>
    </row>
    <row r="705" spans="1:61" x14ac:dyDescent="0.2">
      <c r="A705" s="255"/>
      <c r="B705" s="255"/>
      <c r="C705" s="255"/>
      <c r="D705" s="255"/>
      <c r="E705" s="255"/>
      <c r="F705" s="255"/>
      <c r="G705" s="255"/>
      <c r="H705" s="255"/>
      <c r="I705" s="255"/>
      <c r="J705" s="255"/>
      <c r="K705" s="255"/>
      <c r="L705" s="255"/>
      <c r="M705" s="255"/>
      <c r="N705" s="255"/>
      <c r="O705" s="255"/>
      <c r="P705" s="255"/>
      <c r="Q705" s="255"/>
      <c r="R705" s="255"/>
      <c r="S705" s="255"/>
      <c r="T705" s="255"/>
      <c r="U705" s="255"/>
      <c r="V705" s="255"/>
      <c r="W705" s="255"/>
      <c r="X705" s="255"/>
      <c r="Y705" s="255"/>
      <c r="Z705" s="255"/>
      <c r="AA705" s="255"/>
      <c r="AB705" s="255"/>
      <c r="AC705" s="255"/>
      <c r="AD705" s="255"/>
      <c r="AE705" s="255"/>
      <c r="AF705" s="255"/>
      <c r="AG705" s="255"/>
      <c r="AH705" s="255"/>
      <c r="AI705" s="255"/>
      <c r="AJ705" s="255"/>
      <c r="AK705" s="255"/>
      <c r="AL705" s="255"/>
      <c r="AM705" s="255"/>
      <c r="AN705" s="255"/>
      <c r="AO705" s="255"/>
      <c r="AP705" s="255"/>
      <c r="AQ705" s="255"/>
      <c r="AR705" s="255"/>
      <c r="AS705" s="255"/>
      <c r="AT705" s="255"/>
      <c r="AU705" s="255"/>
      <c r="AV705" s="255"/>
      <c r="AW705" s="255"/>
      <c r="AX705" s="255"/>
      <c r="AY705" s="255"/>
      <c r="AZ705" s="255"/>
      <c r="BA705" s="255"/>
      <c r="BB705" s="255"/>
      <c r="BC705" s="255"/>
      <c r="BD705" s="255"/>
      <c r="BE705" s="255"/>
      <c r="BF705" s="255"/>
      <c r="BG705" s="255"/>
      <c r="BH705" s="255"/>
      <c r="BI705" s="255"/>
    </row>
    <row r="706" spans="1:61" x14ac:dyDescent="0.2">
      <c r="A706" s="255"/>
      <c r="B706" s="255"/>
      <c r="C706" s="255"/>
      <c r="D706" s="255"/>
      <c r="E706" s="255"/>
      <c r="F706" s="255"/>
      <c r="G706" s="255"/>
      <c r="H706" s="255"/>
      <c r="I706" s="255"/>
      <c r="J706" s="255"/>
      <c r="K706" s="255"/>
      <c r="L706" s="255"/>
      <c r="M706" s="255"/>
      <c r="N706" s="255"/>
      <c r="O706" s="255"/>
      <c r="P706" s="255"/>
      <c r="Q706" s="255"/>
      <c r="R706" s="255"/>
      <c r="S706" s="255"/>
      <c r="T706" s="255"/>
      <c r="U706" s="255"/>
      <c r="V706" s="255"/>
      <c r="W706" s="255"/>
      <c r="X706" s="255"/>
      <c r="Y706" s="255"/>
      <c r="Z706" s="255"/>
      <c r="AA706" s="255"/>
      <c r="AB706" s="255"/>
      <c r="AC706" s="255"/>
      <c r="AD706" s="255"/>
      <c r="AE706" s="255"/>
      <c r="AF706" s="255"/>
      <c r="AG706" s="255"/>
      <c r="AH706" s="255"/>
      <c r="AI706" s="255"/>
      <c r="AJ706" s="255"/>
      <c r="AK706" s="255"/>
      <c r="AL706" s="255"/>
      <c r="AM706" s="255"/>
      <c r="AN706" s="255"/>
      <c r="AO706" s="255"/>
      <c r="AP706" s="255"/>
      <c r="AQ706" s="255"/>
      <c r="AR706" s="255"/>
      <c r="AS706" s="255"/>
      <c r="AT706" s="255"/>
      <c r="AU706" s="255"/>
      <c r="AV706" s="255"/>
      <c r="AW706" s="255"/>
      <c r="AX706" s="255"/>
      <c r="AY706" s="255"/>
      <c r="AZ706" s="255"/>
      <c r="BA706" s="255"/>
      <c r="BB706" s="255"/>
      <c r="BC706" s="255"/>
      <c r="BD706" s="255"/>
      <c r="BE706" s="255"/>
      <c r="BF706" s="255"/>
      <c r="BG706" s="255"/>
      <c r="BH706" s="255"/>
      <c r="BI706" s="255"/>
    </row>
    <row r="707" spans="1:61" x14ac:dyDescent="0.2">
      <c r="A707" s="255"/>
      <c r="B707" s="255"/>
      <c r="C707" s="255"/>
      <c r="D707" s="255"/>
      <c r="E707" s="255"/>
      <c r="F707" s="255"/>
      <c r="G707" s="255"/>
      <c r="H707" s="255"/>
      <c r="I707" s="255"/>
      <c r="J707" s="255"/>
      <c r="K707" s="255"/>
      <c r="L707" s="255"/>
      <c r="M707" s="255"/>
      <c r="N707" s="255"/>
      <c r="O707" s="255"/>
      <c r="P707" s="255"/>
      <c r="Q707" s="255"/>
      <c r="R707" s="255"/>
      <c r="S707" s="255"/>
      <c r="T707" s="255"/>
      <c r="U707" s="255"/>
      <c r="V707" s="255"/>
      <c r="W707" s="255"/>
      <c r="X707" s="255"/>
      <c r="Y707" s="255"/>
      <c r="Z707" s="255"/>
      <c r="AA707" s="255"/>
      <c r="AB707" s="255"/>
      <c r="AC707" s="255"/>
      <c r="AD707" s="255"/>
      <c r="AE707" s="255"/>
      <c r="AF707" s="255"/>
      <c r="AG707" s="255"/>
      <c r="AH707" s="255"/>
      <c r="AI707" s="255"/>
      <c r="AJ707" s="255"/>
      <c r="AK707" s="255"/>
      <c r="AL707" s="255"/>
      <c r="AM707" s="255"/>
      <c r="AN707" s="255"/>
      <c r="AO707" s="255"/>
      <c r="AP707" s="255"/>
      <c r="AQ707" s="255"/>
      <c r="AR707" s="255"/>
      <c r="AS707" s="255"/>
      <c r="AT707" s="255"/>
      <c r="AU707" s="255"/>
      <c r="AV707" s="255"/>
      <c r="AW707" s="255"/>
      <c r="AX707" s="255"/>
      <c r="AY707" s="255"/>
      <c r="AZ707" s="255"/>
      <c r="BA707" s="255"/>
      <c r="BB707" s="255"/>
      <c r="BC707" s="255"/>
      <c r="BD707" s="255"/>
      <c r="BE707" s="255"/>
      <c r="BF707" s="255"/>
      <c r="BG707" s="255"/>
      <c r="BH707" s="255"/>
      <c r="BI707" s="255"/>
    </row>
    <row r="708" spans="1:61" x14ac:dyDescent="0.2">
      <c r="A708" s="255"/>
      <c r="B708" s="255"/>
      <c r="C708" s="255"/>
      <c r="D708" s="255"/>
      <c r="E708" s="255"/>
      <c r="F708" s="255"/>
      <c r="G708" s="255"/>
      <c r="H708" s="255"/>
      <c r="I708" s="255"/>
      <c r="J708" s="255"/>
      <c r="K708" s="255"/>
      <c r="L708" s="255"/>
      <c r="M708" s="255"/>
      <c r="N708" s="255"/>
      <c r="O708" s="255"/>
      <c r="P708" s="255"/>
      <c r="Q708" s="255"/>
      <c r="R708" s="255"/>
      <c r="S708" s="255"/>
      <c r="T708" s="255"/>
      <c r="U708" s="255"/>
      <c r="V708" s="255"/>
      <c r="W708" s="255"/>
      <c r="X708" s="255"/>
      <c r="Y708" s="255"/>
      <c r="Z708" s="255"/>
      <c r="AA708" s="255"/>
      <c r="AB708" s="255"/>
      <c r="AC708" s="255"/>
      <c r="AD708" s="255"/>
      <c r="AE708" s="255"/>
      <c r="AF708" s="255"/>
      <c r="AG708" s="255"/>
      <c r="AH708" s="255"/>
      <c r="AI708" s="255"/>
      <c r="AJ708" s="255"/>
      <c r="AK708" s="255"/>
      <c r="AL708" s="255"/>
      <c r="AM708" s="255"/>
      <c r="AN708" s="255"/>
      <c r="AO708" s="255"/>
      <c r="AP708" s="255"/>
      <c r="AQ708" s="255"/>
      <c r="AR708" s="255"/>
      <c r="AS708" s="255"/>
      <c r="AT708" s="255"/>
      <c r="AU708" s="255"/>
      <c r="AV708" s="255"/>
      <c r="AW708" s="255"/>
      <c r="AX708" s="255"/>
      <c r="AY708" s="255"/>
      <c r="AZ708" s="255"/>
      <c r="BA708" s="255"/>
      <c r="BB708" s="255"/>
      <c r="BC708" s="255"/>
      <c r="BD708" s="255"/>
      <c r="BE708" s="255"/>
      <c r="BF708" s="255"/>
      <c r="BG708" s="255"/>
      <c r="BH708" s="255"/>
      <c r="BI708" s="255"/>
    </row>
    <row r="709" spans="1:61" x14ac:dyDescent="0.2">
      <c r="A709" s="255"/>
      <c r="B709" s="255"/>
      <c r="C709" s="255"/>
      <c r="D709" s="255"/>
      <c r="E709" s="255"/>
      <c r="F709" s="255"/>
      <c r="G709" s="255"/>
      <c r="H709" s="255"/>
      <c r="I709" s="255"/>
      <c r="J709" s="255"/>
      <c r="K709" s="255"/>
      <c r="L709" s="255"/>
      <c r="M709" s="255"/>
      <c r="N709" s="255"/>
      <c r="O709" s="255"/>
      <c r="P709" s="255"/>
      <c r="Q709" s="255"/>
      <c r="R709" s="255"/>
      <c r="S709" s="255"/>
      <c r="T709" s="255"/>
      <c r="U709" s="255"/>
      <c r="V709" s="255"/>
      <c r="W709" s="255"/>
      <c r="X709" s="255"/>
      <c r="Y709" s="255"/>
      <c r="Z709" s="255"/>
      <c r="AA709" s="255"/>
      <c r="AB709" s="255"/>
      <c r="AC709" s="255"/>
      <c r="AD709" s="255"/>
      <c r="AE709" s="255"/>
      <c r="AF709" s="255"/>
      <c r="AG709" s="255"/>
      <c r="AH709" s="255"/>
      <c r="AI709" s="255"/>
      <c r="AJ709" s="255"/>
      <c r="AK709" s="255"/>
      <c r="AL709" s="255"/>
      <c r="AM709" s="255"/>
      <c r="AN709" s="255"/>
      <c r="AO709" s="255"/>
      <c r="AP709" s="255"/>
      <c r="AQ709" s="255"/>
      <c r="AR709" s="255"/>
      <c r="AS709" s="255"/>
      <c r="AT709" s="255"/>
      <c r="AU709" s="255"/>
      <c r="AV709" s="255"/>
      <c r="AW709" s="255"/>
      <c r="AX709" s="255"/>
      <c r="AY709" s="255"/>
      <c r="AZ709" s="255"/>
      <c r="BA709" s="255"/>
      <c r="BB709" s="255"/>
      <c r="BC709" s="255"/>
      <c r="BD709" s="255"/>
      <c r="BE709" s="255"/>
      <c r="BF709" s="255"/>
      <c r="BG709" s="255"/>
      <c r="BH709" s="255"/>
      <c r="BI709" s="255"/>
    </row>
    <row r="710" spans="1:61" x14ac:dyDescent="0.2">
      <c r="A710" s="255"/>
      <c r="B710" s="255"/>
      <c r="C710" s="255"/>
      <c r="D710" s="255"/>
      <c r="E710" s="255"/>
      <c r="F710" s="255"/>
      <c r="G710" s="255"/>
      <c r="H710" s="255"/>
      <c r="I710" s="255"/>
      <c r="J710" s="255"/>
      <c r="K710" s="255"/>
      <c r="L710" s="255"/>
      <c r="M710" s="255"/>
      <c r="N710" s="255"/>
      <c r="O710" s="255"/>
      <c r="P710" s="255"/>
      <c r="Q710" s="255"/>
      <c r="R710" s="255"/>
      <c r="S710" s="255"/>
      <c r="T710" s="255"/>
      <c r="U710" s="255"/>
      <c r="V710" s="255"/>
      <c r="W710" s="255"/>
      <c r="X710" s="255"/>
      <c r="Y710" s="255"/>
      <c r="Z710" s="255"/>
      <c r="AA710" s="255"/>
      <c r="AB710" s="255"/>
      <c r="AC710" s="255"/>
      <c r="AD710" s="255"/>
      <c r="AE710" s="255"/>
      <c r="AF710" s="255"/>
      <c r="AG710" s="255"/>
      <c r="AH710" s="255"/>
      <c r="AI710" s="255"/>
      <c r="AJ710" s="255"/>
      <c r="AK710" s="255"/>
      <c r="AL710" s="255"/>
      <c r="AM710" s="255"/>
      <c r="AN710" s="255"/>
      <c r="AO710" s="255"/>
      <c r="AP710" s="255"/>
      <c r="AQ710" s="255"/>
      <c r="AR710" s="255"/>
      <c r="AS710" s="255"/>
      <c r="AT710" s="255"/>
      <c r="AU710" s="255"/>
      <c r="AV710" s="255"/>
      <c r="AW710" s="255"/>
      <c r="AX710" s="255"/>
      <c r="AY710" s="255"/>
      <c r="AZ710" s="255"/>
      <c r="BA710" s="255"/>
      <c r="BB710" s="255"/>
      <c r="BC710" s="255"/>
      <c r="BD710" s="255"/>
      <c r="BE710" s="255"/>
      <c r="BF710" s="255"/>
      <c r="BG710" s="255"/>
      <c r="BH710" s="255"/>
      <c r="BI710" s="255"/>
    </row>
    <row r="711" spans="1:61" x14ac:dyDescent="0.2">
      <c r="A711" s="255"/>
      <c r="B711" s="255"/>
      <c r="C711" s="255"/>
      <c r="D711" s="255"/>
      <c r="E711" s="255"/>
      <c r="F711" s="255"/>
      <c r="G711" s="255"/>
      <c r="H711" s="255"/>
      <c r="I711" s="255"/>
      <c r="J711" s="255"/>
      <c r="K711" s="255"/>
      <c r="L711" s="255"/>
      <c r="M711" s="255"/>
      <c r="N711" s="255"/>
      <c r="O711" s="255"/>
      <c r="P711" s="255"/>
      <c r="Q711" s="255"/>
      <c r="R711" s="255"/>
      <c r="S711" s="255"/>
      <c r="T711" s="255"/>
      <c r="U711" s="255"/>
      <c r="V711" s="255"/>
      <c r="W711" s="255"/>
      <c r="X711" s="255"/>
      <c r="Y711" s="255"/>
      <c r="Z711" s="255"/>
      <c r="AA711" s="255"/>
      <c r="AB711" s="255"/>
      <c r="AC711" s="255"/>
      <c r="AD711" s="255"/>
      <c r="AE711" s="255"/>
      <c r="AF711" s="255"/>
      <c r="AG711" s="255"/>
      <c r="AH711" s="255"/>
      <c r="AI711" s="255"/>
      <c r="AJ711" s="255"/>
      <c r="AK711" s="255"/>
      <c r="AL711" s="255"/>
      <c r="AM711" s="255"/>
      <c r="AN711" s="255"/>
      <c r="AO711" s="255"/>
      <c r="AP711" s="255"/>
      <c r="AQ711" s="255"/>
      <c r="AR711" s="255"/>
      <c r="AS711" s="255"/>
      <c r="AT711" s="255"/>
      <c r="AU711" s="255"/>
      <c r="AV711" s="255"/>
      <c r="AW711" s="255"/>
      <c r="AX711" s="255"/>
      <c r="AY711" s="255"/>
      <c r="AZ711" s="255"/>
      <c r="BA711" s="255"/>
      <c r="BB711" s="255"/>
      <c r="BC711" s="255"/>
      <c r="BD711" s="255"/>
      <c r="BE711" s="255"/>
      <c r="BF711" s="255"/>
      <c r="BG711" s="255"/>
      <c r="BH711" s="255"/>
      <c r="BI711" s="255"/>
    </row>
    <row r="712" spans="1:61" x14ac:dyDescent="0.2">
      <c r="A712" s="255"/>
      <c r="B712" s="255"/>
      <c r="C712" s="255"/>
      <c r="D712" s="255"/>
      <c r="E712" s="255"/>
      <c r="F712" s="255"/>
      <c r="G712" s="255"/>
      <c r="H712" s="255"/>
      <c r="I712" s="255"/>
      <c r="J712" s="255"/>
      <c r="K712" s="255"/>
      <c r="L712" s="255"/>
      <c r="M712" s="255"/>
      <c r="N712" s="255"/>
      <c r="O712" s="255"/>
      <c r="P712" s="255"/>
      <c r="Q712" s="255"/>
      <c r="R712" s="255"/>
      <c r="S712" s="255"/>
      <c r="T712" s="255"/>
      <c r="U712" s="255"/>
      <c r="V712" s="255"/>
      <c r="W712" s="255"/>
      <c r="X712" s="255"/>
      <c r="Y712" s="255"/>
      <c r="Z712" s="255"/>
      <c r="AA712" s="255"/>
      <c r="AB712" s="255"/>
      <c r="AC712" s="255"/>
      <c r="AD712" s="255"/>
      <c r="AE712" s="255"/>
      <c r="AF712" s="255"/>
      <c r="AG712" s="255"/>
      <c r="AH712" s="255"/>
      <c r="AI712" s="255"/>
      <c r="AJ712" s="255"/>
      <c r="AK712" s="255"/>
      <c r="AL712" s="255"/>
      <c r="AM712" s="255"/>
      <c r="AN712" s="255"/>
      <c r="AO712" s="255"/>
      <c r="AP712" s="255"/>
      <c r="AQ712" s="255"/>
      <c r="AR712" s="255"/>
      <c r="AS712" s="255"/>
      <c r="AT712" s="255"/>
      <c r="AU712" s="255"/>
      <c r="AV712" s="255"/>
      <c r="AW712" s="255"/>
      <c r="AX712" s="255"/>
      <c r="AY712" s="255"/>
      <c r="AZ712" s="255"/>
      <c r="BA712" s="255"/>
      <c r="BB712" s="255"/>
      <c r="BC712" s="255"/>
      <c r="BD712" s="255"/>
      <c r="BE712" s="255"/>
      <c r="BF712" s="255"/>
      <c r="BG712" s="255"/>
      <c r="BH712" s="255"/>
      <c r="BI712" s="255"/>
    </row>
    <row r="713" spans="1:61" x14ac:dyDescent="0.2">
      <c r="A713" s="255"/>
      <c r="B713" s="255"/>
      <c r="C713" s="255"/>
      <c r="D713" s="255"/>
      <c r="E713" s="255"/>
      <c r="F713" s="255"/>
      <c r="G713" s="255"/>
      <c r="H713" s="255"/>
      <c r="I713" s="255"/>
      <c r="J713" s="255"/>
      <c r="K713" s="255"/>
      <c r="L713" s="255"/>
      <c r="M713" s="255"/>
      <c r="N713" s="255"/>
      <c r="O713" s="255"/>
      <c r="P713" s="255"/>
      <c r="Q713" s="255"/>
      <c r="R713" s="255"/>
      <c r="S713" s="255"/>
      <c r="T713" s="255"/>
      <c r="U713" s="255"/>
      <c r="V713" s="255"/>
      <c r="W713" s="255"/>
      <c r="X713" s="255"/>
      <c r="Y713" s="255"/>
      <c r="Z713" s="255"/>
      <c r="AA713" s="255"/>
      <c r="AB713" s="255"/>
      <c r="AC713" s="255"/>
      <c r="AD713" s="255"/>
      <c r="AE713" s="255"/>
      <c r="AF713" s="255"/>
      <c r="AG713" s="255"/>
      <c r="AH713" s="255"/>
      <c r="AI713" s="255"/>
      <c r="AJ713" s="255"/>
      <c r="AK713" s="255"/>
      <c r="AL713" s="255"/>
      <c r="AM713" s="255"/>
      <c r="AN713" s="255"/>
      <c r="AO713" s="255"/>
      <c r="AP713" s="255"/>
      <c r="AQ713" s="255"/>
      <c r="AR713" s="255"/>
      <c r="AS713" s="255"/>
      <c r="AT713" s="255"/>
      <c r="AU713" s="255"/>
      <c r="AV713" s="255"/>
      <c r="AW713" s="255"/>
      <c r="AX713" s="255"/>
      <c r="AY713" s="255"/>
      <c r="AZ713" s="255"/>
      <c r="BA713" s="255"/>
      <c r="BB713" s="255"/>
      <c r="BC713" s="255"/>
      <c r="BD713" s="255"/>
      <c r="BE713" s="255"/>
      <c r="BF713" s="255"/>
      <c r="BG713" s="255"/>
      <c r="BH713" s="255"/>
      <c r="BI713" s="255"/>
    </row>
    <row r="714" spans="1:61" x14ac:dyDescent="0.2">
      <c r="A714" s="255"/>
      <c r="B714" s="255"/>
      <c r="C714" s="255"/>
      <c r="D714" s="255"/>
      <c r="E714" s="255"/>
      <c r="F714" s="255"/>
      <c r="G714" s="255"/>
      <c r="H714" s="255"/>
      <c r="I714" s="255"/>
      <c r="J714" s="255"/>
      <c r="K714" s="255"/>
      <c r="L714" s="255"/>
      <c r="M714" s="255"/>
      <c r="N714" s="255"/>
      <c r="O714" s="255"/>
      <c r="P714" s="255"/>
      <c r="Q714" s="255"/>
      <c r="R714" s="255"/>
      <c r="S714" s="255"/>
      <c r="T714" s="255"/>
      <c r="U714" s="255"/>
      <c r="V714" s="255"/>
      <c r="W714" s="255"/>
      <c r="X714" s="255"/>
      <c r="Y714" s="255"/>
      <c r="Z714" s="255"/>
      <c r="AA714" s="255"/>
      <c r="AB714" s="255"/>
      <c r="AC714" s="255"/>
      <c r="AD714" s="255"/>
      <c r="AE714" s="255"/>
      <c r="AF714" s="255"/>
      <c r="AG714" s="255"/>
      <c r="AH714" s="255"/>
      <c r="AI714" s="255"/>
      <c r="AJ714" s="255"/>
      <c r="AK714" s="255"/>
      <c r="AL714" s="255"/>
      <c r="AM714" s="255"/>
      <c r="AN714" s="255"/>
      <c r="AO714" s="255"/>
      <c r="AP714" s="255"/>
      <c r="AQ714" s="255"/>
      <c r="AR714" s="255"/>
      <c r="AS714" s="255"/>
      <c r="AT714" s="255"/>
      <c r="AU714" s="255"/>
      <c r="AV714" s="255"/>
      <c r="AW714" s="255"/>
      <c r="AX714" s="255"/>
      <c r="AY714" s="255"/>
      <c r="AZ714" s="255"/>
      <c r="BA714" s="255"/>
      <c r="BB714" s="255"/>
      <c r="BC714" s="255"/>
      <c r="BD714" s="255"/>
      <c r="BE714" s="255"/>
      <c r="BF714" s="255"/>
      <c r="BG714" s="255"/>
      <c r="BH714" s="255"/>
      <c r="BI714" s="255"/>
    </row>
    <row r="715" spans="1:61" x14ac:dyDescent="0.2">
      <c r="A715" s="255"/>
      <c r="B715" s="255"/>
      <c r="C715" s="255"/>
      <c r="D715" s="255"/>
      <c r="E715" s="255"/>
      <c r="F715" s="255"/>
      <c r="G715" s="255"/>
      <c r="H715" s="255"/>
      <c r="I715" s="255"/>
      <c r="J715" s="255"/>
      <c r="K715" s="255"/>
      <c r="L715" s="255"/>
      <c r="M715" s="255"/>
      <c r="N715" s="255"/>
      <c r="O715" s="255"/>
      <c r="P715" s="255"/>
      <c r="Q715" s="255"/>
      <c r="R715" s="255"/>
      <c r="S715" s="255"/>
      <c r="T715" s="255"/>
      <c r="U715" s="255"/>
      <c r="V715" s="255"/>
      <c r="W715" s="255"/>
      <c r="X715" s="255"/>
      <c r="Y715" s="255"/>
      <c r="Z715" s="255"/>
      <c r="AA715" s="255"/>
      <c r="AB715" s="255"/>
      <c r="AC715" s="255"/>
      <c r="AD715" s="255"/>
      <c r="AE715" s="255"/>
      <c r="AF715" s="255"/>
      <c r="AG715" s="255"/>
      <c r="AH715" s="255"/>
      <c r="AI715" s="255"/>
      <c r="AJ715" s="255"/>
      <c r="AK715" s="255"/>
      <c r="AL715" s="255"/>
      <c r="AM715" s="255"/>
      <c r="AN715" s="255"/>
      <c r="AO715" s="255"/>
      <c r="AP715" s="255"/>
      <c r="AQ715" s="255"/>
      <c r="AR715" s="255"/>
      <c r="AS715" s="255"/>
      <c r="AT715" s="255"/>
      <c r="AU715" s="255"/>
      <c r="AV715" s="255"/>
      <c r="AW715" s="255"/>
      <c r="AX715" s="255"/>
      <c r="AY715" s="255"/>
      <c r="AZ715" s="255"/>
      <c r="BA715" s="255"/>
      <c r="BB715" s="255"/>
      <c r="BC715" s="255"/>
      <c r="BD715" s="255"/>
      <c r="BE715" s="255"/>
      <c r="BF715" s="255"/>
      <c r="BG715" s="255"/>
      <c r="BH715" s="255"/>
      <c r="BI715" s="255"/>
    </row>
    <row r="716" spans="1:61" x14ac:dyDescent="0.2">
      <c r="A716" s="255"/>
      <c r="B716" s="255"/>
      <c r="C716" s="255"/>
      <c r="D716" s="255"/>
      <c r="E716" s="255"/>
      <c r="F716" s="255"/>
      <c r="G716" s="255"/>
      <c r="H716" s="255"/>
      <c r="I716" s="255"/>
      <c r="J716" s="255"/>
      <c r="K716" s="255"/>
      <c r="L716" s="255"/>
      <c r="M716" s="255"/>
      <c r="N716" s="255"/>
      <c r="O716" s="255"/>
      <c r="P716" s="255"/>
      <c r="Q716" s="255"/>
      <c r="R716" s="255"/>
      <c r="S716" s="255"/>
      <c r="T716" s="255"/>
      <c r="U716" s="255"/>
      <c r="V716" s="255"/>
      <c r="W716" s="255"/>
      <c r="X716" s="255"/>
      <c r="Y716" s="255"/>
      <c r="Z716" s="255"/>
      <c r="AA716" s="255"/>
      <c r="AB716" s="255"/>
      <c r="AC716" s="255"/>
      <c r="AD716" s="255"/>
      <c r="AE716" s="255"/>
      <c r="AF716" s="255"/>
      <c r="AG716" s="255"/>
      <c r="AH716" s="255"/>
      <c r="AI716" s="255"/>
      <c r="AJ716" s="255"/>
      <c r="AK716" s="255"/>
      <c r="AL716" s="255"/>
      <c r="AM716" s="255"/>
      <c r="AN716" s="255"/>
      <c r="AO716" s="255"/>
      <c r="AP716" s="255"/>
      <c r="AQ716" s="255"/>
      <c r="AR716" s="255"/>
      <c r="AS716" s="255"/>
      <c r="AT716" s="255"/>
      <c r="AU716" s="255"/>
      <c r="AV716" s="255"/>
      <c r="AW716" s="255"/>
      <c r="AX716" s="255"/>
      <c r="AY716" s="255"/>
      <c r="AZ716" s="255"/>
      <c r="BA716" s="255"/>
      <c r="BB716" s="255"/>
      <c r="BC716" s="255"/>
      <c r="BD716" s="255"/>
      <c r="BE716" s="255"/>
      <c r="BF716" s="255"/>
      <c r="BG716" s="255"/>
      <c r="BH716" s="255"/>
      <c r="BI716" s="255"/>
    </row>
    <row r="717" spans="1:61" x14ac:dyDescent="0.2">
      <c r="A717" s="255"/>
      <c r="B717" s="255"/>
      <c r="C717" s="255"/>
      <c r="D717" s="255"/>
      <c r="E717" s="255"/>
      <c r="F717" s="255"/>
      <c r="G717" s="255"/>
      <c r="H717" s="255"/>
      <c r="I717" s="255"/>
      <c r="J717" s="255"/>
      <c r="K717" s="255"/>
      <c r="L717" s="255"/>
      <c r="M717" s="255"/>
      <c r="N717" s="255"/>
      <c r="O717" s="255"/>
      <c r="P717" s="255"/>
      <c r="Q717" s="255"/>
      <c r="R717" s="255"/>
      <c r="S717" s="255"/>
      <c r="T717" s="255"/>
      <c r="U717" s="255"/>
      <c r="V717" s="255"/>
      <c r="W717" s="255"/>
      <c r="X717" s="255"/>
      <c r="Y717" s="255"/>
      <c r="Z717" s="255"/>
      <c r="AA717" s="255"/>
      <c r="AB717" s="255"/>
      <c r="AC717" s="255"/>
      <c r="AD717" s="255"/>
      <c r="AE717" s="255"/>
      <c r="AF717" s="255"/>
      <c r="AG717" s="255"/>
      <c r="AH717" s="255"/>
      <c r="AI717" s="255"/>
      <c r="AJ717" s="255"/>
      <c r="AK717" s="255"/>
      <c r="AL717" s="255"/>
      <c r="AM717" s="255"/>
      <c r="AN717" s="255"/>
      <c r="AO717" s="255"/>
      <c r="AP717" s="255"/>
      <c r="AQ717" s="255"/>
      <c r="AR717" s="255"/>
      <c r="AS717" s="255"/>
      <c r="AT717" s="255"/>
      <c r="AU717" s="255"/>
      <c r="AV717" s="255"/>
      <c r="AW717" s="255"/>
      <c r="AX717" s="255"/>
      <c r="AY717" s="255"/>
      <c r="AZ717" s="255"/>
      <c r="BA717" s="255"/>
      <c r="BB717" s="255"/>
      <c r="BC717" s="255"/>
      <c r="BD717" s="255"/>
      <c r="BE717" s="255"/>
      <c r="BF717" s="255"/>
      <c r="BG717" s="255"/>
      <c r="BH717" s="255"/>
      <c r="BI717" s="255"/>
    </row>
    <row r="718" spans="1:61" x14ac:dyDescent="0.2">
      <c r="A718" s="255"/>
      <c r="B718" s="255"/>
      <c r="C718" s="255"/>
      <c r="D718" s="255"/>
      <c r="E718" s="255"/>
      <c r="F718" s="255"/>
      <c r="G718" s="255"/>
      <c r="H718" s="255"/>
      <c r="I718" s="255"/>
      <c r="J718" s="255"/>
      <c r="K718" s="255"/>
      <c r="L718" s="255"/>
      <c r="M718" s="255"/>
      <c r="N718" s="255"/>
      <c r="O718" s="255"/>
      <c r="P718" s="255"/>
      <c r="Q718" s="255"/>
      <c r="R718" s="255"/>
      <c r="S718" s="255"/>
      <c r="T718" s="255"/>
      <c r="U718" s="255"/>
      <c r="V718" s="255"/>
      <c r="W718" s="255"/>
      <c r="X718" s="255"/>
      <c r="Y718" s="255"/>
      <c r="Z718" s="255"/>
      <c r="AA718" s="255"/>
      <c r="AB718" s="255"/>
      <c r="AC718" s="255"/>
      <c r="AD718" s="255"/>
      <c r="AE718" s="255"/>
      <c r="AF718" s="255"/>
      <c r="AG718" s="255"/>
      <c r="AH718" s="255"/>
      <c r="AI718" s="255"/>
      <c r="AJ718" s="255"/>
      <c r="AK718" s="255"/>
      <c r="AL718" s="255"/>
      <c r="AM718" s="255"/>
      <c r="AN718" s="255"/>
      <c r="AO718" s="255"/>
      <c r="AP718" s="255"/>
      <c r="AQ718" s="255"/>
      <c r="AR718" s="255"/>
      <c r="AS718" s="255"/>
      <c r="AT718" s="255"/>
      <c r="AU718" s="255"/>
      <c r="AV718" s="255"/>
      <c r="AW718" s="255"/>
      <c r="AX718" s="255"/>
      <c r="AY718" s="255"/>
      <c r="AZ718" s="255"/>
      <c r="BA718" s="255"/>
      <c r="BB718" s="255"/>
      <c r="BC718" s="255"/>
      <c r="BD718" s="255"/>
      <c r="BE718" s="255"/>
      <c r="BF718" s="255"/>
      <c r="BG718" s="255"/>
      <c r="BH718" s="255"/>
      <c r="BI718" s="255"/>
    </row>
    <row r="719" spans="1:61" x14ac:dyDescent="0.2">
      <c r="A719" s="255"/>
      <c r="B719" s="255"/>
      <c r="C719" s="255"/>
      <c r="D719" s="255"/>
      <c r="E719" s="255"/>
      <c r="F719" s="255"/>
      <c r="G719" s="255"/>
      <c r="H719" s="255"/>
      <c r="I719" s="255"/>
      <c r="J719" s="255"/>
      <c r="K719" s="255"/>
      <c r="L719" s="255"/>
      <c r="M719" s="255"/>
      <c r="N719" s="255"/>
      <c r="O719" s="255"/>
      <c r="P719" s="255"/>
      <c r="Q719" s="255"/>
      <c r="R719" s="255"/>
      <c r="S719" s="255"/>
      <c r="T719" s="255"/>
      <c r="U719" s="255"/>
      <c r="V719" s="255"/>
      <c r="W719" s="255"/>
      <c r="X719" s="255"/>
      <c r="Y719" s="255"/>
      <c r="Z719" s="255"/>
      <c r="AA719" s="255"/>
      <c r="AB719" s="255"/>
      <c r="AC719" s="255"/>
      <c r="AD719" s="255"/>
      <c r="AE719" s="255"/>
      <c r="AF719" s="255"/>
      <c r="AG719" s="255"/>
      <c r="AH719" s="255"/>
      <c r="AI719" s="255"/>
      <c r="AJ719" s="255"/>
      <c r="AK719" s="255"/>
      <c r="AL719" s="255"/>
      <c r="AM719" s="255"/>
      <c r="AN719" s="255"/>
      <c r="AO719" s="255"/>
      <c r="AP719" s="255"/>
      <c r="AQ719" s="255"/>
      <c r="AR719" s="255"/>
      <c r="AS719" s="255"/>
      <c r="AT719" s="255"/>
      <c r="AU719" s="255"/>
      <c r="AV719" s="255"/>
      <c r="AW719" s="255"/>
      <c r="AX719" s="255"/>
      <c r="AY719" s="255"/>
      <c r="AZ719" s="255"/>
      <c r="BA719" s="255"/>
      <c r="BB719" s="255"/>
      <c r="BC719" s="255"/>
      <c r="BD719" s="255"/>
      <c r="BE719" s="255"/>
      <c r="BF719" s="255"/>
      <c r="BG719" s="255"/>
      <c r="BH719" s="255"/>
      <c r="BI719" s="255"/>
    </row>
    <row r="720" spans="1:61" x14ac:dyDescent="0.2">
      <c r="A720" s="255"/>
      <c r="B720" s="255"/>
      <c r="C720" s="255"/>
      <c r="D720" s="255"/>
      <c r="E720" s="255"/>
      <c r="F720" s="255"/>
      <c r="G720" s="255"/>
      <c r="H720" s="255"/>
      <c r="I720" s="255"/>
      <c r="J720" s="255"/>
      <c r="K720" s="255"/>
      <c r="L720" s="255"/>
      <c r="M720" s="255"/>
      <c r="N720" s="255"/>
      <c r="O720" s="255"/>
      <c r="P720" s="255"/>
      <c r="Q720" s="255"/>
      <c r="R720" s="255"/>
      <c r="S720" s="255"/>
      <c r="T720" s="255"/>
      <c r="U720" s="255"/>
      <c r="V720" s="255"/>
      <c r="W720" s="255"/>
      <c r="X720" s="255"/>
      <c r="Y720" s="255"/>
      <c r="Z720" s="255"/>
      <c r="AA720" s="255"/>
      <c r="AB720" s="255"/>
      <c r="AC720" s="255"/>
      <c r="AD720" s="255"/>
      <c r="AE720" s="255"/>
      <c r="AF720" s="255"/>
      <c r="AG720" s="255"/>
      <c r="AH720" s="255"/>
      <c r="AI720" s="255"/>
      <c r="AJ720" s="255"/>
      <c r="AK720" s="255"/>
      <c r="AL720" s="255"/>
      <c r="AM720" s="255"/>
      <c r="AN720" s="255"/>
      <c r="AO720" s="255"/>
      <c r="AP720" s="255"/>
      <c r="AQ720" s="255"/>
      <c r="AR720" s="255"/>
      <c r="AS720" s="255"/>
      <c r="AT720" s="255"/>
      <c r="AU720" s="255"/>
      <c r="AV720" s="255"/>
      <c r="AW720" s="255"/>
      <c r="AX720" s="255"/>
      <c r="AY720" s="255"/>
      <c r="AZ720" s="255"/>
      <c r="BA720" s="255"/>
      <c r="BB720" s="255"/>
      <c r="BC720" s="255"/>
      <c r="BD720" s="255"/>
      <c r="BE720" s="255"/>
      <c r="BF720" s="255"/>
      <c r="BG720" s="255"/>
      <c r="BH720" s="255"/>
      <c r="BI720" s="255"/>
    </row>
    <row r="721" spans="1:61" x14ac:dyDescent="0.2">
      <c r="A721" s="255"/>
      <c r="B721" s="255"/>
      <c r="C721" s="255"/>
      <c r="D721" s="255"/>
      <c r="E721" s="255"/>
      <c r="F721" s="255"/>
      <c r="G721" s="255"/>
      <c r="H721" s="255"/>
      <c r="I721" s="255"/>
      <c r="J721" s="255"/>
      <c r="K721" s="255"/>
      <c r="L721" s="255"/>
      <c r="M721" s="255"/>
      <c r="N721" s="255"/>
      <c r="O721" s="255"/>
      <c r="P721" s="255"/>
      <c r="Q721" s="255"/>
      <c r="R721" s="255"/>
      <c r="S721" s="255"/>
      <c r="T721" s="255"/>
      <c r="U721" s="255"/>
      <c r="V721" s="255"/>
      <c r="W721" s="255"/>
      <c r="X721" s="255"/>
      <c r="Y721" s="255"/>
      <c r="Z721" s="255"/>
      <c r="AA721" s="255"/>
      <c r="AB721" s="255"/>
      <c r="AC721" s="255"/>
      <c r="AD721" s="255"/>
      <c r="AE721" s="255"/>
      <c r="AF721" s="255"/>
      <c r="AG721" s="255"/>
      <c r="AH721" s="255"/>
      <c r="AI721" s="255"/>
      <c r="AJ721" s="255"/>
      <c r="AK721" s="255"/>
      <c r="AL721" s="255"/>
      <c r="AM721" s="255"/>
      <c r="AN721" s="255"/>
      <c r="AO721" s="255"/>
      <c r="AP721" s="255"/>
      <c r="AQ721" s="255"/>
      <c r="AR721" s="255"/>
      <c r="AS721" s="255"/>
      <c r="AT721" s="255"/>
      <c r="AU721" s="255"/>
      <c r="AV721" s="255"/>
      <c r="AW721" s="255"/>
      <c r="AX721" s="255"/>
      <c r="AY721" s="255"/>
      <c r="AZ721" s="255"/>
      <c r="BA721" s="255"/>
      <c r="BB721" s="255"/>
      <c r="BC721" s="255"/>
      <c r="BD721" s="255"/>
      <c r="BE721" s="255"/>
      <c r="BF721" s="255"/>
      <c r="BG721" s="255"/>
      <c r="BH721" s="255"/>
      <c r="BI721" s="255"/>
    </row>
    <row r="722" spans="1:61" x14ac:dyDescent="0.2">
      <c r="A722" s="255"/>
      <c r="B722" s="255"/>
      <c r="C722" s="255"/>
      <c r="D722" s="255"/>
      <c r="E722" s="255"/>
      <c r="F722" s="255"/>
      <c r="G722" s="255"/>
      <c r="H722" s="255"/>
      <c r="I722" s="255"/>
      <c r="J722" s="255"/>
      <c r="K722" s="255"/>
      <c r="L722" s="255"/>
      <c r="M722" s="255"/>
      <c r="N722" s="255"/>
      <c r="O722" s="255"/>
      <c r="P722" s="255"/>
      <c r="Q722" s="255"/>
      <c r="R722" s="255"/>
      <c r="S722" s="255"/>
      <c r="T722" s="255"/>
      <c r="U722" s="255"/>
      <c r="V722" s="255"/>
      <c r="W722" s="255"/>
      <c r="X722" s="255"/>
      <c r="Y722" s="255"/>
      <c r="Z722" s="255"/>
      <c r="AA722" s="255"/>
      <c r="AB722" s="255"/>
      <c r="AC722" s="255"/>
      <c r="AD722" s="255"/>
      <c r="AE722" s="255"/>
      <c r="AF722" s="255"/>
      <c r="AG722" s="255"/>
      <c r="AH722" s="255"/>
      <c r="AI722" s="255"/>
      <c r="AJ722" s="255"/>
      <c r="AK722" s="255"/>
      <c r="AL722" s="255"/>
      <c r="AM722" s="255"/>
      <c r="AN722" s="255"/>
      <c r="AO722" s="255"/>
      <c r="AP722" s="255"/>
      <c r="AQ722" s="255"/>
      <c r="AR722" s="255"/>
      <c r="AS722" s="255"/>
      <c r="AT722" s="255"/>
      <c r="AU722" s="255"/>
      <c r="AV722" s="255"/>
      <c r="AW722" s="255"/>
      <c r="AX722" s="255"/>
      <c r="AY722" s="255"/>
      <c r="AZ722" s="255"/>
      <c r="BA722" s="255"/>
      <c r="BB722" s="255"/>
      <c r="BC722" s="255"/>
      <c r="BD722" s="255"/>
      <c r="BE722" s="255"/>
      <c r="BF722" s="255"/>
      <c r="BG722" s="255"/>
      <c r="BH722" s="255"/>
      <c r="BI722" s="255"/>
    </row>
    <row r="723" spans="1:61" x14ac:dyDescent="0.2">
      <c r="A723" s="255"/>
      <c r="B723" s="255"/>
      <c r="C723" s="255"/>
      <c r="D723" s="255"/>
      <c r="E723" s="255"/>
      <c r="F723" s="255"/>
      <c r="G723" s="255"/>
      <c r="H723" s="255"/>
      <c r="I723" s="255"/>
      <c r="J723" s="255"/>
      <c r="K723" s="255"/>
      <c r="L723" s="255"/>
      <c r="M723" s="255"/>
      <c r="N723" s="255"/>
      <c r="O723" s="255"/>
      <c r="P723" s="255"/>
      <c r="Q723" s="255"/>
      <c r="R723" s="255"/>
      <c r="S723" s="255"/>
      <c r="T723" s="255"/>
      <c r="U723" s="255"/>
      <c r="V723" s="255"/>
      <c r="W723" s="255"/>
      <c r="X723" s="255"/>
      <c r="Y723" s="255"/>
      <c r="Z723" s="255"/>
      <c r="AA723" s="255"/>
      <c r="AB723" s="255"/>
      <c r="AC723" s="255"/>
      <c r="AD723" s="255"/>
      <c r="AE723" s="255"/>
      <c r="AF723" s="255"/>
      <c r="AG723" s="255"/>
      <c r="AH723" s="255"/>
      <c r="AI723" s="255"/>
      <c r="AJ723" s="255"/>
      <c r="AK723" s="255"/>
      <c r="AL723" s="255"/>
      <c r="AM723" s="255"/>
      <c r="AN723" s="255"/>
      <c r="AO723" s="255"/>
      <c r="AP723" s="255"/>
      <c r="AQ723" s="255"/>
      <c r="AR723" s="255"/>
      <c r="AS723" s="255"/>
      <c r="AT723" s="255"/>
      <c r="AU723" s="255"/>
      <c r="AV723" s="255"/>
      <c r="AW723" s="255"/>
      <c r="AX723" s="255"/>
      <c r="AY723" s="255"/>
      <c r="AZ723" s="255"/>
      <c r="BA723" s="255"/>
      <c r="BB723" s="255"/>
      <c r="BC723" s="255"/>
      <c r="BD723" s="255"/>
      <c r="BE723" s="255"/>
      <c r="BF723" s="255"/>
      <c r="BG723" s="255"/>
      <c r="BH723" s="255"/>
      <c r="BI723" s="255"/>
    </row>
    <row r="724" spans="1:61" x14ac:dyDescent="0.2">
      <c r="A724" s="255"/>
      <c r="B724" s="255"/>
      <c r="C724" s="255"/>
      <c r="D724" s="255"/>
      <c r="E724" s="255"/>
      <c r="F724" s="255"/>
      <c r="G724" s="255"/>
      <c r="H724" s="255"/>
      <c r="I724" s="255"/>
      <c r="J724" s="255"/>
      <c r="K724" s="255"/>
      <c r="L724" s="255"/>
      <c r="M724" s="255"/>
      <c r="N724" s="255"/>
      <c r="O724" s="255"/>
      <c r="P724" s="255"/>
      <c r="Q724" s="255"/>
      <c r="R724" s="255"/>
      <c r="S724" s="255"/>
      <c r="T724" s="255"/>
      <c r="U724" s="255"/>
      <c r="V724" s="255"/>
      <c r="W724" s="255"/>
      <c r="X724" s="255"/>
      <c r="Y724" s="255"/>
      <c r="Z724" s="255"/>
      <c r="AA724" s="255"/>
      <c r="AB724" s="255"/>
      <c r="AC724" s="255"/>
      <c r="AD724" s="255"/>
      <c r="AE724" s="255"/>
      <c r="AF724" s="255"/>
      <c r="AG724" s="255"/>
      <c r="AH724" s="255"/>
      <c r="AI724" s="255"/>
      <c r="AJ724" s="255"/>
      <c r="AK724" s="255"/>
      <c r="AL724" s="255"/>
      <c r="AM724" s="255"/>
      <c r="AN724" s="255"/>
      <c r="AO724" s="255"/>
      <c r="AP724" s="255"/>
      <c r="AQ724" s="255"/>
      <c r="AR724" s="255"/>
      <c r="AS724" s="255"/>
      <c r="AT724" s="255"/>
      <c r="AU724" s="255"/>
      <c r="AV724" s="255"/>
      <c r="AW724" s="255"/>
      <c r="AX724" s="255"/>
      <c r="AY724" s="255"/>
      <c r="AZ724" s="255"/>
      <c r="BA724" s="255"/>
      <c r="BB724" s="255"/>
      <c r="BC724" s="255"/>
      <c r="BD724" s="255"/>
      <c r="BE724" s="255"/>
      <c r="BF724" s="255"/>
      <c r="BG724" s="255"/>
      <c r="BH724" s="255"/>
      <c r="BI724" s="255"/>
    </row>
    <row r="725" spans="1:61" x14ac:dyDescent="0.2">
      <c r="A725" s="255"/>
      <c r="B725" s="255"/>
      <c r="C725" s="255"/>
      <c r="D725" s="255"/>
      <c r="E725" s="255"/>
      <c r="F725" s="255"/>
      <c r="G725" s="255"/>
      <c r="H725" s="255"/>
      <c r="I725" s="255"/>
      <c r="J725" s="255"/>
      <c r="K725" s="255"/>
      <c r="L725" s="255"/>
      <c r="M725" s="255"/>
      <c r="N725" s="255"/>
      <c r="O725" s="255"/>
      <c r="P725" s="255"/>
      <c r="Q725" s="255"/>
      <c r="R725" s="255"/>
      <c r="S725" s="255"/>
      <c r="T725" s="255"/>
      <c r="U725" s="255"/>
      <c r="V725" s="255"/>
      <c r="W725" s="255"/>
      <c r="X725" s="255"/>
      <c r="Y725" s="255"/>
      <c r="Z725" s="255"/>
      <c r="AA725" s="255"/>
      <c r="AB725" s="255"/>
      <c r="AC725" s="255"/>
      <c r="AD725" s="255"/>
      <c r="AE725" s="255"/>
      <c r="AF725" s="255"/>
      <c r="AG725" s="255"/>
      <c r="AH725" s="255"/>
      <c r="AI725" s="255"/>
      <c r="AJ725" s="255"/>
      <c r="AK725" s="255"/>
      <c r="AL725" s="255"/>
      <c r="AM725" s="255"/>
      <c r="AN725" s="255"/>
      <c r="AO725" s="255"/>
      <c r="AP725" s="255"/>
      <c r="AQ725" s="255"/>
      <c r="AR725" s="255"/>
      <c r="AS725" s="255"/>
      <c r="AT725" s="255"/>
      <c r="AU725" s="255"/>
      <c r="AV725" s="255"/>
      <c r="AW725" s="255"/>
      <c r="AX725" s="255"/>
      <c r="AY725" s="255"/>
      <c r="AZ725" s="255"/>
      <c r="BA725" s="255"/>
      <c r="BB725" s="255"/>
      <c r="BC725" s="255"/>
      <c r="BD725" s="255"/>
      <c r="BE725" s="255"/>
      <c r="BF725" s="255"/>
      <c r="BG725" s="255"/>
      <c r="BH725" s="255"/>
      <c r="BI725" s="255"/>
    </row>
    <row r="726" spans="1:61" x14ac:dyDescent="0.2">
      <c r="A726" s="255"/>
      <c r="B726" s="255"/>
      <c r="C726" s="255"/>
      <c r="D726" s="255"/>
      <c r="E726" s="255"/>
      <c r="F726" s="255"/>
      <c r="G726" s="255"/>
      <c r="H726" s="255"/>
      <c r="I726" s="255"/>
      <c r="J726" s="255"/>
      <c r="K726" s="255"/>
      <c r="L726" s="255"/>
      <c r="M726" s="255"/>
      <c r="N726" s="255"/>
      <c r="O726" s="255"/>
      <c r="P726" s="255"/>
      <c r="Q726" s="255"/>
      <c r="R726" s="255"/>
      <c r="S726" s="255"/>
      <c r="T726" s="255"/>
      <c r="U726" s="255"/>
      <c r="V726" s="255"/>
      <c r="W726" s="255"/>
      <c r="X726" s="255"/>
      <c r="Y726" s="255"/>
      <c r="Z726" s="255"/>
      <c r="AA726" s="255"/>
      <c r="AB726" s="255"/>
      <c r="AC726" s="255"/>
      <c r="AD726" s="255"/>
      <c r="AE726" s="255"/>
      <c r="AF726" s="255"/>
      <c r="AG726" s="255"/>
      <c r="AH726" s="255"/>
      <c r="AI726" s="255"/>
      <c r="AJ726" s="255"/>
      <c r="AK726" s="255"/>
      <c r="AL726" s="255"/>
      <c r="AM726" s="255"/>
      <c r="AN726" s="255"/>
      <c r="AO726" s="255"/>
      <c r="AP726" s="255"/>
      <c r="AQ726" s="255"/>
      <c r="AR726" s="255"/>
      <c r="AS726" s="255"/>
      <c r="AT726" s="255"/>
      <c r="AU726" s="255"/>
      <c r="AV726" s="255"/>
      <c r="AW726" s="255"/>
      <c r="AX726" s="255"/>
      <c r="AY726" s="255"/>
      <c r="AZ726" s="255"/>
      <c r="BA726" s="255"/>
      <c r="BB726" s="255"/>
      <c r="BC726" s="255"/>
      <c r="BD726" s="255"/>
      <c r="BE726" s="255"/>
      <c r="BF726" s="255"/>
      <c r="BG726" s="255"/>
      <c r="BH726" s="255"/>
      <c r="BI726" s="255"/>
    </row>
    <row r="727" spans="1:61" x14ac:dyDescent="0.2">
      <c r="A727" s="255"/>
      <c r="B727" s="255"/>
      <c r="C727" s="255"/>
      <c r="D727" s="255"/>
      <c r="E727" s="255"/>
      <c r="F727" s="255"/>
      <c r="G727" s="255"/>
      <c r="H727" s="255"/>
      <c r="I727" s="255"/>
      <c r="J727" s="255"/>
      <c r="K727" s="255"/>
      <c r="L727" s="255"/>
      <c r="M727" s="255"/>
      <c r="N727" s="255"/>
      <c r="O727" s="255"/>
      <c r="P727" s="255"/>
      <c r="Q727" s="255"/>
      <c r="R727" s="255"/>
      <c r="S727" s="255"/>
      <c r="T727" s="255"/>
      <c r="U727" s="255"/>
      <c r="V727" s="255"/>
      <c r="W727" s="255"/>
      <c r="X727" s="255"/>
      <c r="Y727" s="255"/>
      <c r="Z727" s="255"/>
      <c r="AA727" s="255"/>
      <c r="AB727" s="255"/>
      <c r="AC727" s="255"/>
      <c r="AD727" s="255"/>
      <c r="AE727" s="255"/>
      <c r="AF727" s="255"/>
      <c r="AG727" s="255"/>
      <c r="AH727" s="255"/>
      <c r="AI727" s="255"/>
      <c r="AJ727" s="255"/>
      <c r="AK727" s="255"/>
      <c r="AL727" s="255"/>
      <c r="AM727" s="255"/>
      <c r="AN727" s="255"/>
      <c r="AO727" s="255"/>
      <c r="AP727" s="255"/>
      <c r="AQ727" s="255"/>
      <c r="AR727" s="255"/>
      <c r="AS727" s="255"/>
      <c r="AT727" s="255"/>
      <c r="AU727" s="255"/>
      <c r="AV727" s="255"/>
      <c r="AW727" s="255"/>
      <c r="AX727" s="255"/>
      <c r="AY727" s="255"/>
      <c r="AZ727" s="255"/>
      <c r="BA727" s="255"/>
      <c r="BB727" s="255"/>
      <c r="BC727" s="255"/>
      <c r="BD727" s="255"/>
      <c r="BE727" s="255"/>
      <c r="BF727" s="255"/>
      <c r="BG727" s="255"/>
      <c r="BH727" s="255"/>
      <c r="BI727" s="255"/>
    </row>
    <row r="728" spans="1:61" x14ac:dyDescent="0.2">
      <c r="A728" s="255"/>
      <c r="B728" s="255"/>
      <c r="C728" s="255"/>
      <c r="D728" s="255"/>
      <c r="E728" s="255"/>
      <c r="F728" s="255"/>
      <c r="G728" s="255"/>
      <c r="H728" s="255"/>
      <c r="I728" s="255"/>
      <c r="J728" s="255"/>
      <c r="K728" s="255"/>
      <c r="L728" s="255"/>
      <c r="M728" s="255"/>
      <c r="N728" s="255"/>
      <c r="O728" s="255"/>
      <c r="P728" s="255"/>
      <c r="Q728" s="255"/>
      <c r="R728" s="255"/>
      <c r="S728" s="255"/>
      <c r="T728" s="255"/>
      <c r="U728" s="255"/>
      <c r="V728" s="255"/>
      <c r="W728" s="255"/>
      <c r="X728" s="255"/>
      <c r="Y728" s="255"/>
      <c r="Z728" s="255"/>
      <c r="AA728" s="255"/>
      <c r="AB728" s="255"/>
      <c r="AC728" s="255"/>
      <c r="AD728" s="255"/>
      <c r="AE728" s="255"/>
      <c r="AF728" s="255"/>
      <c r="AG728" s="255"/>
      <c r="AH728" s="255"/>
      <c r="AI728" s="255"/>
      <c r="AJ728" s="255"/>
      <c r="AK728" s="255"/>
      <c r="AL728" s="255"/>
      <c r="AM728" s="255"/>
      <c r="AN728" s="255"/>
      <c r="AO728" s="255"/>
      <c r="AP728" s="255"/>
      <c r="AQ728" s="255"/>
      <c r="AR728" s="255"/>
      <c r="AS728" s="255"/>
      <c r="AT728" s="255"/>
      <c r="AU728" s="255"/>
      <c r="AV728" s="255"/>
      <c r="AW728" s="255"/>
      <c r="AX728" s="255"/>
      <c r="AY728" s="255"/>
      <c r="AZ728" s="255"/>
      <c r="BA728" s="255"/>
      <c r="BB728" s="255"/>
      <c r="BC728" s="255"/>
      <c r="BD728" s="255"/>
      <c r="BE728" s="255"/>
      <c r="BF728" s="255"/>
      <c r="BG728" s="255"/>
      <c r="BH728" s="255"/>
      <c r="BI728" s="255"/>
    </row>
    <row r="729" spans="1:61" x14ac:dyDescent="0.2">
      <c r="A729" s="255"/>
      <c r="B729" s="255"/>
      <c r="C729" s="255"/>
      <c r="D729" s="255"/>
      <c r="E729" s="255"/>
      <c r="F729" s="255"/>
      <c r="G729" s="255"/>
      <c r="H729" s="255"/>
      <c r="I729" s="255"/>
      <c r="J729" s="255"/>
      <c r="K729" s="255"/>
      <c r="L729" s="255"/>
      <c r="M729" s="255"/>
      <c r="N729" s="255"/>
      <c r="O729" s="255"/>
      <c r="P729" s="255"/>
      <c r="Q729" s="255"/>
      <c r="R729" s="255"/>
      <c r="S729" s="255"/>
      <c r="T729" s="255"/>
      <c r="U729" s="255"/>
      <c r="V729" s="255"/>
      <c r="W729" s="255"/>
      <c r="X729" s="255"/>
      <c r="Y729" s="255"/>
      <c r="Z729" s="255"/>
      <c r="AA729" s="255"/>
      <c r="AB729" s="255"/>
      <c r="AC729" s="255"/>
      <c r="AD729" s="255"/>
      <c r="AE729" s="255"/>
      <c r="AF729" s="255"/>
      <c r="AG729" s="255"/>
      <c r="AH729" s="255"/>
      <c r="AI729" s="255"/>
      <c r="AJ729" s="255"/>
      <c r="AK729" s="255"/>
      <c r="AL729" s="255"/>
      <c r="AM729" s="255"/>
      <c r="AN729" s="255"/>
      <c r="AO729" s="255"/>
      <c r="AP729" s="255"/>
      <c r="AQ729" s="255"/>
      <c r="AR729" s="255"/>
      <c r="AS729" s="255"/>
      <c r="AT729" s="255"/>
      <c r="AU729" s="255"/>
      <c r="AV729" s="255"/>
      <c r="AW729" s="255"/>
      <c r="AX729" s="255"/>
      <c r="AY729" s="255"/>
      <c r="AZ729" s="255"/>
      <c r="BA729" s="255"/>
      <c r="BB729" s="255"/>
      <c r="BC729" s="255"/>
      <c r="BD729" s="255"/>
      <c r="BE729" s="255"/>
      <c r="BF729" s="255"/>
      <c r="BG729" s="255"/>
      <c r="BH729" s="255"/>
      <c r="BI729" s="255"/>
    </row>
    <row r="730" spans="1:61" x14ac:dyDescent="0.2">
      <c r="A730" s="255"/>
      <c r="B730" s="255"/>
      <c r="C730" s="255"/>
      <c r="D730" s="255"/>
      <c r="E730" s="255"/>
      <c r="F730" s="255"/>
      <c r="G730" s="255"/>
      <c r="H730" s="255"/>
      <c r="I730" s="255"/>
      <c r="J730" s="255"/>
      <c r="K730" s="255"/>
      <c r="L730" s="255"/>
      <c r="M730" s="255"/>
      <c r="N730" s="255"/>
      <c r="O730" s="255"/>
      <c r="P730" s="255"/>
      <c r="Q730" s="255"/>
      <c r="R730" s="255"/>
      <c r="S730" s="255"/>
      <c r="T730" s="255"/>
      <c r="U730" s="255"/>
      <c r="V730" s="255"/>
      <c r="W730" s="255"/>
      <c r="X730" s="255"/>
      <c r="Y730" s="255"/>
      <c r="Z730" s="255"/>
      <c r="AA730" s="255"/>
      <c r="AB730" s="255"/>
      <c r="AC730" s="255"/>
      <c r="AD730" s="255"/>
      <c r="AE730" s="255"/>
      <c r="AF730" s="255"/>
      <c r="AG730" s="255"/>
      <c r="AH730" s="255"/>
      <c r="AI730" s="255"/>
      <c r="AJ730" s="255"/>
      <c r="AK730" s="255"/>
      <c r="AL730" s="255"/>
      <c r="AM730" s="255"/>
      <c r="AN730" s="255"/>
      <c r="AO730" s="255"/>
      <c r="AP730" s="255"/>
      <c r="AQ730" s="255"/>
      <c r="AR730" s="255"/>
      <c r="AS730" s="255"/>
      <c r="AT730" s="255"/>
      <c r="AU730" s="255"/>
      <c r="AV730" s="255"/>
      <c r="AW730" s="255"/>
      <c r="AX730" s="255"/>
      <c r="AY730" s="255"/>
      <c r="AZ730" s="255"/>
      <c r="BA730" s="255"/>
      <c r="BB730" s="255"/>
      <c r="BC730" s="255"/>
      <c r="BD730" s="255"/>
      <c r="BE730" s="255"/>
      <c r="BF730" s="255"/>
      <c r="BG730" s="255"/>
      <c r="BH730" s="255"/>
      <c r="BI730" s="255"/>
    </row>
    <row r="731" spans="1:61" x14ac:dyDescent="0.2">
      <c r="A731" s="255"/>
      <c r="B731" s="255"/>
      <c r="C731" s="255"/>
      <c r="D731" s="255"/>
      <c r="E731" s="255"/>
      <c r="F731" s="255"/>
      <c r="G731" s="255"/>
      <c r="H731" s="255"/>
      <c r="I731" s="255"/>
      <c r="J731" s="255"/>
      <c r="K731" s="255"/>
      <c r="L731" s="255"/>
      <c r="M731" s="255"/>
      <c r="N731" s="255"/>
      <c r="O731" s="255"/>
      <c r="P731" s="255"/>
      <c r="Q731" s="255"/>
      <c r="R731" s="255"/>
      <c r="S731" s="255"/>
      <c r="T731" s="255"/>
      <c r="U731" s="255"/>
      <c r="V731" s="255"/>
      <c r="W731" s="255"/>
      <c r="X731" s="255"/>
      <c r="Y731" s="255"/>
      <c r="Z731" s="255"/>
      <c r="AA731" s="255"/>
      <c r="AB731" s="255"/>
      <c r="AC731" s="255"/>
      <c r="AD731" s="255"/>
      <c r="AE731" s="255"/>
      <c r="AF731" s="255"/>
      <c r="AG731" s="255"/>
      <c r="AH731" s="255"/>
      <c r="AI731" s="255"/>
      <c r="AJ731" s="255"/>
      <c r="AK731" s="255"/>
      <c r="AL731" s="255"/>
      <c r="AM731" s="255"/>
      <c r="AN731" s="255"/>
      <c r="AO731" s="255"/>
      <c r="AP731" s="255"/>
      <c r="AQ731" s="255"/>
      <c r="AR731" s="255"/>
      <c r="AS731" s="255"/>
      <c r="AT731" s="255"/>
      <c r="AU731" s="255"/>
      <c r="AV731" s="255"/>
      <c r="AW731" s="255"/>
      <c r="AX731" s="255"/>
      <c r="AY731" s="255"/>
      <c r="AZ731" s="255"/>
      <c r="BA731" s="255"/>
      <c r="BB731" s="255"/>
      <c r="BC731" s="255"/>
      <c r="BD731" s="255"/>
      <c r="BE731" s="255"/>
      <c r="BF731" s="255"/>
      <c r="BG731" s="255"/>
      <c r="BH731" s="255"/>
      <c r="BI731" s="255"/>
    </row>
    <row r="732" spans="1:61" x14ac:dyDescent="0.2">
      <c r="A732" s="255"/>
      <c r="B732" s="255"/>
      <c r="C732" s="255"/>
      <c r="D732" s="255"/>
      <c r="E732" s="255"/>
      <c r="F732" s="255"/>
      <c r="G732" s="255"/>
      <c r="H732" s="255"/>
      <c r="I732" s="255"/>
      <c r="J732" s="255"/>
      <c r="K732" s="255"/>
      <c r="L732" s="255"/>
      <c r="M732" s="255"/>
      <c r="N732" s="255"/>
      <c r="O732" s="255"/>
      <c r="P732" s="255"/>
      <c r="Q732" s="255"/>
      <c r="R732" s="255"/>
      <c r="S732" s="255"/>
      <c r="T732" s="255"/>
      <c r="U732" s="255"/>
      <c r="V732" s="255"/>
      <c r="W732" s="255"/>
      <c r="X732" s="255"/>
      <c r="Y732" s="255"/>
      <c r="Z732" s="255"/>
      <c r="AA732" s="255"/>
      <c r="AB732" s="255"/>
      <c r="AC732" s="255"/>
      <c r="AD732" s="255"/>
      <c r="AE732" s="255"/>
      <c r="AF732" s="255"/>
      <c r="AG732" s="255"/>
      <c r="AH732" s="255"/>
      <c r="AI732" s="255"/>
      <c r="AJ732" s="255"/>
      <c r="AK732" s="255"/>
      <c r="AL732" s="255"/>
      <c r="AM732" s="255"/>
      <c r="AN732" s="255"/>
      <c r="AO732" s="255"/>
      <c r="AP732" s="255"/>
      <c r="AQ732" s="255"/>
      <c r="AR732" s="255"/>
      <c r="AS732" s="255"/>
      <c r="AT732" s="255"/>
      <c r="AU732" s="255"/>
      <c r="AV732" s="255"/>
      <c r="AW732" s="255"/>
      <c r="AX732" s="255"/>
      <c r="AY732" s="255"/>
      <c r="AZ732" s="255"/>
      <c r="BA732" s="255"/>
      <c r="BB732" s="255"/>
      <c r="BC732" s="255"/>
      <c r="BD732" s="255"/>
      <c r="BE732" s="255"/>
      <c r="BF732" s="255"/>
      <c r="BG732" s="255"/>
      <c r="BH732" s="255"/>
      <c r="BI732" s="255"/>
    </row>
    <row r="733" spans="1:61" x14ac:dyDescent="0.2">
      <c r="A733" s="255"/>
      <c r="B733" s="255"/>
      <c r="C733" s="255"/>
      <c r="D733" s="255"/>
      <c r="E733" s="255"/>
      <c r="F733" s="255"/>
      <c r="G733" s="255"/>
      <c r="H733" s="255"/>
      <c r="I733" s="255"/>
      <c r="J733" s="255"/>
      <c r="K733" s="255"/>
      <c r="L733" s="255"/>
      <c r="M733" s="255"/>
      <c r="N733" s="255"/>
      <c r="O733" s="255"/>
      <c r="P733" s="255"/>
      <c r="Q733" s="255"/>
      <c r="R733" s="255"/>
      <c r="S733" s="255"/>
      <c r="T733" s="255"/>
      <c r="U733" s="255"/>
      <c r="V733" s="255"/>
      <c r="W733" s="255"/>
      <c r="X733" s="255"/>
      <c r="Y733" s="255"/>
      <c r="Z733" s="255"/>
      <c r="AA733" s="255"/>
      <c r="AB733" s="255"/>
      <c r="AC733" s="255"/>
      <c r="AD733" s="255"/>
      <c r="AE733" s="255"/>
      <c r="AF733" s="255"/>
      <c r="AG733" s="255"/>
      <c r="AH733" s="255"/>
      <c r="AI733" s="255"/>
      <c r="AJ733" s="255"/>
      <c r="AK733" s="255"/>
      <c r="AL733" s="255"/>
      <c r="AM733" s="255"/>
      <c r="AN733" s="255"/>
      <c r="AO733" s="255"/>
      <c r="AP733" s="255"/>
      <c r="AQ733" s="255"/>
      <c r="AR733" s="255"/>
      <c r="AS733" s="255"/>
      <c r="AT733" s="255"/>
      <c r="AU733" s="255"/>
      <c r="AV733" s="255"/>
      <c r="AW733" s="255"/>
      <c r="AX733" s="255"/>
      <c r="AY733" s="255"/>
      <c r="AZ733" s="255"/>
      <c r="BA733" s="255"/>
      <c r="BB733" s="255"/>
      <c r="BC733" s="255"/>
      <c r="BD733" s="255"/>
      <c r="BE733" s="255"/>
      <c r="BF733" s="255"/>
      <c r="BG733" s="255"/>
      <c r="BH733" s="255"/>
      <c r="BI733" s="255"/>
    </row>
    <row r="734" spans="1:61" x14ac:dyDescent="0.2">
      <c r="A734" s="255"/>
      <c r="B734" s="255"/>
      <c r="C734" s="255"/>
      <c r="D734" s="255"/>
      <c r="E734" s="255"/>
      <c r="F734" s="255"/>
      <c r="G734" s="255"/>
      <c r="H734" s="255"/>
      <c r="I734" s="255"/>
      <c r="J734" s="255"/>
      <c r="K734" s="255"/>
      <c r="L734" s="255"/>
      <c r="M734" s="255"/>
      <c r="N734" s="255"/>
      <c r="O734" s="255"/>
      <c r="P734" s="255"/>
      <c r="Q734" s="255"/>
      <c r="R734" s="255"/>
      <c r="S734" s="255"/>
      <c r="T734" s="255"/>
      <c r="U734" s="255"/>
      <c r="V734" s="255"/>
      <c r="W734" s="255"/>
      <c r="X734" s="255"/>
      <c r="Y734" s="255"/>
      <c r="Z734" s="255"/>
      <c r="AA734" s="255"/>
      <c r="AB734" s="255"/>
      <c r="AC734" s="255"/>
      <c r="AD734" s="255"/>
      <c r="AE734" s="255"/>
      <c r="AF734" s="255"/>
      <c r="AG734" s="255"/>
      <c r="AH734" s="255"/>
      <c r="AI734" s="255"/>
      <c r="AJ734" s="255"/>
      <c r="AK734" s="255"/>
      <c r="AL734" s="255"/>
      <c r="AM734" s="255"/>
      <c r="AN734" s="255"/>
      <c r="AO734" s="255"/>
      <c r="AP734" s="255"/>
      <c r="AQ734" s="255"/>
      <c r="AR734" s="255"/>
      <c r="AS734" s="255"/>
      <c r="AT734" s="255"/>
      <c r="AU734" s="255"/>
      <c r="AV734" s="255"/>
      <c r="AW734" s="255"/>
      <c r="AX734" s="255"/>
      <c r="AY734" s="255"/>
      <c r="AZ734" s="255"/>
      <c r="BA734" s="255"/>
      <c r="BB734" s="255"/>
      <c r="BC734" s="255"/>
      <c r="BD734" s="255"/>
      <c r="BE734" s="255"/>
      <c r="BF734" s="255"/>
      <c r="BG734" s="255"/>
      <c r="BH734" s="255"/>
      <c r="BI734" s="255"/>
    </row>
    <row r="735" spans="1:61" x14ac:dyDescent="0.2">
      <c r="A735" s="255"/>
      <c r="B735" s="255"/>
      <c r="C735" s="255"/>
      <c r="D735" s="255"/>
      <c r="E735" s="255"/>
      <c r="F735" s="255"/>
      <c r="G735" s="255"/>
      <c r="H735" s="255"/>
      <c r="I735" s="255"/>
      <c r="J735" s="255"/>
      <c r="K735" s="255"/>
      <c r="L735" s="255"/>
      <c r="M735" s="255"/>
      <c r="N735" s="255"/>
      <c r="O735" s="255"/>
      <c r="P735" s="255"/>
      <c r="Q735" s="255"/>
      <c r="R735" s="255"/>
      <c r="S735" s="255"/>
      <c r="T735" s="255"/>
      <c r="U735" s="255"/>
      <c r="V735" s="255"/>
      <c r="W735" s="255"/>
      <c r="X735" s="255"/>
      <c r="Y735" s="255"/>
      <c r="Z735" s="255"/>
      <c r="AA735" s="255"/>
      <c r="AB735" s="255"/>
      <c r="AC735" s="255"/>
      <c r="AD735" s="255"/>
      <c r="AE735" s="255"/>
      <c r="AF735" s="255"/>
      <c r="AG735" s="255"/>
      <c r="AH735" s="255"/>
      <c r="AI735" s="255"/>
      <c r="AJ735" s="255"/>
      <c r="AK735" s="255"/>
      <c r="AL735" s="255"/>
      <c r="AM735" s="255"/>
      <c r="AN735" s="255"/>
      <c r="AO735" s="255"/>
      <c r="AP735" s="255"/>
      <c r="AQ735" s="255"/>
      <c r="AR735" s="255"/>
      <c r="AS735" s="255"/>
      <c r="AT735" s="255"/>
      <c r="AU735" s="255"/>
      <c r="AV735" s="255"/>
      <c r="AW735" s="255"/>
      <c r="AX735" s="255"/>
      <c r="AY735" s="255"/>
      <c r="AZ735" s="255"/>
      <c r="BA735" s="255"/>
      <c r="BB735" s="255"/>
      <c r="BC735" s="255"/>
      <c r="BD735" s="255"/>
      <c r="BE735" s="255"/>
      <c r="BF735" s="255"/>
      <c r="BG735" s="255"/>
      <c r="BH735" s="255"/>
      <c r="BI735" s="255"/>
    </row>
    <row r="736" spans="1:61" x14ac:dyDescent="0.2">
      <c r="A736" s="255"/>
      <c r="B736" s="255"/>
      <c r="C736" s="255"/>
      <c r="D736" s="255"/>
      <c r="E736" s="255"/>
      <c r="F736" s="255"/>
      <c r="G736" s="255"/>
      <c r="H736" s="255"/>
      <c r="I736" s="255"/>
      <c r="J736" s="255"/>
      <c r="K736" s="255"/>
      <c r="L736" s="255"/>
      <c r="M736" s="255"/>
      <c r="N736" s="255"/>
      <c r="O736" s="255"/>
      <c r="P736" s="255"/>
      <c r="Q736" s="255"/>
      <c r="R736" s="255"/>
      <c r="S736" s="255"/>
      <c r="T736" s="255"/>
      <c r="U736" s="255"/>
      <c r="V736" s="255"/>
      <c r="W736" s="255"/>
      <c r="X736" s="255"/>
      <c r="Y736" s="255"/>
      <c r="Z736" s="255"/>
      <c r="AA736" s="255"/>
      <c r="AB736" s="255"/>
      <c r="AC736" s="255"/>
      <c r="AD736" s="255"/>
      <c r="AE736" s="255"/>
      <c r="AF736" s="255"/>
      <c r="AG736" s="255"/>
      <c r="AH736" s="255"/>
      <c r="AI736" s="255"/>
      <c r="AJ736" s="255"/>
      <c r="AK736" s="255"/>
      <c r="AL736" s="255"/>
      <c r="AM736" s="255"/>
      <c r="AN736" s="255"/>
      <c r="AO736" s="255"/>
      <c r="AP736" s="255"/>
      <c r="AQ736" s="255"/>
      <c r="AR736" s="255"/>
      <c r="AS736" s="255"/>
      <c r="AT736" s="255"/>
      <c r="AU736" s="255"/>
      <c r="AV736" s="255"/>
      <c r="AW736" s="255"/>
      <c r="AX736" s="255"/>
      <c r="AY736" s="255"/>
      <c r="AZ736" s="255"/>
      <c r="BA736" s="255"/>
      <c r="BB736" s="255"/>
      <c r="BC736" s="255"/>
      <c r="BD736" s="255"/>
      <c r="BE736" s="255"/>
      <c r="BF736" s="255"/>
      <c r="BG736" s="255"/>
      <c r="BH736" s="255"/>
      <c r="BI736" s="255"/>
    </row>
    <row r="737" spans="1:61" x14ac:dyDescent="0.2">
      <c r="A737" s="255"/>
      <c r="B737" s="255"/>
      <c r="C737" s="255"/>
      <c r="D737" s="255"/>
      <c r="E737" s="255"/>
      <c r="F737" s="255"/>
      <c r="G737" s="255"/>
      <c r="H737" s="255"/>
      <c r="I737" s="255"/>
      <c r="J737" s="255"/>
      <c r="K737" s="255"/>
      <c r="L737" s="255"/>
      <c r="M737" s="255"/>
      <c r="N737" s="255"/>
      <c r="O737" s="255"/>
      <c r="P737" s="255"/>
      <c r="Q737" s="255"/>
      <c r="R737" s="255"/>
      <c r="S737" s="255"/>
      <c r="T737" s="255"/>
      <c r="U737" s="255"/>
      <c r="V737" s="255"/>
      <c r="W737" s="255"/>
      <c r="X737" s="255"/>
      <c r="Y737" s="255"/>
      <c r="Z737" s="255"/>
      <c r="AA737" s="255"/>
      <c r="AB737" s="255"/>
      <c r="AC737" s="255"/>
      <c r="AD737" s="255"/>
      <c r="AE737" s="255"/>
      <c r="AF737" s="255"/>
      <c r="AG737" s="255"/>
      <c r="AH737" s="255"/>
      <c r="AI737" s="255"/>
      <c r="AJ737" s="255"/>
      <c r="AK737" s="255"/>
      <c r="AL737" s="255"/>
      <c r="AM737" s="255"/>
      <c r="AN737" s="255"/>
      <c r="AO737" s="255"/>
      <c r="AP737" s="255"/>
      <c r="AQ737" s="255"/>
      <c r="AR737" s="255"/>
      <c r="AS737" s="255"/>
      <c r="AT737" s="255"/>
      <c r="AU737" s="255"/>
      <c r="AV737" s="255"/>
      <c r="AW737" s="255"/>
      <c r="AX737" s="255"/>
      <c r="AY737" s="255"/>
      <c r="AZ737" s="255"/>
      <c r="BA737" s="255"/>
      <c r="BB737" s="255"/>
      <c r="BC737" s="255"/>
      <c r="BD737" s="255"/>
      <c r="BE737" s="255"/>
      <c r="BF737" s="255"/>
      <c r="BG737" s="255"/>
      <c r="BH737" s="255"/>
      <c r="BI737" s="255"/>
    </row>
    <row r="738" spans="1:61" x14ac:dyDescent="0.2">
      <c r="A738" s="255"/>
      <c r="B738" s="255"/>
      <c r="C738" s="255"/>
      <c r="D738" s="255"/>
      <c r="E738" s="255"/>
      <c r="F738" s="255"/>
      <c r="G738" s="255"/>
      <c r="H738" s="255"/>
      <c r="I738" s="255"/>
      <c r="J738" s="255"/>
      <c r="K738" s="255"/>
      <c r="L738" s="255"/>
      <c r="M738" s="255"/>
      <c r="N738" s="255"/>
      <c r="O738" s="255"/>
      <c r="P738" s="255"/>
      <c r="Q738" s="255"/>
      <c r="R738" s="255"/>
      <c r="S738" s="255"/>
      <c r="T738" s="255"/>
      <c r="U738" s="255"/>
      <c r="V738" s="255"/>
      <c r="W738" s="255"/>
      <c r="X738" s="255"/>
      <c r="Y738" s="255"/>
      <c r="Z738" s="255"/>
      <c r="AA738" s="255"/>
      <c r="AB738" s="255"/>
      <c r="AC738" s="255"/>
      <c r="AD738" s="255"/>
      <c r="AE738" s="255"/>
      <c r="AF738" s="255"/>
      <c r="AG738" s="255"/>
      <c r="AH738" s="255"/>
      <c r="AI738" s="255"/>
      <c r="AJ738" s="255"/>
      <c r="AK738" s="255"/>
      <c r="AL738" s="255"/>
      <c r="AM738" s="255"/>
      <c r="AN738" s="255"/>
      <c r="AO738" s="255"/>
      <c r="AP738" s="255"/>
      <c r="AQ738" s="255"/>
      <c r="AR738" s="255"/>
      <c r="AS738" s="255"/>
      <c r="AT738" s="255"/>
      <c r="AU738" s="255"/>
      <c r="AV738" s="255"/>
      <c r="AW738" s="255"/>
      <c r="AX738" s="255"/>
      <c r="AY738" s="255"/>
      <c r="AZ738" s="255"/>
      <c r="BA738" s="255"/>
      <c r="BB738" s="255"/>
      <c r="BC738" s="255"/>
      <c r="BD738" s="255"/>
      <c r="BE738" s="255"/>
      <c r="BF738" s="255"/>
      <c r="BG738" s="255"/>
      <c r="BH738" s="255"/>
      <c r="BI738" s="255"/>
    </row>
    <row r="739" spans="1:61" x14ac:dyDescent="0.2">
      <c r="A739" s="255"/>
      <c r="B739" s="255"/>
      <c r="C739" s="255"/>
      <c r="D739" s="255"/>
      <c r="E739" s="255"/>
      <c r="F739" s="255"/>
      <c r="G739" s="255"/>
      <c r="H739" s="255"/>
      <c r="I739" s="255"/>
      <c r="J739" s="255"/>
      <c r="K739" s="255"/>
      <c r="L739" s="255"/>
      <c r="M739" s="255"/>
      <c r="N739" s="255"/>
      <c r="O739" s="255"/>
      <c r="P739" s="255"/>
      <c r="Q739" s="255"/>
      <c r="R739" s="255"/>
      <c r="S739" s="255"/>
      <c r="T739" s="255"/>
      <c r="U739" s="255"/>
      <c r="V739" s="255"/>
      <c r="W739" s="255"/>
      <c r="X739" s="255"/>
      <c r="Y739" s="255"/>
      <c r="Z739" s="255"/>
      <c r="AA739" s="255"/>
      <c r="AB739" s="255"/>
      <c r="AC739" s="255"/>
      <c r="AD739" s="255"/>
      <c r="AE739" s="255"/>
      <c r="AF739" s="255"/>
      <c r="AG739" s="255"/>
      <c r="AH739" s="255"/>
      <c r="AI739" s="255"/>
      <c r="AJ739" s="255"/>
      <c r="AK739" s="255"/>
      <c r="AL739" s="255"/>
      <c r="AM739" s="255"/>
      <c r="AN739" s="255"/>
      <c r="AO739" s="255"/>
      <c r="AP739" s="255"/>
      <c r="AQ739" s="255"/>
      <c r="AR739" s="255"/>
      <c r="AS739" s="255"/>
      <c r="AT739" s="255"/>
      <c r="AU739" s="255"/>
      <c r="AV739" s="255"/>
      <c r="AW739" s="255"/>
      <c r="AX739" s="255"/>
      <c r="AY739" s="255"/>
      <c r="AZ739" s="255"/>
      <c r="BA739" s="255"/>
      <c r="BB739" s="255"/>
      <c r="BC739" s="255"/>
      <c r="BD739" s="255"/>
      <c r="BE739" s="255"/>
      <c r="BF739" s="255"/>
      <c r="BG739" s="255"/>
      <c r="BH739" s="255"/>
      <c r="BI739" s="255"/>
    </row>
    <row r="740" spans="1:61" x14ac:dyDescent="0.2">
      <c r="A740" s="255"/>
      <c r="B740" s="255"/>
      <c r="C740" s="255"/>
      <c r="D740" s="255"/>
      <c r="E740" s="255"/>
      <c r="F740" s="255"/>
      <c r="G740" s="255"/>
      <c r="H740" s="255"/>
      <c r="I740" s="255"/>
      <c r="J740" s="255"/>
      <c r="K740" s="255"/>
      <c r="L740" s="255"/>
      <c r="M740" s="255"/>
      <c r="N740" s="255"/>
      <c r="O740" s="255"/>
      <c r="P740" s="255"/>
      <c r="Q740" s="255"/>
      <c r="R740" s="255"/>
      <c r="S740" s="255"/>
      <c r="T740" s="255"/>
      <c r="U740" s="255"/>
      <c r="V740" s="255"/>
      <c r="W740" s="255"/>
      <c r="X740" s="255"/>
      <c r="Y740" s="255"/>
      <c r="Z740" s="255"/>
      <c r="AA740" s="255"/>
      <c r="AB740" s="255"/>
      <c r="AC740" s="255"/>
      <c r="AD740" s="255"/>
      <c r="AE740" s="255"/>
      <c r="AF740" s="255"/>
      <c r="AG740" s="255"/>
      <c r="AH740" s="255"/>
      <c r="AI740" s="255"/>
      <c r="AJ740" s="255"/>
      <c r="AK740" s="255"/>
      <c r="AL740" s="255"/>
      <c r="AM740" s="255"/>
      <c r="AN740" s="255"/>
      <c r="AO740" s="255"/>
      <c r="AP740" s="255"/>
      <c r="AQ740" s="255"/>
      <c r="AR740" s="255"/>
      <c r="AS740" s="255"/>
      <c r="AT740" s="255"/>
      <c r="AU740" s="255"/>
      <c r="AV740" s="255"/>
      <c r="AW740" s="255"/>
      <c r="AX740" s="255"/>
      <c r="AY740" s="255"/>
      <c r="AZ740" s="255"/>
      <c r="BA740" s="255"/>
      <c r="BB740" s="255"/>
      <c r="BC740" s="255"/>
      <c r="BD740" s="255"/>
      <c r="BE740" s="255"/>
      <c r="BF740" s="255"/>
      <c r="BG740" s="255"/>
      <c r="BH740" s="255"/>
      <c r="BI740" s="255"/>
    </row>
    <row r="741" spans="1:61" x14ac:dyDescent="0.2">
      <c r="A741" s="255"/>
      <c r="B741" s="255"/>
      <c r="C741" s="255"/>
      <c r="D741" s="255"/>
      <c r="E741" s="255"/>
      <c r="F741" s="255"/>
      <c r="G741" s="255"/>
      <c r="H741" s="255"/>
      <c r="I741" s="255"/>
      <c r="J741" s="255"/>
      <c r="K741" s="255"/>
      <c r="L741" s="255"/>
      <c r="M741" s="255"/>
      <c r="N741" s="255"/>
      <c r="O741" s="255"/>
      <c r="P741" s="255"/>
      <c r="Q741" s="255"/>
      <c r="R741" s="255"/>
      <c r="S741" s="255"/>
      <c r="T741" s="255"/>
      <c r="U741" s="255"/>
      <c r="V741" s="255"/>
      <c r="W741" s="255"/>
      <c r="X741" s="255"/>
      <c r="Y741" s="255"/>
      <c r="Z741" s="255"/>
      <c r="AA741" s="255"/>
      <c r="AB741" s="255"/>
      <c r="AC741" s="255"/>
      <c r="AD741" s="255"/>
      <c r="AE741" s="255"/>
      <c r="AF741" s="255"/>
      <c r="AG741" s="255"/>
      <c r="AH741" s="255"/>
      <c r="AI741" s="255"/>
      <c r="AJ741" s="255"/>
      <c r="AK741" s="255"/>
      <c r="AL741" s="255"/>
      <c r="AM741" s="255"/>
      <c r="AN741" s="255"/>
      <c r="AO741" s="255"/>
      <c r="AP741" s="255"/>
      <c r="AQ741" s="255"/>
      <c r="AR741" s="255"/>
      <c r="AS741" s="255"/>
      <c r="AT741" s="255"/>
      <c r="AU741" s="255"/>
      <c r="AV741" s="255"/>
      <c r="AW741" s="255"/>
      <c r="AX741" s="255"/>
      <c r="AY741" s="255"/>
      <c r="AZ741" s="255"/>
      <c r="BA741" s="255"/>
      <c r="BB741" s="255"/>
      <c r="BC741" s="255"/>
      <c r="BD741" s="255"/>
      <c r="BE741" s="255"/>
      <c r="BF741" s="255"/>
      <c r="BG741" s="255"/>
      <c r="BH741" s="255"/>
      <c r="BI741" s="255"/>
    </row>
    <row r="742" spans="1:61" x14ac:dyDescent="0.2">
      <c r="A742" s="255"/>
      <c r="B742" s="255"/>
      <c r="C742" s="255"/>
      <c r="D742" s="255"/>
      <c r="E742" s="255"/>
      <c r="F742" s="255"/>
      <c r="G742" s="255"/>
      <c r="H742" s="255"/>
      <c r="I742" s="255"/>
      <c r="J742" s="255"/>
      <c r="K742" s="255"/>
      <c r="L742" s="255"/>
      <c r="M742" s="255"/>
      <c r="N742" s="255"/>
      <c r="O742" s="255"/>
      <c r="P742" s="255"/>
      <c r="Q742" s="255"/>
      <c r="R742" s="255"/>
      <c r="S742" s="255"/>
      <c r="T742" s="255"/>
      <c r="U742" s="255"/>
      <c r="V742" s="255"/>
      <c r="W742" s="255"/>
      <c r="X742" s="255"/>
      <c r="Y742" s="255"/>
      <c r="Z742" s="255"/>
      <c r="AA742" s="255"/>
      <c r="AB742" s="255"/>
      <c r="AC742" s="255"/>
      <c r="AD742" s="255"/>
      <c r="AE742" s="255"/>
      <c r="AF742" s="255"/>
      <c r="AG742" s="255"/>
      <c r="AH742" s="255"/>
      <c r="AI742" s="255"/>
      <c r="AJ742" s="255"/>
      <c r="AK742" s="255"/>
      <c r="AL742" s="255"/>
      <c r="AM742" s="255"/>
      <c r="AN742" s="255"/>
      <c r="AO742" s="255"/>
      <c r="AP742" s="255"/>
      <c r="AQ742" s="255"/>
      <c r="AR742" s="255"/>
      <c r="AS742" s="255"/>
      <c r="AT742" s="255"/>
      <c r="AU742" s="255"/>
      <c r="AV742" s="255"/>
      <c r="AW742" s="255"/>
      <c r="AX742" s="255"/>
      <c r="AY742" s="255"/>
      <c r="AZ742" s="255"/>
      <c r="BA742" s="255"/>
      <c r="BB742" s="255"/>
      <c r="BC742" s="255"/>
      <c r="BD742" s="255"/>
      <c r="BE742" s="255"/>
      <c r="BF742" s="255"/>
      <c r="BG742" s="255"/>
      <c r="BH742" s="255"/>
      <c r="BI742" s="255"/>
    </row>
    <row r="743" spans="1:61" x14ac:dyDescent="0.2">
      <c r="A743" s="255"/>
      <c r="B743" s="255"/>
      <c r="C743" s="255"/>
      <c r="D743" s="255"/>
      <c r="E743" s="255"/>
      <c r="F743" s="255"/>
      <c r="G743" s="255"/>
      <c r="H743" s="255"/>
      <c r="I743" s="255"/>
      <c r="J743" s="255"/>
      <c r="K743" s="255"/>
      <c r="L743" s="255"/>
      <c r="M743" s="255"/>
      <c r="N743" s="255"/>
      <c r="O743" s="255"/>
      <c r="P743" s="255"/>
      <c r="Q743" s="255"/>
      <c r="R743" s="255"/>
      <c r="S743" s="255"/>
      <c r="T743" s="255"/>
      <c r="U743" s="255"/>
      <c r="V743" s="255"/>
      <c r="W743" s="255"/>
      <c r="X743" s="255"/>
      <c r="Y743" s="255"/>
      <c r="Z743" s="255"/>
      <c r="AA743" s="255"/>
      <c r="AB743" s="255"/>
      <c r="AC743" s="255"/>
      <c r="AD743" s="255"/>
      <c r="AE743" s="255"/>
      <c r="AF743" s="255"/>
      <c r="AG743" s="255"/>
      <c r="AH743" s="255"/>
      <c r="AI743" s="255"/>
      <c r="AJ743" s="255"/>
      <c r="AK743" s="255"/>
      <c r="AL743" s="255"/>
      <c r="AM743" s="255"/>
      <c r="AN743" s="255"/>
      <c r="AO743" s="255"/>
      <c r="AP743" s="255"/>
      <c r="AQ743" s="255"/>
      <c r="AR743" s="255"/>
      <c r="AS743" s="255"/>
      <c r="AT743" s="255"/>
      <c r="AU743" s="255"/>
      <c r="AV743" s="255"/>
      <c r="AW743" s="255"/>
      <c r="AX743" s="255"/>
      <c r="AY743" s="255"/>
      <c r="AZ743" s="255"/>
      <c r="BA743" s="255"/>
      <c r="BB743" s="255"/>
      <c r="BC743" s="255"/>
      <c r="BD743" s="255"/>
      <c r="BE743" s="255"/>
      <c r="BF743" s="255"/>
      <c r="BG743" s="255"/>
      <c r="BH743" s="255"/>
      <c r="BI743" s="255"/>
    </row>
    <row r="744" spans="1:61" x14ac:dyDescent="0.2">
      <c r="A744" s="255"/>
      <c r="B744" s="255"/>
      <c r="C744" s="255"/>
      <c r="D744" s="255"/>
      <c r="E744" s="255"/>
      <c r="F744" s="255"/>
      <c r="G744" s="255"/>
      <c r="H744" s="255"/>
      <c r="I744" s="255"/>
      <c r="J744" s="255"/>
      <c r="K744" s="255"/>
      <c r="L744" s="255"/>
      <c r="M744" s="255"/>
      <c r="N744" s="255"/>
      <c r="O744" s="255"/>
      <c r="P744" s="255"/>
      <c r="Q744" s="255"/>
      <c r="R744" s="255"/>
      <c r="S744" s="255"/>
      <c r="T744" s="255"/>
      <c r="U744" s="255"/>
      <c r="V744" s="255"/>
      <c r="W744" s="255"/>
      <c r="X744" s="255"/>
      <c r="Y744" s="255"/>
      <c r="Z744" s="255"/>
      <c r="AA744" s="255"/>
      <c r="AB744" s="255"/>
      <c r="AC744" s="255"/>
      <c r="AD744" s="255"/>
      <c r="AE744" s="255"/>
      <c r="AF744" s="255"/>
      <c r="AG744" s="255"/>
      <c r="AH744" s="255"/>
      <c r="AI744" s="255"/>
      <c r="AJ744" s="255"/>
      <c r="AK744" s="255"/>
      <c r="AL744" s="255"/>
      <c r="AM744" s="255"/>
      <c r="AN744" s="255"/>
      <c r="AO744" s="255"/>
      <c r="AP744" s="255"/>
      <c r="AQ744" s="255"/>
      <c r="AR744" s="255"/>
      <c r="AS744" s="255"/>
      <c r="AT744" s="255"/>
      <c r="AU744" s="255"/>
      <c r="AV744" s="255"/>
      <c r="AW744" s="255"/>
      <c r="AX744" s="255"/>
      <c r="AY744" s="255"/>
      <c r="AZ744" s="255"/>
      <c r="BA744" s="255"/>
      <c r="BB744" s="255"/>
      <c r="BC744" s="255"/>
      <c r="BD744" s="255"/>
      <c r="BE744" s="255"/>
      <c r="BF744" s="255"/>
      <c r="BG744" s="255"/>
      <c r="BH744" s="255"/>
      <c r="BI744" s="255"/>
    </row>
    <row r="745" spans="1:61" x14ac:dyDescent="0.2">
      <c r="A745" s="255"/>
      <c r="B745" s="255"/>
      <c r="C745" s="255"/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5"/>
      <c r="Q745" s="255"/>
      <c r="R745" s="255"/>
      <c r="S745" s="255"/>
      <c r="T745" s="255"/>
      <c r="U745" s="255"/>
      <c r="V745" s="255"/>
      <c r="W745" s="255"/>
      <c r="X745" s="255"/>
      <c r="Y745" s="255"/>
      <c r="Z745" s="255"/>
      <c r="AA745" s="255"/>
      <c r="AB745" s="255"/>
      <c r="AC745" s="255"/>
      <c r="AD745" s="255"/>
      <c r="AE745" s="255"/>
      <c r="AF745" s="255"/>
      <c r="AG745" s="255"/>
      <c r="AH745" s="255"/>
      <c r="AI745" s="255"/>
      <c r="AJ745" s="255"/>
      <c r="AK745" s="255"/>
      <c r="AL745" s="255"/>
      <c r="AM745" s="255"/>
      <c r="AN745" s="255"/>
      <c r="AO745" s="255"/>
      <c r="AP745" s="255"/>
      <c r="AQ745" s="255"/>
      <c r="AR745" s="255"/>
      <c r="AS745" s="255"/>
      <c r="AT745" s="255"/>
      <c r="AU745" s="255"/>
      <c r="AV745" s="255"/>
      <c r="AW745" s="255"/>
      <c r="AX745" s="255"/>
      <c r="AY745" s="255"/>
      <c r="AZ745" s="255"/>
      <c r="BA745" s="255"/>
      <c r="BB745" s="255"/>
      <c r="BC745" s="255"/>
      <c r="BD745" s="255"/>
      <c r="BE745" s="255"/>
      <c r="BF745" s="255"/>
      <c r="BG745" s="255"/>
      <c r="BH745" s="255"/>
      <c r="BI745" s="255"/>
    </row>
    <row r="746" spans="1:61" x14ac:dyDescent="0.2">
      <c r="A746" s="255"/>
      <c r="B746" s="255"/>
      <c r="C746" s="255"/>
      <c r="D746" s="255"/>
      <c r="E746" s="255"/>
      <c r="F746" s="255"/>
      <c r="G746" s="255"/>
      <c r="H746" s="255"/>
      <c r="I746" s="255"/>
      <c r="J746" s="255"/>
      <c r="K746" s="255"/>
      <c r="L746" s="255"/>
      <c r="M746" s="255"/>
      <c r="N746" s="255"/>
      <c r="O746" s="255"/>
      <c r="P746" s="255"/>
      <c r="Q746" s="255"/>
      <c r="R746" s="255"/>
      <c r="S746" s="255"/>
      <c r="T746" s="255"/>
      <c r="U746" s="255"/>
      <c r="V746" s="255"/>
      <c r="W746" s="255"/>
      <c r="X746" s="255"/>
      <c r="Y746" s="255"/>
      <c r="Z746" s="255"/>
      <c r="AA746" s="255"/>
      <c r="AB746" s="255"/>
      <c r="AC746" s="255"/>
      <c r="AD746" s="255"/>
      <c r="AE746" s="255"/>
      <c r="AF746" s="255"/>
      <c r="AG746" s="255"/>
      <c r="AH746" s="255"/>
      <c r="AI746" s="255"/>
      <c r="AJ746" s="255"/>
      <c r="AK746" s="255"/>
      <c r="AL746" s="255"/>
      <c r="AM746" s="255"/>
      <c r="AN746" s="255"/>
      <c r="AO746" s="255"/>
      <c r="AP746" s="255"/>
      <c r="AQ746" s="255"/>
      <c r="AR746" s="255"/>
      <c r="AS746" s="255"/>
      <c r="AT746" s="255"/>
      <c r="AU746" s="255"/>
      <c r="AV746" s="255"/>
      <c r="AW746" s="255"/>
      <c r="AX746" s="255"/>
      <c r="AY746" s="255"/>
      <c r="AZ746" s="255"/>
      <c r="BA746" s="255"/>
      <c r="BB746" s="255"/>
      <c r="BC746" s="255"/>
      <c r="BD746" s="255"/>
      <c r="BE746" s="255"/>
      <c r="BF746" s="255"/>
      <c r="BG746" s="255"/>
      <c r="BH746" s="255"/>
      <c r="BI746" s="255"/>
    </row>
    <row r="747" spans="1:61" x14ac:dyDescent="0.2">
      <c r="A747" s="255"/>
      <c r="B747" s="255"/>
      <c r="C747" s="255"/>
      <c r="D747" s="255"/>
      <c r="E747" s="255"/>
      <c r="F747" s="255"/>
      <c r="G747" s="255"/>
      <c r="H747" s="255"/>
      <c r="I747" s="255"/>
      <c r="J747" s="255"/>
      <c r="K747" s="255"/>
      <c r="L747" s="255"/>
      <c r="M747" s="255"/>
      <c r="N747" s="255"/>
      <c r="O747" s="255"/>
      <c r="P747" s="255"/>
      <c r="Q747" s="255"/>
      <c r="R747" s="255"/>
      <c r="S747" s="255"/>
      <c r="T747" s="255"/>
      <c r="U747" s="255"/>
      <c r="V747" s="255"/>
      <c r="W747" s="255"/>
      <c r="X747" s="255"/>
      <c r="Y747" s="255"/>
      <c r="Z747" s="255"/>
      <c r="AA747" s="255"/>
      <c r="AB747" s="255"/>
      <c r="AC747" s="255"/>
      <c r="AD747" s="255"/>
      <c r="AE747" s="255"/>
      <c r="AF747" s="255"/>
      <c r="AG747" s="255"/>
      <c r="AH747" s="255"/>
      <c r="AI747" s="255"/>
      <c r="AJ747" s="255"/>
      <c r="AK747" s="255"/>
      <c r="AL747" s="255"/>
      <c r="AM747" s="255"/>
      <c r="AN747" s="255"/>
      <c r="AO747" s="255"/>
      <c r="AP747" s="255"/>
      <c r="AQ747" s="255"/>
      <c r="AR747" s="255"/>
      <c r="AS747" s="255"/>
      <c r="AT747" s="255"/>
      <c r="AU747" s="255"/>
      <c r="AV747" s="255"/>
      <c r="AW747" s="255"/>
      <c r="AX747" s="255"/>
      <c r="AY747" s="255"/>
      <c r="AZ747" s="255"/>
      <c r="BA747" s="255"/>
      <c r="BB747" s="255"/>
      <c r="BC747" s="255"/>
      <c r="BD747" s="255"/>
      <c r="BE747" s="255"/>
      <c r="BF747" s="255"/>
      <c r="BG747" s="255"/>
      <c r="BH747" s="255"/>
      <c r="BI747" s="255"/>
    </row>
    <row r="748" spans="1:61" x14ac:dyDescent="0.2">
      <c r="A748" s="255"/>
      <c r="B748" s="255"/>
      <c r="C748" s="255"/>
      <c r="D748" s="255"/>
      <c r="E748" s="255"/>
      <c r="F748" s="255"/>
      <c r="G748" s="255"/>
      <c r="H748" s="255"/>
      <c r="I748" s="255"/>
      <c r="J748" s="255"/>
      <c r="K748" s="255"/>
      <c r="L748" s="255"/>
      <c r="M748" s="255"/>
      <c r="N748" s="255"/>
      <c r="O748" s="255"/>
      <c r="P748" s="255"/>
      <c r="Q748" s="255"/>
      <c r="R748" s="255"/>
      <c r="S748" s="255"/>
      <c r="T748" s="255"/>
      <c r="U748" s="255"/>
      <c r="V748" s="255"/>
      <c r="W748" s="255"/>
      <c r="X748" s="255"/>
      <c r="Y748" s="255"/>
      <c r="Z748" s="255"/>
      <c r="AA748" s="255"/>
      <c r="AB748" s="255"/>
      <c r="AC748" s="255"/>
      <c r="AD748" s="255"/>
      <c r="AE748" s="255"/>
      <c r="AF748" s="255"/>
      <c r="AG748" s="255"/>
      <c r="AH748" s="255"/>
      <c r="AI748" s="255"/>
      <c r="AJ748" s="255"/>
      <c r="AK748" s="255"/>
      <c r="AL748" s="255"/>
      <c r="AM748" s="255"/>
      <c r="AN748" s="255"/>
      <c r="AO748" s="255"/>
      <c r="AP748" s="255"/>
      <c r="AQ748" s="255"/>
      <c r="AR748" s="255"/>
      <c r="AS748" s="255"/>
      <c r="AT748" s="255"/>
      <c r="AU748" s="255"/>
      <c r="AV748" s="255"/>
      <c r="AW748" s="255"/>
      <c r="AX748" s="255"/>
      <c r="AY748" s="255"/>
      <c r="AZ748" s="255"/>
      <c r="BA748" s="255"/>
      <c r="BB748" s="255"/>
      <c r="BC748" s="255"/>
      <c r="BD748" s="255"/>
      <c r="BE748" s="255"/>
      <c r="BF748" s="255"/>
      <c r="BG748" s="255"/>
      <c r="BH748" s="255"/>
      <c r="BI748" s="255"/>
    </row>
    <row r="749" spans="1:61" x14ac:dyDescent="0.2">
      <c r="A749" s="255"/>
      <c r="B749" s="255"/>
      <c r="C749" s="255"/>
      <c r="D749" s="255"/>
      <c r="E749" s="255"/>
      <c r="F749" s="255"/>
      <c r="G749" s="255"/>
      <c r="H749" s="255"/>
      <c r="I749" s="255"/>
      <c r="J749" s="255"/>
      <c r="K749" s="255"/>
      <c r="L749" s="255"/>
      <c r="M749" s="255"/>
      <c r="N749" s="255"/>
      <c r="O749" s="255"/>
      <c r="P749" s="255"/>
      <c r="Q749" s="255"/>
      <c r="R749" s="255"/>
      <c r="S749" s="255"/>
      <c r="T749" s="255"/>
      <c r="U749" s="255"/>
      <c r="V749" s="255"/>
      <c r="W749" s="255"/>
      <c r="X749" s="255"/>
      <c r="Y749" s="255"/>
      <c r="Z749" s="255"/>
      <c r="AA749" s="255"/>
      <c r="AB749" s="255"/>
      <c r="AC749" s="255"/>
      <c r="AD749" s="255"/>
      <c r="AE749" s="255"/>
      <c r="AF749" s="255"/>
      <c r="AG749" s="255"/>
      <c r="AH749" s="255"/>
      <c r="AI749" s="255"/>
      <c r="AJ749" s="255"/>
      <c r="AK749" s="255"/>
      <c r="AL749" s="255"/>
      <c r="AM749" s="255"/>
      <c r="AN749" s="255"/>
      <c r="AO749" s="255"/>
      <c r="AP749" s="255"/>
      <c r="AQ749" s="255"/>
      <c r="AR749" s="255"/>
      <c r="AS749" s="255"/>
      <c r="AT749" s="255"/>
      <c r="AU749" s="255"/>
      <c r="AV749" s="255"/>
      <c r="AW749" s="255"/>
      <c r="AX749" s="255"/>
      <c r="AY749" s="255"/>
      <c r="AZ749" s="255"/>
      <c r="BA749" s="255"/>
      <c r="BB749" s="255"/>
      <c r="BC749" s="255"/>
      <c r="BD749" s="255"/>
      <c r="BE749" s="255"/>
      <c r="BF749" s="255"/>
      <c r="BG749" s="255"/>
      <c r="BH749" s="255"/>
      <c r="BI749" s="255"/>
    </row>
    <row r="750" spans="1:61" x14ac:dyDescent="0.2">
      <c r="A750" s="255"/>
      <c r="B750" s="255"/>
      <c r="C750" s="255"/>
      <c r="D750" s="255"/>
      <c r="E750" s="255"/>
      <c r="F750" s="255"/>
      <c r="G750" s="255"/>
      <c r="H750" s="255"/>
      <c r="I750" s="255"/>
      <c r="J750" s="255"/>
      <c r="K750" s="255"/>
      <c r="L750" s="255"/>
      <c r="M750" s="255"/>
      <c r="N750" s="255"/>
      <c r="O750" s="255"/>
      <c r="P750" s="255"/>
      <c r="Q750" s="255"/>
      <c r="R750" s="255"/>
      <c r="S750" s="255"/>
      <c r="T750" s="255"/>
      <c r="U750" s="255"/>
      <c r="V750" s="255"/>
      <c r="W750" s="255"/>
      <c r="X750" s="255"/>
      <c r="Y750" s="255"/>
      <c r="Z750" s="255"/>
      <c r="AA750" s="255"/>
      <c r="AB750" s="255"/>
      <c r="AC750" s="255"/>
      <c r="AD750" s="255"/>
      <c r="AE750" s="255"/>
      <c r="AF750" s="255"/>
      <c r="AG750" s="255"/>
      <c r="AH750" s="255"/>
      <c r="AI750" s="255"/>
      <c r="AJ750" s="255"/>
      <c r="AK750" s="255"/>
      <c r="AL750" s="255"/>
      <c r="AM750" s="255"/>
      <c r="AN750" s="255"/>
      <c r="AO750" s="255"/>
      <c r="AP750" s="255"/>
      <c r="AQ750" s="255"/>
      <c r="AR750" s="255"/>
      <c r="AS750" s="255"/>
      <c r="AT750" s="255"/>
      <c r="AU750" s="255"/>
      <c r="AV750" s="255"/>
      <c r="AW750" s="255"/>
      <c r="AX750" s="255"/>
      <c r="AY750" s="255"/>
      <c r="AZ750" s="255"/>
      <c r="BA750" s="255"/>
      <c r="BB750" s="255"/>
      <c r="BC750" s="255"/>
      <c r="BD750" s="255"/>
      <c r="BE750" s="255"/>
      <c r="BF750" s="255"/>
      <c r="BG750" s="255"/>
      <c r="BH750" s="255"/>
      <c r="BI750" s="255"/>
    </row>
    <row r="751" spans="1:61" x14ac:dyDescent="0.2">
      <c r="A751" s="255"/>
      <c r="B751" s="255"/>
      <c r="C751" s="255"/>
      <c r="D751" s="255"/>
      <c r="E751" s="255"/>
      <c r="F751" s="255"/>
      <c r="G751" s="255"/>
      <c r="H751" s="255"/>
      <c r="I751" s="255"/>
      <c r="J751" s="255"/>
      <c r="K751" s="255"/>
      <c r="L751" s="255"/>
      <c r="M751" s="255"/>
      <c r="N751" s="255"/>
      <c r="O751" s="255"/>
      <c r="P751" s="255"/>
      <c r="Q751" s="255"/>
      <c r="R751" s="255"/>
      <c r="S751" s="255"/>
      <c r="T751" s="255"/>
      <c r="U751" s="255"/>
      <c r="V751" s="255"/>
      <c r="W751" s="255"/>
      <c r="X751" s="255"/>
      <c r="Y751" s="255"/>
      <c r="Z751" s="255"/>
      <c r="AA751" s="255"/>
      <c r="AB751" s="255"/>
      <c r="AC751" s="255"/>
      <c r="AD751" s="255"/>
      <c r="AE751" s="255"/>
      <c r="AF751" s="255"/>
      <c r="AG751" s="255"/>
      <c r="AH751" s="255"/>
      <c r="AI751" s="255"/>
      <c r="AJ751" s="255"/>
      <c r="AK751" s="255"/>
      <c r="AL751" s="255"/>
      <c r="AM751" s="255"/>
      <c r="AN751" s="255"/>
      <c r="AO751" s="255"/>
      <c r="AP751" s="255"/>
      <c r="AQ751" s="255"/>
      <c r="AR751" s="255"/>
      <c r="AS751" s="255"/>
      <c r="AT751" s="255"/>
      <c r="AU751" s="255"/>
      <c r="AV751" s="255"/>
      <c r="AW751" s="255"/>
      <c r="AX751" s="255"/>
      <c r="AY751" s="255"/>
      <c r="AZ751" s="255"/>
      <c r="BA751" s="255"/>
      <c r="BB751" s="255"/>
      <c r="BC751" s="255"/>
      <c r="BD751" s="255"/>
      <c r="BE751" s="255"/>
      <c r="BF751" s="255"/>
      <c r="BG751" s="255"/>
      <c r="BH751" s="255"/>
      <c r="BI751" s="255"/>
    </row>
    <row r="752" spans="1:61" x14ac:dyDescent="0.2">
      <c r="A752" s="255"/>
      <c r="B752" s="255"/>
      <c r="C752" s="255"/>
      <c r="D752" s="255"/>
      <c r="E752" s="255"/>
      <c r="F752" s="255"/>
      <c r="G752" s="255"/>
      <c r="H752" s="255"/>
      <c r="I752" s="255"/>
      <c r="J752" s="255"/>
      <c r="K752" s="255"/>
      <c r="L752" s="255"/>
      <c r="M752" s="255"/>
      <c r="N752" s="255"/>
      <c r="O752" s="255"/>
      <c r="P752" s="255"/>
      <c r="Q752" s="255"/>
      <c r="R752" s="255"/>
      <c r="S752" s="255"/>
      <c r="T752" s="255"/>
      <c r="U752" s="255"/>
      <c r="V752" s="255"/>
      <c r="W752" s="255"/>
      <c r="X752" s="255"/>
      <c r="Y752" s="255"/>
      <c r="Z752" s="255"/>
      <c r="AA752" s="255"/>
      <c r="AB752" s="255"/>
      <c r="AC752" s="255"/>
      <c r="AD752" s="255"/>
      <c r="AE752" s="255"/>
      <c r="AF752" s="255"/>
      <c r="AG752" s="255"/>
      <c r="AH752" s="255"/>
      <c r="AI752" s="255"/>
      <c r="AJ752" s="255"/>
      <c r="AK752" s="255"/>
      <c r="AL752" s="255"/>
      <c r="AM752" s="255"/>
      <c r="AN752" s="255"/>
      <c r="AO752" s="255"/>
      <c r="AP752" s="255"/>
      <c r="AQ752" s="255"/>
      <c r="AR752" s="255"/>
      <c r="AS752" s="255"/>
      <c r="AT752" s="255"/>
      <c r="AU752" s="255"/>
      <c r="AV752" s="255"/>
      <c r="AW752" s="255"/>
      <c r="AX752" s="255"/>
      <c r="AY752" s="255"/>
      <c r="AZ752" s="255"/>
      <c r="BA752" s="255"/>
      <c r="BB752" s="255"/>
      <c r="BC752" s="255"/>
      <c r="BD752" s="255"/>
      <c r="BE752" s="255"/>
      <c r="BF752" s="255"/>
      <c r="BG752" s="255"/>
      <c r="BH752" s="255"/>
      <c r="BI752" s="255"/>
    </row>
    <row r="753" spans="1:61" x14ac:dyDescent="0.2">
      <c r="A753" s="255"/>
      <c r="B753" s="255"/>
      <c r="C753" s="255"/>
      <c r="D753" s="255"/>
      <c r="E753" s="255"/>
      <c r="F753" s="255"/>
      <c r="G753" s="255"/>
      <c r="H753" s="255"/>
      <c r="I753" s="255"/>
      <c r="J753" s="255"/>
      <c r="K753" s="255"/>
      <c r="L753" s="255"/>
      <c r="M753" s="255"/>
      <c r="N753" s="255"/>
      <c r="O753" s="255"/>
      <c r="P753" s="255"/>
      <c r="Q753" s="255"/>
      <c r="R753" s="255"/>
      <c r="S753" s="255"/>
      <c r="T753" s="255"/>
      <c r="U753" s="255"/>
      <c r="V753" s="255"/>
      <c r="W753" s="255"/>
      <c r="X753" s="255"/>
      <c r="Y753" s="255"/>
      <c r="Z753" s="255"/>
      <c r="AA753" s="255"/>
      <c r="AB753" s="255"/>
      <c r="AC753" s="255"/>
      <c r="AD753" s="255"/>
      <c r="AE753" s="255"/>
      <c r="AF753" s="255"/>
      <c r="AG753" s="255"/>
      <c r="AH753" s="255"/>
      <c r="AI753" s="255"/>
      <c r="AJ753" s="255"/>
      <c r="AK753" s="255"/>
      <c r="AL753" s="255"/>
      <c r="AM753" s="255"/>
      <c r="AN753" s="255"/>
      <c r="AO753" s="255"/>
      <c r="AP753" s="255"/>
      <c r="AQ753" s="255"/>
      <c r="AR753" s="255"/>
      <c r="AS753" s="255"/>
      <c r="AT753" s="255"/>
      <c r="AU753" s="255"/>
      <c r="AV753" s="255"/>
      <c r="AW753" s="255"/>
      <c r="AX753" s="255"/>
      <c r="AY753" s="255"/>
      <c r="AZ753" s="255"/>
      <c r="BA753" s="255"/>
      <c r="BB753" s="255"/>
      <c r="BC753" s="255"/>
      <c r="BD753" s="255"/>
      <c r="BE753" s="255"/>
      <c r="BF753" s="255"/>
      <c r="BG753" s="255"/>
      <c r="BH753" s="255"/>
      <c r="BI753" s="255"/>
    </row>
    <row r="754" spans="1:61" x14ac:dyDescent="0.2">
      <c r="A754" s="255"/>
      <c r="B754" s="255"/>
      <c r="C754" s="255"/>
      <c r="D754" s="255"/>
      <c r="E754" s="255"/>
      <c r="F754" s="255"/>
      <c r="G754" s="255"/>
      <c r="H754" s="255"/>
      <c r="I754" s="255"/>
      <c r="J754" s="255"/>
      <c r="K754" s="255"/>
      <c r="L754" s="255"/>
      <c r="M754" s="255"/>
      <c r="N754" s="255"/>
      <c r="O754" s="255"/>
      <c r="P754" s="255"/>
      <c r="Q754" s="255"/>
      <c r="R754" s="255"/>
      <c r="S754" s="255"/>
      <c r="T754" s="255"/>
      <c r="U754" s="255"/>
      <c r="V754" s="255"/>
      <c r="W754" s="255"/>
      <c r="X754" s="255"/>
      <c r="Y754" s="255"/>
      <c r="Z754" s="255"/>
      <c r="AA754" s="255"/>
      <c r="AB754" s="255"/>
      <c r="AC754" s="255"/>
      <c r="AD754" s="255"/>
      <c r="AE754" s="255"/>
      <c r="AF754" s="255"/>
      <c r="AG754" s="255"/>
      <c r="AH754" s="255"/>
      <c r="AI754" s="255"/>
      <c r="AJ754" s="255"/>
      <c r="AK754" s="255"/>
      <c r="AL754" s="255"/>
      <c r="AM754" s="255"/>
      <c r="AN754" s="255"/>
      <c r="AO754" s="255"/>
      <c r="AP754" s="255"/>
      <c r="AQ754" s="255"/>
      <c r="AR754" s="255"/>
      <c r="AS754" s="255"/>
      <c r="AT754" s="255"/>
      <c r="AU754" s="255"/>
      <c r="AV754" s="255"/>
      <c r="AW754" s="255"/>
      <c r="AX754" s="255"/>
      <c r="AY754" s="255"/>
      <c r="AZ754" s="255"/>
      <c r="BA754" s="255"/>
      <c r="BB754" s="255"/>
      <c r="BC754" s="255"/>
      <c r="BD754" s="255"/>
      <c r="BE754" s="255"/>
      <c r="BF754" s="255"/>
      <c r="BG754" s="255"/>
      <c r="BH754" s="255"/>
      <c r="BI754" s="255"/>
    </row>
    <row r="755" spans="1:61" x14ac:dyDescent="0.2">
      <c r="A755" s="255"/>
      <c r="B755" s="255"/>
      <c r="C755" s="255"/>
      <c r="D755" s="255"/>
      <c r="E755" s="255"/>
      <c r="F755" s="255"/>
      <c r="G755" s="255"/>
      <c r="H755" s="255"/>
      <c r="I755" s="255"/>
      <c r="J755" s="255"/>
      <c r="K755" s="255"/>
      <c r="L755" s="255"/>
      <c r="M755" s="255"/>
      <c r="N755" s="255"/>
      <c r="O755" s="255"/>
      <c r="P755" s="255"/>
      <c r="Q755" s="255"/>
      <c r="R755" s="255"/>
      <c r="S755" s="255"/>
      <c r="T755" s="255"/>
      <c r="U755" s="255"/>
      <c r="V755" s="255"/>
      <c r="W755" s="255"/>
      <c r="X755" s="255"/>
      <c r="Y755" s="255"/>
      <c r="Z755" s="255"/>
      <c r="AA755" s="255"/>
      <c r="AB755" s="255"/>
      <c r="AC755" s="255"/>
      <c r="AD755" s="255"/>
      <c r="AE755" s="255"/>
      <c r="AF755" s="255"/>
      <c r="AG755" s="255"/>
      <c r="AH755" s="255"/>
      <c r="AI755" s="255"/>
      <c r="AJ755" s="255"/>
      <c r="AK755" s="255"/>
      <c r="AL755" s="255"/>
      <c r="AM755" s="255"/>
      <c r="AN755" s="255"/>
      <c r="AO755" s="255"/>
      <c r="AP755" s="255"/>
      <c r="AQ755" s="255"/>
      <c r="AR755" s="255"/>
      <c r="AS755" s="255"/>
      <c r="AT755" s="255"/>
      <c r="AU755" s="255"/>
      <c r="AV755" s="255"/>
      <c r="AW755" s="255"/>
      <c r="AX755" s="255"/>
      <c r="AY755" s="255"/>
      <c r="AZ755" s="255"/>
      <c r="BA755" s="255"/>
      <c r="BB755" s="255"/>
      <c r="BC755" s="255"/>
      <c r="BD755" s="255"/>
      <c r="BE755" s="255"/>
      <c r="BF755" s="255"/>
      <c r="BG755" s="255"/>
      <c r="BH755" s="255"/>
      <c r="BI755" s="255"/>
    </row>
    <row r="756" spans="1:61" x14ac:dyDescent="0.2">
      <c r="A756" s="255"/>
      <c r="B756" s="255"/>
      <c r="C756" s="255"/>
      <c r="D756" s="255"/>
      <c r="E756" s="255"/>
      <c r="F756" s="255"/>
      <c r="G756" s="255"/>
      <c r="H756" s="255"/>
      <c r="I756" s="255"/>
      <c r="J756" s="255"/>
      <c r="K756" s="255"/>
      <c r="L756" s="255"/>
      <c r="M756" s="255"/>
      <c r="N756" s="255"/>
      <c r="O756" s="255"/>
      <c r="P756" s="255"/>
      <c r="Q756" s="255"/>
      <c r="R756" s="255"/>
      <c r="S756" s="255"/>
      <c r="T756" s="255"/>
      <c r="U756" s="255"/>
      <c r="V756" s="255"/>
      <c r="W756" s="255"/>
      <c r="X756" s="255"/>
      <c r="Y756" s="255"/>
      <c r="Z756" s="255"/>
      <c r="AA756" s="255"/>
      <c r="AB756" s="255"/>
      <c r="AC756" s="255"/>
      <c r="AD756" s="255"/>
      <c r="AE756" s="255"/>
      <c r="AF756" s="255"/>
      <c r="AG756" s="255"/>
      <c r="AH756" s="255"/>
      <c r="AI756" s="255"/>
      <c r="AJ756" s="255"/>
      <c r="AK756" s="255"/>
      <c r="AL756" s="255"/>
      <c r="AM756" s="255"/>
      <c r="AN756" s="255"/>
      <c r="AO756" s="255"/>
      <c r="AP756" s="255"/>
      <c r="AQ756" s="255"/>
      <c r="AR756" s="255"/>
      <c r="AS756" s="255"/>
      <c r="AT756" s="255"/>
      <c r="AU756" s="255"/>
      <c r="AV756" s="255"/>
      <c r="AW756" s="255"/>
      <c r="AX756" s="255"/>
      <c r="AY756" s="255"/>
      <c r="AZ756" s="255"/>
      <c r="BA756" s="255"/>
      <c r="BB756" s="255"/>
      <c r="BC756" s="255"/>
      <c r="BD756" s="255"/>
      <c r="BE756" s="255"/>
      <c r="BF756" s="255"/>
      <c r="BG756" s="255"/>
      <c r="BH756" s="255"/>
      <c r="BI756" s="255"/>
    </row>
    <row r="757" spans="1:61" x14ac:dyDescent="0.2">
      <c r="A757" s="255"/>
      <c r="B757" s="255"/>
      <c r="C757" s="255"/>
      <c r="D757" s="255"/>
      <c r="E757" s="255"/>
      <c r="F757" s="255"/>
      <c r="G757" s="255"/>
      <c r="H757" s="255"/>
      <c r="I757" s="255"/>
      <c r="J757" s="255"/>
      <c r="K757" s="255"/>
      <c r="L757" s="255"/>
      <c r="M757" s="255"/>
      <c r="N757" s="255"/>
      <c r="O757" s="255"/>
      <c r="P757" s="255"/>
      <c r="Q757" s="255"/>
      <c r="R757" s="255"/>
      <c r="S757" s="255"/>
      <c r="T757" s="255"/>
      <c r="U757" s="255"/>
      <c r="V757" s="255"/>
      <c r="W757" s="255"/>
      <c r="X757" s="255"/>
      <c r="Y757" s="255"/>
      <c r="Z757" s="255"/>
      <c r="AA757" s="255"/>
      <c r="AB757" s="255"/>
      <c r="AC757" s="255"/>
      <c r="AD757" s="255"/>
      <c r="AE757" s="255"/>
      <c r="AF757" s="255"/>
      <c r="AG757" s="255"/>
      <c r="AH757" s="255"/>
      <c r="AI757" s="255"/>
      <c r="AJ757" s="255"/>
      <c r="AK757" s="255"/>
      <c r="AL757" s="255"/>
      <c r="AM757" s="255"/>
      <c r="AN757" s="255"/>
      <c r="AO757" s="255"/>
      <c r="AP757" s="255"/>
      <c r="AQ757" s="255"/>
      <c r="AR757" s="255"/>
      <c r="AS757" s="255"/>
      <c r="AT757" s="255"/>
      <c r="AU757" s="255"/>
      <c r="AV757" s="255"/>
      <c r="AW757" s="255"/>
      <c r="AX757" s="255"/>
      <c r="AY757" s="255"/>
      <c r="AZ757" s="255"/>
      <c r="BA757" s="255"/>
      <c r="BB757" s="255"/>
      <c r="BC757" s="255"/>
      <c r="BD757" s="255"/>
      <c r="BE757" s="255"/>
      <c r="BF757" s="255"/>
      <c r="BG757" s="255"/>
      <c r="BH757" s="255"/>
      <c r="BI757" s="255"/>
    </row>
    <row r="758" spans="1:61" x14ac:dyDescent="0.2">
      <c r="A758" s="255"/>
      <c r="B758" s="255"/>
      <c r="C758" s="255"/>
      <c r="D758" s="255"/>
      <c r="E758" s="255"/>
      <c r="F758" s="255"/>
      <c r="G758" s="255"/>
      <c r="H758" s="255"/>
      <c r="I758" s="255"/>
      <c r="J758" s="255"/>
      <c r="K758" s="255"/>
      <c r="L758" s="255"/>
      <c r="M758" s="255"/>
      <c r="N758" s="255"/>
      <c r="O758" s="255"/>
      <c r="P758" s="255"/>
      <c r="Q758" s="255"/>
      <c r="R758" s="255"/>
      <c r="S758" s="255"/>
      <c r="T758" s="255"/>
      <c r="U758" s="255"/>
      <c r="V758" s="255"/>
      <c r="W758" s="255"/>
      <c r="X758" s="255"/>
      <c r="Y758" s="255"/>
      <c r="Z758" s="255"/>
      <c r="AA758" s="255"/>
      <c r="AB758" s="255"/>
      <c r="AC758" s="255"/>
      <c r="AD758" s="255"/>
      <c r="AE758" s="255"/>
      <c r="AF758" s="255"/>
      <c r="AG758" s="255"/>
      <c r="AH758" s="255"/>
      <c r="AI758" s="255"/>
      <c r="AJ758" s="255"/>
      <c r="AK758" s="255"/>
      <c r="AL758" s="255"/>
      <c r="AM758" s="255"/>
      <c r="AN758" s="255"/>
      <c r="AO758" s="255"/>
      <c r="AP758" s="255"/>
      <c r="AQ758" s="255"/>
      <c r="AR758" s="255"/>
      <c r="AS758" s="255"/>
      <c r="AT758" s="255"/>
      <c r="AU758" s="255"/>
      <c r="AV758" s="255"/>
      <c r="AW758" s="255"/>
      <c r="AX758" s="255"/>
      <c r="AY758" s="255"/>
      <c r="AZ758" s="255"/>
      <c r="BA758" s="255"/>
      <c r="BB758" s="255"/>
      <c r="BC758" s="255"/>
      <c r="BD758" s="255"/>
      <c r="BE758" s="255"/>
      <c r="BF758" s="255"/>
      <c r="BG758" s="255"/>
      <c r="BH758" s="255"/>
      <c r="BI758" s="255"/>
    </row>
    <row r="759" spans="1:61" x14ac:dyDescent="0.2">
      <c r="A759" s="255"/>
      <c r="B759" s="255"/>
      <c r="C759" s="255"/>
      <c r="D759" s="255"/>
      <c r="E759" s="255"/>
      <c r="F759" s="255"/>
      <c r="G759" s="255"/>
      <c r="H759" s="255"/>
      <c r="I759" s="255"/>
      <c r="J759" s="255"/>
      <c r="K759" s="255"/>
      <c r="L759" s="255"/>
      <c r="M759" s="255"/>
      <c r="N759" s="255"/>
      <c r="O759" s="255"/>
      <c r="P759" s="255"/>
      <c r="Q759" s="255"/>
      <c r="R759" s="255"/>
      <c r="S759" s="255"/>
      <c r="T759" s="255"/>
      <c r="U759" s="255"/>
      <c r="V759" s="255"/>
      <c r="W759" s="255"/>
      <c r="X759" s="255"/>
      <c r="Y759" s="255"/>
      <c r="Z759" s="255"/>
      <c r="AA759" s="255"/>
      <c r="AB759" s="255"/>
      <c r="AC759" s="255"/>
      <c r="AD759" s="255"/>
      <c r="AE759" s="255"/>
      <c r="AF759" s="255"/>
      <c r="AG759" s="255"/>
      <c r="AH759" s="255"/>
      <c r="AI759" s="255"/>
      <c r="AJ759" s="255"/>
      <c r="AK759" s="255"/>
      <c r="AL759" s="255"/>
      <c r="AM759" s="255"/>
      <c r="AN759" s="255"/>
      <c r="AO759" s="255"/>
      <c r="AP759" s="255"/>
      <c r="AQ759" s="255"/>
      <c r="AR759" s="255"/>
      <c r="AS759" s="255"/>
      <c r="AT759" s="255"/>
      <c r="AU759" s="255"/>
      <c r="AV759" s="255"/>
      <c r="AW759" s="255"/>
      <c r="AX759" s="255"/>
      <c r="AY759" s="255"/>
      <c r="AZ759" s="255"/>
      <c r="BA759" s="255"/>
      <c r="BB759" s="255"/>
      <c r="BC759" s="255"/>
      <c r="BD759" s="255"/>
      <c r="BE759" s="255"/>
      <c r="BF759" s="255"/>
      <c r="BG759" s="255"/>
      <c r="BH759" s="255"/>
      <c r="BI759" s="255"/>
    </row>
    <row r="760" spans="1:61" x14ac:dyDescent="0.2">
      <c r="A760" s="255"/>
      <c r="B760" s="255"/>
      <c r="C760" s="255"/>
      <c r="D760" s="255"/>
      <c r="E760" s="255"/>
      <c r="F760" s="255"/>
      <c r="G760" s="255"/>
      <c r="H760" s="255"/>
      <c r="I760" s="255"/>
      <c r="J760" s="255"/>
      <c r="K760" s="255"/>
      <c r="L760" s="255"/>
      <c r="M760" s="255"/>
      <c r="N760" s="255"/>
      <c r="O760" s="255"/>
      <c r="P760" s="255"/>
      <c r="Q760" s="255"/>
      <c r="R760" s="255"/>
      <c r="S760" s="255"/>
      <c r="T760" s="255"/>
      <c r="U760" s="255"/>
      <c r="V760" s="255"/>
      <c r="W760" s="255"/>
      <c r="X760" s="255"/>
      <c r="Y760" s="255"/>
      <c r="Z760" s="255"/>
      <c r="AA760" s="255"/>
      <c r="AB760" s="255"/>
      <c r="AC760" s="255"/>
      <c r="AD760" s="255"/>
      <c r="AE760" s="255"/>
      <c r="AF760" s="255"/>
      <c r="AG760" s="255"/>
      <c r="AH760" s="255"/>
      <c r="AI760" s="255"/>
      <c r="AJ760" s="255"/>
      <c r="AK760" s="255"/>
      <c r="AL760" s="255"/>
      <c r="AM760" s="255"/>
      <c r="AN760" s="255"/>
      <c r="AO760" s="255"/>
      <c r="AP760" s="255"/>
      <c r="AQ760" s="255"/>
      <c r="AR760" s="255"/>
      <c r="AS760" s="255"/>
      <c r="AT760" s="255"/>
      <c r="AU760" s="255"/>
      <c r="AV760" s="255"/>
      <c r="AW760" s="255"/>
      <c r="AX760" s="255"/>
      <c r="AY760" s="255"/>
      <c r="AZ760" s="255"/>
      <c r="BA760" s="255"/>
      <c r="BB760" s="255"/>
      <c r="BC760" s="255"/>
      <c r="BD760" s="255"/>
      <c r="BE760" s="255"/>
      <c r="BF760" s="255"/>
      <c r="BG760" s="255"/>
      <c r="BH760" s="255"/>
      <c r="BI760" s="255"/>
    </row>
    <row r="761" spans="1:61" x14ac:dyDescent="0.2">
      <c r="A761" s="255"/>
      <c r="B761" s="255"/>
      <c r="C761" s="255"/>
      <c r="D761" s="255"/>
      <c r="E761" s="255"/>
      <c r="F761" s="255"/>
      <c r="G761" s="255"/>
      <c r="H761" s="255"/>
      <c r="I761" s="255"/>
      <c r="J761" s="255"/>
      <c r="K761" s="255"/>
      <c r="L761" s="255"/>
      <c r="M761" s="255"/>
      <c r="N761" s="255"/>
      <c r="O761" s="255"/>
      <c r="P761" s="255"/>
      <c r="Q761" s="255"/>
      <c r="R761" s="255"/>
      <c r="S761" s="255"/>
      <c r="T761" s="255"/>
      <c r="U761" s="255"/>
      <c r="V761" s="255"/>
      <c r="W761" s="255"/>
      <c r="X761" s="255"/>
      <c r="Y761" s="255"/>
      <c r="Z761" s="255"/>
      <c r="AA761" s="255"/>
      <c r="AB761" s="255"/>
      <c r="AC761" s="255"/>
      <c r="AD761" s="255"/>
      <c r="AE761" s="255"/>
      <c r="AF761" s="255"/>
      <c r="AG761" s="255"/>
      <c r="AH761" s="255"/>
      <c r="AI761" s="255"/>
      <c r="AJ761" s="255"/>
      <c r="AK761" s="255"/>
      <c r="AL761" s="255"/>
      <c r="AM761" s="255"/>
      <c r="AN761" s="255"/>
      <c r="AO761" s="255"/>
      <c r="AP761" s="255"/>
      <c r="AQ761" s="255"/>
      <c r="AR761" s="255"/>
      <c r="AS761" s="255"/>
      <c r="AT761" s="255"/>
      <c r="AU761" s="255"/>
      <c r="AV761" s="255"/>
      <c r="AW761" s="255"/>
      <c r="AX761" s="255"/>
      <c r="AY761" s="255"/>
      <c r="AZ761" s="255"/>
      <c r="BA761" s="255"/>
      <c r="BB761" s="255"/>
      <c r="BC761" s="255"/>
      <c r="BD761" s="255"/>
      <c r="BE761" s="255"/>
      <c r="BF761" s="255"/>
      <c r="BG761" s="255"/>
      <c r="BH761" s="255"/>
      <c r="BI761" s="255"/>
    </row>
    <row r="762" spans="1:61" x14ac:dyDescent="0.2">
      <c r="A762" s="255"/>
      <c r="B762" s="255"/>
      <c r="C762" s="255"/>
      <c r="D762" s="255"/>
      <c r="E762" s="255"/>
      <c r="F762" s="255"/>
      <c r="G762" s="255"/>
      <c r="H762" s="255"/>
      <c r="I762" s="255"/>
      <c r="J762" s="255"/>
      <c r="K762" s="255"/>
      <c r="L762" s="255"/>
      <c r="M762" s="255"/>
      <c r="N762" s="255"/>
      <c r="O762" s="255"/>
      <c r="P762" s="255"/>
      <c r="Q762" s="255"/>
      <c r="R762" s="255"/>
      <c r="S762" s="255"/>
      <c r="T762" s="255"/>
      <c r="U762" s="255"/>
      <c r="V762" s="255"/>
      <c r="W762" s="255"/>
      <c r="X762" s="255"/>
      <c r="Y762" s="255"/>
      <c r="Z762" s="255"/>
      <c r="AA762" s="255"/>
      <c r="AB762" s="255"/>
      <c r="AC762" s="255"/>
      <c r="AD762" s="255"/>
      <c r="AE762" s="255"/>
      <c r="AF762" s="255"/>
      <c r="AG762" s="255"/>
      <c r="AH762" s="255"/>
      <c r="AI762" s="255"/>
      <c r="AJ762" s="255"/>
      <c r="AK762" s="255"/>
      <c r="AL762" s="255"/>
      <c r="AM762" s="255"/>
      <c r="AN762" s="255"/>
      <c r="AO762" s="255"/>
      <c r="AP762" s="255"/>
      <c r="AQ762" s="255"/>
      <c r="AR762" s="255"/>
      <c r="AS762" s="255"/>
      <c r="AT762" s="255"/>
      <c r="AU762" s="255"/>
      <c r="AV762" s="255"/>
      <c r="AW762" s="255"/>
      <c r="AX762" s="255"/>
      <c r="AY762" s="255"/>
      <c r="AZ762" s="255"/>
      <c r="BA762" s="255"/>
      <c r="BB762" s="255"/>
      <c r="BC762" s="255"/>
      <c r="BD762" s="255"/>
      <c r="BE762" s="255"/>
      <c r="BF762" s="255"/>
      <c r="BG762" s="255"/>
      <c r="BH762" s="255"/>
      <c r="BI762" s="255"/>
    </row>
    <row r="763" spans="1:61" x14ac:dyDescent="0.2">
      <c r="A763" s="255"/>
      <c r="B763" s="255"/>
      <c r="C763" s="255"/>
      <c r="D763" s="255"/>
      <c r="E763" s="255"/>
      <c r="F763" s="255"/>
      <c r="G763" s="255"/>
      <c r="H763" s="255"/>
      <c r="I763" s="255"/>
      <c r="J763" s="255"/>
      <c r="K763" s="255"/>
      <c r="L763" s="255"/>
      <c r="M763" s="255"/>
      <c r="N763" s="255"/>
      <c r="O763" s="255"/>
      <c r="P763" s="255"/>
      <c r="Q763" s="255"/>
      <c r="R763" s="255"/>
      <c r="S763" s="255"/>
      <c r="T763" s="255"/>
      <c r="U763" s="255"/>
      <c r="V763" s="255"/>
      <c r="W763" s="255"/>
      <c r="X763" s="255"/>
      <c r="Y763" s="255"/>
      <c r="Z763" s="255"/>
      <c r="AA763" s="255"/>
      <c r="AB763" s="255"/>
      <c r="AC763" s="255"/>
      <c r="AD763" s="255"/>
      <c r="AE763" s="255"/>
      <c r="AF763" s="255"/>
      <c r="AG763" s="255"/>
      <c r="AH763" s="255"/>
      <c r="AI763" s="255"/>
      <c r="AJ763" s="255"/>
      <c r="AK763" s="255"/>
      <c r="AL763" s="255"/>
      <c r="AM763" s="255"/>
      <c r="AN763" s="255"/>
      <c r="AO763" s="255"/>
      <c r="AP763" s="255"/>
      <c r="AQ763" s="255"/>
      <c r="AR763" s="255"/>
      <c r="AS763" s="255"/>
      <c r="AT763" s="255"/>
      <c r="AU763" s="255"/>
      <c r="AV763" s="255"/>
      <c r="AW763" s="255"/>
      <c r="AX763" s="255"/>
      <c r="AY763" s="255"/>
      <c r="AZ763" s="255"/>
      <c r="BA763" s="255"/>
      <c r="BB763" s="255"/>
      <c r="BC763" s="255"/>
      <c r="BD763" s="255"/>
      <c r="BE763" s="255"/>
      <c r="BF763" s="255"/>
      <c r="BG763" s="255"/>
      <c r="BH763" s="255"/>
      <c r="BI763" s="255"/>
    </row>
    <row r="764" spans="1:61" x14ac:dyDescent="0.2">
      <c r="A764" s="255"/>
      <c r="B764" s="255"/>
      <c r="C764" s="255"/>
      <c r="D764" s="255"/>
      <c r="E764" s="255"/>
      <c r="F764" s="255"/>
      <c r="G764" s="255"/>
      <c r="H764" s="255"/>
      <c r="I764" s="255"/>
      <c r="J764" s="255"/>
      <c r="K764" s="255"/>
      <c r="L764" s="255"/>
      <c r="M764" s="255"/>
      <c r="N764" s="255"/>
      <c r="O764" s="255"/>
      <c r="P764" s="255"/>
      <c r="Q764" s="255"/>
      <c r="R764" s="255"/>
      <c r="S764" s="255"/>
      <c r="T764" s="255"/>
      <c r="U764" s="255"/>
      <c r="V764" s="255"/>
      <c r="W764" s="255"/>
      <c r="X764" s="255"/>
      <c r="Y764" s="255"/>
      <c r="Z764" s="255"/>
      <c r="AA764" s="255"/>
      <c r="AB764" s="255"/>
      <c r="AC764" s="255"/>
      <c r="AD764" s="255"/>
      <c r="AE764" s="255"/>
      <c r="AF764" s="255"/>
      <c r="AG764" s="255"/>
      <c r="AH764" s="255"/>
      <c r="AI764" s="255"/>
      <c r="AJ764" s="255"/>
      <c r="AK764" s="255"/>
      <c r="AL764" s="255"/>
      <c r="AM764" s="255"/>
      <c r="AN764" s="255"/>
      <c r="AO764" s="255"/>
      <c r="AP764" s="255"/>
      <c r="AQ764" s="255"/>
      <c r="AR764" s="255"/>
      <c r="AS764" s="255"/>
      <c r="AT764" s="255"/>
      <c r="AU764" s="255"/>
      <c r="AV764" s="255"/>
      <c r="AW764" s="255"/>
      <c r="AX764" s="255"/>
      <c r="AY764" s="255"/>
      <c r="AZ764" s="255"/>
      <c r="BA764" s="255"/>
      <c r="BB764" s="255"/>
      <c r="BC764" s="255"/>
      <c r="BD764" s="255"/>
      <c r="BE764" s="255"/>
      <c r="BF764" s="255"/>
      <c r="BG764" s="255"/>
      <c r="BH764" s="255"/>
      <c r="BI764" s="255"/>
    </row>
    <row r="765" spans="1:61" x14ac:dyDescent="0.2">
      <c r="A765" s="255"/>
      <c r="B765" s="255"/>
      <c r="C765" s="255"/>
      <c r="D765" s="255"/>
      <c r="E765" s="255"/>
      <c r="F765" s="255"/>
      <c r="G765" s="255"/>
      <c r="H765" s="255"/>
      <c r="I765" s="255"/>
      <c r="J765" s="255"/>
      <c r="K765" s="255"/>
      <c r="L765" s="255"/>
      <c r="M765" s="255"/>
      <c r="N765" s="255"/>
      <c r="O765" s="255"/>
      <c r="P765" s="255"/>
      <c r="Q765" s="255"/>
      <c r="R765" s="255"/>
      <c r="S765" s="255"/>
      <c r="T765" s="255"/>
      <c r="U765" s="255"/>
      <c r="V765" s="255"/>
      <c r="W765" s="255"/>
      <c r="X765" s="255"/>
      <c r="Y765" s="255"/>
      <c r="Z765" s="255"/>
      <c r="AA765" s="255"/>
      <c r="AB765" s="255"/>
      <c r="AC765" s="255"/>
      <c r="AD765" s="255"/>
      <c r="AE765" s="255"/>
      <c r="AF765" s="255"/>
      <c r="AG765" s="255"/>
      <c r="AH765" s="255"/>
      <c r="AI765" s="255"/>
      <c r="AJ765" s="255"/>
      <c r="AK765" s="255"/>
      <c r="AL765" s="255"/>
      <c r="AM765" s="255"/>
      <c r="AN765" s="255"/>
      <c r="AO765" s="255"/>
      <c r="AP765" s="255"/>
      <c r="AQ765" s="255"/>
      <c r="AR765" s="255"/>
      <c r="AS765" s="255"/>
      <c r="AT765" s="255"/>
      <c r="AU765" s="255"/>
      <c r="AV765" s="255"/>
      <c r="AW765" s="255"/>
      <c r="AX765" s="255"/>
      <c r="AY765" s="255"/>
      <c r="AZ765" s="255"/>
      <c r="BA765" s="255"/>
      <c r="BB765" s="255"/>
      <c r="BC765" s="255"/>
      <c r="BD765" s="255"/>
      <c r="BE765" s="255"/>
      <c r="BF765" s="255"/>
      <c r="BG765" s="255"/>
      <c r="BH765" s="255"/>
      <c r="BI765" s="255"/>
    </row>
    <row r="766" spans="1:61" x14ac:dyDescent="0.2">
      <c r="A766" s="255"/>
      <c r="B766" s="255"/>
      <c r="C766" s="255"/>
      <c r="D766" s="255"/>
      <c r="E766" s="255"/>
      <c r="F766" s="255"/>
      <c r="G766" s="255"/>
      <c r="H766" s="255"/>
      <c r="I766" s="255"/>
      <c r="J766" s="255"/>
      <c r="K766" s="255"/>
      <c r="L766" s="255"/>
      <c r="M766" s="255"/>
      <c r="N766" s="255"/>
      <c r="O766" s="255"/>
      <c r="P766" s="255"/>
      <c r="Q766" s="255"/>
      <c r="R766" s="255"/>
      <c r="S766" s="255"/>
      <c r="T766" s="255"/>
      <c r="U766" s="255"/>
      <c r="V766" s="255"/>
      <c r="W766" s="255"/>
      <c r="X766" s="255"/>
      <c r="Y766" s="255"/>
      <c r="Z766" s="255"/>
      <c r="AA766" s="255"/>
      <c r="AB766" s="255"/>
      <c r="AC766" s="255"/>
      <c r="AD766" s="255"/>
      <c r="AE766" s="255"/>
      <c r="AF766" s="255"/>
      <c r="AG766" s="255"/>
      <c r="AH766" s="255"/>
      <c r="AI766" s="255"/>
      <c r="AJ766" s="255"/>
      <c r="AK766" s="255"/>
      <c r="AL766" s="255"/>
      <c r="AM766" s="255"/>
      <c r="AN766" s="255"/>
      <c r="AO766" s="255"/>
      <c r="AP766" s="255"/>
      <c r="AQ766" s="255"/>
      <c r="AR766" s="255"/>
      <c r="AS766" s="255"/>
      <c r="AT766" s="255"/>
      <c r="AU766" s="255"/>
      <c r="AV766" s="255"/>
      <c r="AW766" s="255"/>
      <c r="AX766" s="255"/>
      <c r="AY766" s="255"/>
      <c r="AZ766" s="255"/>
      <c r="BA766" s="255"/>
      <c r="BB766" s="255"/>
      <c r="BC766" s="255"/>
      <c r="BD766" s="255"/>
      <c r="BE766" s="255"/>
      <c r="BF766" s="255"/>
      <c r="BG766" s="255"/>
      <c r="BH766" s="255"/>
      <c r="BI766" s="255"/>
    </row>
    <row r="767" spans="1:61" x14ac:dyDescent="0.2">
      <c r="A767" s="255"/>
      <c r="B767" s="255"/>
      <c r="C767" s="255"/>
      <c r="D767" s="255"/>
      <c r="E767" s="255"/>
      <c r="F767" s="255"/>
      <c r="G767" s="255"/>
      <c r="H767" s="255"/>
      <c r="I767" s="255"/>
      <c r="J767" s="255"/>
      <c r="K767" s="255"/>
      <c r="L767" s="255"/>
      <c r="M767" s="255"/>
      <c r="N767" s="255"/>
      <c r="O767" s="255"/>
      <c r="P767" s="255"/>
      <c r="Q767" s="255"/>
      <c r="R767" s="255"/>
      <c r="S767" s="255"/>
      <c r="T767" s="255"/>
      <c r="U767" s="255"/>
      <c r="V767" s="255"/>
      <c r="W767" s="255"/>
      <c r="X767" s="255"/>
      <c r="Y767" s="255"/>
      <c r="Z767" s="255"/>
      <c r="AA767" s="255"/>
      <c r="AB767" s="255"/>
      <c r="AC767" s="255"/>
      <c r="AD767" s="255"/>
      <c r="AE767" s="255"/>
      <c r="AF767" s="255"/>
      <c r="AG767" s="255"/>
      <c r="AH767" s="255"/>
      <c r="AI767" s="255"/>
      <c r="AJ767" s="255"/>
      <c r="AK767" s="255"/>
      <c r="AL767" s="255"/>
      <c r="AM767" s="255"/>
      <c r="AN767" s="255"/>
      <c r="AO767" s="255"/>
      <c r="AP767" s="255"/>
      <c r="AQ767" s="255"/>
      <c r="AR767" s="255"/>
      <c r="AS767" s="255"/>
      <c r="AT767" s="255"/>
      <c r="AU767" s="255"/>
      <c r="AV767" s="255"/>
      <c r="AW767" s="255"/>
      <c r="AX767" s="255"/>
      <c r="AY767" s="255"/>
      <c r="AZ767" s="255"/>
      <c r="BA767" s="255"/>
      <c r="BB767" s="255"/>
      <c r="BC767" s="255"/>
      <c r="BD767" s="255"/>
      <c r="BE767" s="255"/>
      <c r="BF767" s="255"/>
      <c r="BG767" s="255"/>
      <c r="BH767" s="255"/>
      <c r="BI767" s="255"/>
    </row>
    <row r="768" spans="1:61" x14ac:dyDescent="0.2">
      <c r="A768" s="255"/>
      <c r="B768" s="255"/>
      <c r="C768" s="255"/>
      <c r="D768" s="255"/>
      <c r="E768" s="255"/>
      <c r="F768" s="255"/>
      <c r="G768" s="255"/>
      <c r="H768" s="255"/>
      <c r="I768" s="255"/>
      <c r="J768" s="255"/>
      <c r="K768" s="255"/>
      <c r="L768" s="255"/>
      <c r="M768" s="255"/>
      <c r="N768" s="255"/>
      <c r="O768" s="255"/>
      <c r="P768" s="255"/>
      <c r="Q768" s="255"/>
      <c r="R768" s="255"/>
      <c r="S768" s="255"/>
      <c r="T768" s="255"/>
      <c r="U768" s="255"/>
      <c r="V768" s="255"/>
      <c r="W768" s="255"/>
      <c r="X768" s="255"/>
      <c r="Y768" s="255"/>
      <c r="Z768" s="255"/>
      <c r="AA768" s="255"/>
      <c r="AB768" s="255"/>
      <c r="AC768" s="255"/>
      <c r="AD768" s="255"/>
      <c r="AE768" s="255"/>
      <c r="AF768" s="255"/>
      <c r="AG768" s="255"/>
      <c r="AH768" s="255"/>
      <c r="AI768" s="255"/>
      <c r="AJ768" s="255"/>
      <c r="AK768" s="255"/>
      <c r="AL768" s="255"/>
      <c r="AM768" s="255"/>
      <c r="AN768" s="255"/>
      <c r="AO768" s="255"/>
      <c r="AP768" s="255"/>
      <c r="AQ768" s="255"/>
      <c r="AR768" s="255"/>
      <c r="AS768" s="255"/>
      <c r="AT768" s="255"/>
      <c r="AU768" s="255"/>
      <c r="AV768" s="255"/>
      <c r="AW768" s="255"/>
      <c r="AX768" s="255"/>
      <c r="AY768" s="255"/>
      <c r="AZ768" s="255"/>
      <c r="BA768" s="255"/>
      <c r="BB768" s="255"/>
      <c r="BC768" s="255"/>
      <c r="BD768" s="255"/>
      <c r="BE768" s="255"/>
      <c r="BF768" s="255"/>
      <c r="BG768" s="255"/>
      <c r="BH768" s="255"/>
      <c r="BI768" s="255"/>
    </row>
    <row r="769" spans="1:61" x14ac:dyDescent="0.2">
      <c r="A769" s="255"/>
      <c r="B769" s="255"/>
      <c r="C769" s="255"/>
      <c r="D769" s="255"/>
      <c r="E769" s="255"/>
      <c r="F769" s="255"/>
      <c r="G769" s="255"/>
      <c r="H769" s="255"/>
      <c r="I769" s="255"/>
      <c r="J769" s="255"/>
      <c r="K769" s="255"/>
      <c r="L769" s="255"/>
      <c r="M769" s="255"/>
      <c r="N769" s="255"/>
      <c r="O769" s="255"/>
      <c r="P769" s="255"/>
      <c r="Q769" s="255"/>
      <c r="R769" s="255"/>
      <c r="S769" s="255"/>
      <c r="T769" s="255"/>
      <c r="U769" s="255"/>
      <c r="V769" s="255"/>
      <c r="W769" s="255"/>
      <c r="X769" s="255"/>
      <c r="Y769" s="255"/>
      <c r="Z769" s="255"/>
      <c r="AA769" s="255"/>
      <c r="AB769" s="255"/>
      <c r="AC769" s="255"/>
      <c r="AD769" s="255"/>
      <c r="AE769" s="255"/>
      <c r="AF769" s="255"/>
      <c r="AG769" s="255"/>
      <c r="AH769" s="255"/>
      <c r="AI769" s="255"/>
      <c r="AJ769" s="255"/>
      <c r="AK769" s="255"/>
      <c r="AL769" s="255"/>
      <c r="AM769" s="255"/>
      <c r="AN769" s="255"/>
      <c r="AO769" s="255"/>
      <c r="AP769" s="255"/>
      <c r="AQ769" s="255"/>
      <c r="AR769" s="255"/>
      <c r="AS769" s="255"/>
      <c r="AT769" s="255"/>
      <c r="AU769" s="255"/>
      <c r="AV769" s="255"/>
      <c r="AW769" s="255"/>
      <c r="AX769" s="255"/>
      <c r="AY769" s="255"/>
      <c r="AZ769" s="255"/>
      <c r="BA769" s="255"/>
      <c r="BB769" s="255"/>
      <c r="BC769" s="255"/>
      <c r="BD769" s="255"/>
      <c r="BE769" s="255"/>
      <c r="BF769" s="255"/>
      <c r="BG769" s="255"/>
      <c r="BH769" s="255"/>
      <c r="BI769" s="255"/>
    </row>
    <row r="770" spans="1:61" x14ac:dyDescent="0.2">
      <c r="A770" s="255"/>
      <c r="B770" s="255"/>
      <c r="C770" s="255"/>
      <c r="D770" s="255"/>
      <c r="E770" s="255"/>
      <c r="F770" s="255"/>
      <c r="G770" s="255"/>
      <c r="H770" s="255"/>
      <c r="I770" s="255"/>
      <c r="J770" s="255"/>
      <c r="K770" s="255"/>
      <c r="L770" s="255"/>
      <c r="M770" s="255"/>
      <c r="N770" s="255"/>
      <c r="O770" s="255"/>
      <c r="P770" s="255"/>
      <c r="Q770" s="255"/>
      <c r="R770" s="255"/>
      <c r="S770" s="255"/>
      <c r="T770" s="255"/>
      <c r="U770" s="255"/>
      <c r="V770" s="255"/>
      <c r="W770" s="255"/>
      <c r="X770" s="255"/>
      <c r="Y770" s="255"/>
      <c r="Z770" s="255"/>
      <c r="AA770" s="255"/>
      <c r="AB770" s="255"/>
      <c r="AC770" s="255"/>
      <c r="AD770" s="255"/>
      <c r="AE770" s="255"/>
      <c r="AF770" s="255"/>
      <c r="AG770" s="255"/>
      <c r="AH770" s="255"/>
      <c r="AI770" s="255"/>
      <c r="AJ770" s="255"/>
      <c r="AK770" s="255"/>
      <c r="AL770" s="255"/>
      <c r="AM770" s="255"/>
      <c r="AN770" s="255"/>
      <c r="AO770" s="255"/>
      <c r="AP770" s="255"/>
      <c r="AQ770" s="255"/>
      <c r="AR770" s="255"/>
      <c r="AS770" s="255"/>
      <c r="AT770" s="255"/>
      <c r="AU770" s="255"/>
      <c r="AV770" s="255"/>
      <c r="AW770" s="255"/>
      <c r="AX770" s="255"/>
      <c r="AY770" s="255"/>
      <c r="AZ770" s="255"/>
      <c r="BA770" s="255"/>
      <c r="BB770" s="255"/>
      <c r="BC770" s="255"/>
      <c r="BD770" s="255"/>
      <c r="BE770" s="255"/>
      <c r="BF770" s="255"/>
      <c r="BG770" s="255"/>
      <c r="BH770" s="255"/>
      <c r="BI770" s="255"/>
    </row>
    <row r="771" spans="1:61" x14ac:dyDescent="0.2">
      <c r="A771" s="255"/>
      <c r="B771" s="255"/>
      <c r="C771" s="255"/>
      <c r="D771" s="255"/>
      <c r="E771" s="255"/>
      <c r="F771" s="255"/>
      <c r="G771" s="255"/>
      <c r="H771" s="255"/>
      <c r="I771" s="255"/>
      <c r="J771" s="255"/>
      <c r="K771" s="255"/>
      <c r="L771" s="255"/>
      <c r="M771" s="255"/>
      <c r="N771" s="255"/>
      <c r="O771" s="255"/>
      <c r="P771" s="255"/>
      <c r="Q771" s="255"/>
      <c r="R771" s="255"/>
      <c r="S771" s="255"/>
      <c r="T771" s="255"/>
      <c r="U771" s="255"/>
      <c r="V771" s="255"/>
      <c r="W771" s="255"/>
      <c r="X771" s="255"/>
      <c r="Y771" s="255"/>
      <c r="Z771" s="255"/>
      <c r="AA771" s="255"/>
      <c r="AB771" s="255"/>
      <c r="AC771" s="255"/>
      <c r="AD771" s="255"/>
      <c r="AE771" s="255"/>
      <c r="AF771" s="255"/>
      <c r="AG771" s="255"/>
      <c r="AH771" s="255"/>
      <c r="AI771" s="255"/>
      <c r="AJ771" s="255"/>
      <c r="AK771" s="255"/>
      <c r="AL771" s="255"/>
      <c r="AM771" s="255"/>
      <c r="AN771" s="255"/>
      <c r="AO771" s="255"/>
      <c r="AP771" s="255"/>
      <c r="AQ771" s="255"/>
      <c r="AR771" s="255"/>
      <c r="AS771" s="255"/>
      <c r="AT771" s="255"/>
      <c r="AU771" s="255"/>
      <c r="AV771" s="255"/>
      <c r="AW771" s="255"/>
      <c r="AX771" s="255"/>
      <c r="AY771" s="255"/>
      <c r="AZ771" s="255"/>
      <c r="BA771" s="255"/>
      <c r="BB771" s="255"/>
      <c r="BC771" s="255"/>
      <c r="BD771" s="255"/>
      <c r="BE771" s="255"/>
      <c r="BF771" s="255"/>
      <c r="BG771" s="255"/>
      <c r="BH771" s="255"/>
      <c r="BI771" s="255"/>
    </row>
    <row r="772" spans="1:61" x14ac:dyDescent="0.2">
      <c r="A772" s="255"/>
      <c r="B772" s="255"/>
      <c r="C772" s="255"/>
      <c r="D772" s="255"/>
      <c r="E772" s="255"/>
      <c r="F772" s="255"/>
      <c r="G772" s="255"/>
      <c r="H772" s="255"/>
      <c r="I772" s="255"/>
      <c r="J772" s="255"/>
      <c r="K772" s="255"/>
      <c r="L772" s="255"/>
      <c r="M772" s="255"/>
      <c r="N772" s="255"/>
      <c r="O772" s="255"/>
      <c r="P772" s="255"/>
      <c r="Q772" s="255"/>
      <c r="R772" s="255"/>
      <c r="S772" s="255"/>
      <c r="T772" s="255"/>
      <c r="U772" s="255"/>
      <c r="V772" s="255"/>
      <c r="W772" s="255"/>
      <c r="X772" s="255"/>
      <c r="Y772" s="255"/>
      <c r="Z772" s="255"/>
      <c r="AA772" s="255"/>
      <c r="AB772" s="255"/>
      <c r="AC772" s="255"/>
      <c r="AD772" s="255"/>
      <c r="AE772" s="255"/>
      <c r="AF772" s="255"/>
      <c r="AG772" s="255"/>
      <c r="AH772" s="255"/>
      <c r="AI772" s="255"/>
      <c r="AJ772" s="255"/>
      <c r="AK772" s="255"/>
      <c r="AL772" s="255"/>
      <c r="AM772" s="255"/>
      <c r="AN772" s="255"/>
      <c r="AO772" s="255"/>
      <c r="AP772" s="255"/>
      <c r="AQ772" s="255"/>
      <c r="AR772" s="255"/>
      <c r="AS772" s="255"/>
      <c r="AT772" s="255"/>
      <c r="AU772" s="255"/>
      <c r="AV772" s="255"/>
      <c r="AW772" s="255"/>
      <c r="AX772" s="255"/>
      <c r="AY772" s="255"/>
      <c r="AZ772" s="255"/>
      <c r="BA772" s="255"/>
      <c r="BB772" s="255"/>
      <c r="BC772" s="255"/>
      <c r="BD772" s="255"/>
      <c r="BE772" s="255"/>
      <c r="BF772" s="255"/>
      <c r="BG772" s="255"/>
      <c r="BH772" s="255"/>
      <c r="BI772" s="255"/>
    </row>
    <row r="773" spans="1:61" x14ac:dyDescent="0.2">
      <c r="A773" s="255"/>
      <c r="B773" s="255"/>
      <c r="C773" s="255"/>
      <c r="D773" s="255"/>
      <c r="E773" s="255"/>
      <c r="F773" s="255"/>
      <c r="G773" s="255"/>
      <c r="H773" s="255"/>
      <c r="I773" s="255"/>
      <c r="J773" s="255"/>
      <c r="K773" s="255"/>
      <c r="L773" s="255"/>
      <c r="M773" s="255"/>
      <c r="N773" s="255"/>
      <c r="O773" s="255"/>
      <c r="P773" s="255"/>
      <c r="Q773" s="255"/>
      <c r="R773" s="255"/>
      <c r="S773" s="255"/>
      <c r="T773" s="255"/>
      <c r="U773" s="255"/>
      <c r="V773" s="255"/>
      <c r="W773" s="255"/>
      <c r="X773" s="255"/>
      <c r="Y773" s="255"/>
      <c r="Z773" s="255"/>
      <c r="AA773" s="255"/>
      <c r="AB773" s="255"/>
      <c r="AC773" s="255"/>
      <c r="AD773" s="255"/>
      <c r="AE773" s="255"/>
      <c r="AF773" s="255"/>
      <c r="AG773" s="255"/>
      <c r="AH773" s="255"/>
      <c r="AI773" s="255"/>
      <c r="AJ773" s="255"/>
      <c r="AK773" s="255"/>
      <c r="AL773" s="255"/>
      <c r="AM773" s="255"/>
      <c r="AN773" s="255"/>
      <c r="AO773" s="255"/>
      <c r="AP773" s="255"/>
      <c r="AQ773" s="255"/>
      <c r="AR773" s="255"/>
      <c r="AS773" s="255"/>
      <c r="AT773" s="255"/>
      <c r="AU773" s="255"/>
      <c r="AV773" s="255"/>
      <c r="AW773" s="255"/>
      <c r="AX773" s="255"/>
      <c r="AY773" s="255"/>
      <c r="AZ773" s="255"/>
      <c r="BA773" s="255"/>
      <c r="BB773" s="255"/>
      <c r="BC773" s="255"/>
      <c r="BD773" s="255"/>
      <c r="BE773" s="255"/>
      <c r="BF773" s="255"/>
      <c r="BG773" s="255"/>
      <c r="BH773" s="255"/>
      <c r="BI773" s="255"/>
    </row>
    <row r="774" spans="1:61" x14ac:dyDescent="0.2">
      <c r="A774" s="255"/>
      <c r="B774" s="255"/>
      <c r="C774" s="255"/>
      <c r="D774" s="255"/>
      <c r="E774" s="255"/>
      <c r="F774" s="255"/>
      <c r="G774" s="255"/>
      <c r="H774" s="255"/>
      <c r="I774" s="255"/>
      <c r="J774" s="255"/>
      <c r="K774" s="255"/>
      <c r="L774" s="255"/>
      <c r="M774" s="255"/>
      <c r="N774" s="255"/>
      <c r="O774" s="255"/>
      <c r="P774" s="255"/>
      <c r="Q774" s="255"/>
      <c r="R774" s="255"/>
      <c r="S774" s="255"/>
      <c r="T774" s="255"/>
      <c r="U774" s="255"/>
      <c r="V774" s="255"/>
      <c r="W774" s="255"/>
      <c r="X774" s="255"/>
      <c r="Y774" s="255"/>
      <c r="Z774" s="255"/>
      <c r="AA774" s="255"/>
      <c r="AB774" s="255"/>
      <c r="AC774" s="255"/>
      <c r="AD774" s="255"/>
      <c r="AE774" s="255"/>
      <c r="AF774" s="255"/>
      <c r="AG774" s="255"/>
      <c r="AH774" s="255"/>
      <c r="AI774" s="255"/>
      <c r="AJ774" s="255"/>
      <c r="AK774" s="255"/>
      <c r="AL774" s="255"/>
      <c r="AM774" s="255"/>
      <c r="AN774" s="255"/>
      <c r="AO774" s="255"/>
      <c r="AP774" s="255"/>
      <c r="AQ774" s="255"/>
      <c r="AR774" s="255"/>
      <c r="AS774" s="255"/>
      <c r="AT774" s="255"/>
      <c r="AU774" s="255"/>
      <c r="AV774" s="255"/>
      <c r="AW774" s="255"/>
      <c r="AX774" s="255"/>
      <c r="AY774" s="255"/>
      <c r="AZ774" s="255"/>
      <c r="BA774" s="255"/>
      <c r="BB774" s="255"/>
      <c r="BC774" s="255"/>
      <c r="BD774" s="255"/>
      <c r="BE774" s="255"/>
      <c r="BF774" s="255"/>
      <c r="BG774" s="255"/>
      <c r="BH774" s="255"/>
      <c r="BI774" s="255"/>
    </row>
    <row r="775" spans="1:61" x14ac:dyDescent="0.2">
      <c r="A775" s="255"/>
      <c r="B775" s="255"/>
      <c r="C775" s="255"/>
      <c r="D775" s="255"/>
      <c r="E775" s="255"/>
      <c r="F775" s="255"/>
      <c r="G775" s="255"/>
      <c r="H775" s="255"/>
      <c r="I775" s="255"/>
      <c r="J775" s="255"/>
      <c r="K775" s="255"/>
      <c r="L775" s="255"/>
      <c r="M775" s="255"/>
      <c r="N775" s="255"/>
      <c r="O775" s="255"/>
      <c r="P775" s="255"/>
      <c r="Q775" s="255"/>
      <c r="R775" s="255"/>
      <c r="S775" s="255"/>
      <c r="T775" s="255"/>
      <c r="U775" s="255"/>
      <c r="V775" s="255"/>
      <c r="W775" s="255"/>
      <c r="X775" s="255"/>
      <c r="Y775" s="255"/>
      <c r="Z775" s="255"/>
      <c r="AA775" s="255"/>
      <c r="AB775" s="255"/>
      <c r="AC775" s="255"/>
      <c r="AD775" s="255"/>
      <c r="AE775" s="255"/>
      <c r="AF775" s="255"/>
      <c r="AG775" s="255"/>
      <c r="AH775" s="255"/>
      <c r="AI775" s="255"/>
      <c r="AJ775" s="255"/>
      <c r="AK775" s="255"/>
      <c r="AL775" s="255"/>
      <c r="AM775" s="255"/>
      <c r="AN775" s="255"/>
      <c r="AO775" s="255"/>
      <c r="AP775" s="255"/>
      <c r="AQ775" s="255"/>
      <c r="AR775" s="255"/>
      <c r="AS775" s="255"/>
      <c r="AT775" s="255"/>
      <c r="AU775" s="255"/>
      <c r="AV775" s="255"/>
      <c r="AW775" s="255"/>
      <c r="AX775" s="255"/>
      <c r="AY775" s="255"/>
      <c r="AZ775" s="255"/>
      <c r="BA775" s="255"/>
      <c r="BB775" s="255"/>
      <c r="BC775" s="255"/>
      <c r="BD775" s="255"/>
      <c r="BE775" s="255"/>
      <c r="BF775" s="255"/>
      <c r="BG775" s="255"/>
      <c r="BH775" s="255"/>
      <c r="BI775" s="255"/>
    </row>
    <row r="776" spans="1:61" x14ac:dyDescent="0.2">
      <c r="A776" s="255"/>
      <c r="B776" s="255"/>
      <c r="C776" s="255"/>
      <c r="D776" s="255"/>
      <c r="E776" s="255"/>
      <c r="F776" s="255"/>
      <c r="G776" s="255"/>
      <c r="H776" s="255"/>
      <c r="I776" s="255"/>
      <c r="J776" s="255"/>
      <c r="K776" s="255"/>
      <c r="L776" s="255"/>
      <c r="M776" s="255"/>
      <c r="N776" s="255"/>
      <c r="O776" s="255"/>
      <c r="P776" s="255"/>
      <c r="Q776" s="255"/>
      <c r="R776" s="255"/>
      <c r="S776" s="255"/>
      <c r="T776" s="255"/>
      <c r="U776" s="255"/>
      <c r="V776" s="255"/>
      <c r="W776" s="255"/>
      <c r="X776" s="255"/>
      <c r="Y776" s="255"/>
      <c r="Z776" s="255"/>
      <c r="AA776" s="255"/>
      <c r="AB776" s="255"/>
      <c r="AC776" s="255"/>
      <c r="AD776" s="255"/>
      <c r="AE776" s="255"/>
      <c r="AF776" s="255"/>
      <c r="AG776" s="255"/>
      <c r="AH776" s="255"/>
      <c r="AI776" s="255"/>
      <c r="AJ776" s="255"/>
      <c r="AK776" s="255"/>
      <c r="AL776" s="255"/>
      <c r="AM776" s="255"/>
      <c r="AN776" s="255"/>
      <c r="AO776" s="255"/>
      <c r="AP776" s="255"/>
      <c r="AQ776" s="255"/>
      <c r="AR776" s="255"/>
      <c r="AS776" s="255"/>
      <c r="AT776" s="255"/>
      <c r="AU776" s="255"/>
      <c r="AV776" s="255"/>
      <c r="AW776" s="255"/>
      <c r="AX776" s="255"/>
      <c r="AY776" s="255"/>
      <c r="AZ776" s="255"/>
      <c r="BA776" s="255"/>
      <c r="BB776" s="255"/>
      <c r="BC776" s="255"/>
      <c r="BD776" s="255"/>
      <c r="BE776" s="255"/>
      <c r="BF776" s="255"/>
      <c r="BG776" s="255"/>
      <c r="BH776" s="255"/>
      <c r="BI776" s="255"/>
    </row>
    <row r="777" spans="1:61" x14ac:dyDescent="0.2">
      <c r="A777" s="255"/>
      <c r="B777" s="255"/>
      <c r="C777" s="255"/>
      <c r="D777" s="255"/>
      <c r="E777" s="255"/>
      <c r="F777" s="255"/>
      <c r="G777" s="255"/>
      <c r="H777" s="255"/>
      <c r="I777" s="255"/>
      <c r="J777" s="255"/>
      <c r="K777" s="255"/>
      <c r="L777" s="255"/>
      <c r="M777" s="255"/>
      <c r="N777" s="255"/>
      <c r="O777" s="255"/>
      <c r="P777" s="255"/>
      <c r="Q777" s="255"/>
      <c r="R777" s="255"/>
      <c r="S777" s="255"/>
      <c r="T777" s="255"/>
      <c r="U777" s="255"/>
      <c r="V777" s="255"/>
      <c r="W777" s="255"/>
      <c r="X777" s="255"/>
      <c r="Y777" s="255"/>
      <c r="Z777" s="255"/>
      <c r="AA777" s="255"/>
      <c r="AB777" s="255"/>
      <c r="AC777" s="255"/>
      <c r="AD777" s="255"/>
      <c r="AE777" s="255"/>
      <c r="AF777" s="255"/>
      <c r="AG777" s="255"/>
      <c r="AH777" s="255"/>
      <c r="AI777" s="255"/>
      <c r="AJ777" s="255"/>
      <c r="AK777" s="255"/>
      <c r="AL777" s="255"/>
      <c r="AM777" s="255"/>
      <c r="AN777" s="255"/>
      <c r="AO777" s="255"/>
      <c r="AP777" s="255"/>
      <c r="AQ777" s="255"/>
      <c r="AR777" s="255"/>
      <c r="AS777" s="255"/>
      <c r="AT777" s="255"/>
      <c r="AU777" s="255"/>
      <c r="AV777" s="255"/>
      <c r="AW777" s="255"/>
      <c r="AX777" s="255"/>
      <c r="AY777" s="255"/>
      <c r="AZ777" s="255"/>
      <c r="BA777" s="255"/>
      <c r="BB777" s="255"/>
      <c r="BC777" s="255"/>
      <c r="BD777" s="255"/>
      <c r="BE777" s="255"/>
      <c r="BF777" s="255"/>
      <c r="BG777" s="255"/>
      <c r="BH777" s="255"/>
      <c r="BI777" s="255"/>
    </row>
    <row r="778" spans="1:61" x14ac:dyDescent="0.2">
      <c r="A778" s="255"/>
      <c r="B778" s="255"/>
      <c r="C778" s="255"/>
      <c r="D778" s="255"/>
      <c r="E778" s="255"/>
      <c r="F778" s="255"/>
      <c r="G778" s="255"/>
      <c r="H778" s="255"/>
      <c r="I778" s="255"/>
      <c r="J778" s="255"/>
      <c r="K778" s="255"/>
      <c r="L778" s="255"/>
      <c r="M778" s="255"/>
      <c r="N778" s="255"/>
      <c r="O778" s="255"/>
      <c r="P778" s="255"/>
      <c r="Q778" s="255"/>
      <c r="R778" s="255"/>
      <c r="S778" s="255"/>
      <c r="T778" s="255"/>
      <c r="U778" s="255"/>
      <c r="V778" s="255"/>
      <c r="W778" s="255"/>
      <c r="X778" s="255"/>
      <c r="Y778" s="255"/>
      <c r="Z778" s="255"/>
      <c r="AA778" s="255"/>
      <c r="AB778" s="255"/>
      <c r="AC778" s="255"/>
      <c r="AD778" s="255"/>
      <c r="AE778" s="255"/>
      <c r="AF778" s="255"/>
      <c r="AG778" s="255"/>
      <c r="AH778" s="255"/>
      <c r="AI778" s="255"/>
      <c r="AJ778" s="255"/>
      <c r="AK778" s="255"/>
      <c r="AL778" s="255"/>
      <c r="AM778" s="255"/>
      <c r="AN778" s="255"/>
      <c r="AO778" s="255"/>
      <c r="AP778" s="255"/>
      <c r="AQ778" s="255"/>
      <c r="AR778" s="255"/>
      <c r="AS778" s="255"/>
      <c r="AT778" s="255"/>
      <c r="AU778" s="255"/>
      <c r="AV778" s="255"/>
      <c r="AW778" s="255"/>
      <c r="AX778" s="255"/>
      <c r="AY778" s="255"/>
      <c r="AZ778" s="255"/>
      <c r="BA778" s="255"/>
      <c r="BB778" s="255"/>
      <c r="BC778" s="255"/>
      <c r="BD778" s="255"/>
      <c r="BE778" s="255"/>
      <c r="BF778" s="255"/>
      <c r="BG778" s="255"/>
      <c r="BH778" s="255"/>
      <c r="BI778" s="255"/>
    </row>
    <row r="779" spans="1:61" x14ac:dyDescent="0.2">
      <c r="A779" s="255"/>
      <c r="B779" s="255"/>
      <c r="C779" s="255"/>
      <c r="D779" s="255"/>
      <c r="E779" s="255"/>
      <c r="F779" s="255"/>
      <c r="G779" s="255"/>
      <c r="H779" s="255"/>
      <c r="I779" s="255"/>
      <c r="J779" s="255"/>
      <c r="K779" s="255"/>
      <c r="L779" s="255"/>
      <c r="M779" s="255"/>
      <c r="N779" s="255"/>
      <c r="O779" s="255"/>
      <c r="P779" s="255"/>
      <c r="Q779" s="255"/>
      <c r="R779" s="255"/>
      <c r="S779" s="255"/>
      <c r="T779" s="255"/>
      <c r="U779" s="255"/>
      <c r="V779" s="255"/>
      <c r="W779" s="255"/>
      <c r="X779" s="255"/>
      <c r="Y779" s="255"/>
      <c r="Z779" s="255"/>
      <c r="AA779" s="255"/>
      <c r="AB779" s="255"/>
      <c r="AC779" s="255"/>
      <c r="AD779" s="255"/>
      <c r="AE779" s="255"/>
      <c r="AF779" s="255"/>
      <c r="AG779" s="255"/>
      <c r="AH779" s="255"/>
      <c r="AI779" s="255"/>
      <c r="AJ779" s="255"/>
      <c r="AK779" s="255"/>
      <c r="AL779" s="255"/>
      <c r="AM779" s="255"/>
      <c r="AN779" s="255"/>
      <c r="AO779" s="255"/>
      <c r="AP779" s="255"/>
      <c r="AQ779" s="255"/>
      <c r="AR779" s="255"/>
      <c r="AS779" s="255"/>
      <c r="AT779" s="255"/>
      <c r="AU779" s="255"/>
      <c r="AV779" s="255"/>
      <c r="AW779" s="255"/>
      <c r="AX779" s="255"/>
      <c r="AY779" s="255"/>
      <c r="AZ779" s="255"/>
      <c r="BA779" s="255"/>
      <c r="BB779" s="255"/>
      <c r="BC779" s="255"/>
      <c r="BD779" s="255"/>
      <c r="BE779" s="255"/>
      <c r="BF779" s="255"/>
      <c r="BG779" s="255"/>
      <c r="BH779" s="255"/>
      <c r="BI779" s="255"/>
    </row>
    <row r="780" spans="1:61" x14ac:dyDescent="0.2">
      <c r="A780" s="255"/>
      <c r="B780" s="255"/>
      <c r="C780" s="255"/>
      <c r="D780" s="255"/>
      <c r="E780" s="255"/>
      <c r="F780" s="255"/>
      <c r="G780" s="255"/>
      <c r="H780" s="255"/>
      <c r="I780" s="255"/>
      <c r="J780" s="255"/>
      <c r="K780" s="255"/>
      <c r="L780" s="255"/>
      <c r="M780" s="255"/>
      <c r="N780" s="255"/>
      <c r="O780" s="255"/>
      <c r="P780" s="255"/>
      <c r="Q780" s="255"/>
      <c r="R780" s="255"/>
      <c r="S780" s="255"/>
      <c r="T780" s="255"/>
      <c r="U780" s="255"/>
      <c r="V780" s="255"/>
      <c r="W780" s="255"/>
      <c r="X780" s="255"/>
      <c r="Y780" s="255"/>
      <c r="Z780" s="255"/>
      <c r="AA780" s="255"/>
      <c r="AB780" s="255"/>
      <c r="AC780" s="255"/>
      <c r="AD780" s="255"/>
      <c r="AE780" s="255"/>
      <c r="AF780" s="255"/>
      <c r="AG780" s="255"/>
      <c r="AH780" s="255"/>
      <c r="AI780" s="255"/>
      <c r="AJ780" s="255"/>
      <c r="AK780" s="255"/>
      <c r="AL780" s="255"/>
      <c r="AM780" s="255"/>
      <c r="AN780" s="255"/>
      <c r="AO780" s="255"/>
      <c r="AP780" s="255"/>
      <c r="AQ780" s="255"/>
      <c r="AR780" s="255"/>
      <c r="AS780" s="255"/>
      <c r="AT780" s="255"/>
      <c r="AU780" s="255"/>
      <c r="AV780" s="255"/>
      <c r="AW780" s="255"/>
      <c r="AX780" s="255"/>
      <c r="AY780" s="255"/>
      <c r="AZ780" s="255"/>
      <c r="BA780" s="255"/>
      <c r="BB780" s="255"/>
      <c r="BC780" s="255"/>
      <c r="BD780" s="255"/>
      <c r="BE780" s="255"/>
      <c r="BF780" s="255"/>
      <c r="BG780" s="255"/>
      <c r="BH780" s="255"/>
      <c r="BI780" s="255"/>
    </row>
    <row r="781" spans="1:61" x14ac:dyDescent="0.2">
      <c r="A781" s="255"/>
      <c r="B781" s="255"/>
      <c r="C781" s="255"/>
      <c r="D781" s="255"/>
      <c r="E781" s="255"/>
      <c r="F781" s="255"/>
      <c r="G781" s="255"/>
      <c r="H781" s="255"/>
      <c r="I781" s="255"/>
      <c r="J781" s="255"/>
      <c r="K781" s="255"/>
      <c r="L781" s="255"/>
      <c r="M781" s="255"/>
      <c r="N781" s="255"/>
      <c r="O781" s="255"/>
      <c r="P781" s="255"/>
      <c r="Q781" s="255"/>
      <c r="R781" s="255"/>
      <c r="S781" s="255"/>
      <c r="T781" s="255"/>
      <c r="U781" s="255"/>
      <c r="V781" s="255"/>
      <c r="W781" s="255"/>
      <c r="X781" s="255"/>
      <c r="Y781" s="255"/>
      <c r="Z781" s="255"/>
      <c r="AA781" s="255"/>
      <c r="AB781" s="255"/>
      <c r="AC781" s="255"/>
      <c r="AD781" s="255"/>
      <c r="AE781" s="255"/>
      <c r="AF781" s="255"/>
      <c r="AG781" s="255"/>
      <c r="AH781" s="255"/>
      <c r="AI781" s="255"/>
      <c r="AJ781" s="255"/>
      <c r="AK781" s="255"/>
      <c r="AL781" s="255"/>
      <c r="AM781" s="255"/>
      <c r="AN781" s="255"/>
      <c r="AO781" s="255"/>
      <c r="AP781" s="255"/>
      <c r="AQ781" s="255"/>
      <c r="AR781" s="255"/>
      <c r="AS781" s="255"/>
      <c r="AT781" s="255"/>
      <c r="AU781" s="255"/>
      <c r="AV781" s="255"/>
      <c r="AW781" s="255"/>
      <c r="AX781" s="255"/>
      <c r="AY781" s="255"/>
      <c r="AZ781" s="255"/>
      <c r="BA781" s="255"/>
      <c r="BB781" s="255"/>
      <c r="BC781" s="255"/>
      <c r="BD781" s="255"/>
      <c r="BE781" s="255"/>
      <c r="BF781" s="255"/>
      <c r="BG781" s="255"/>
      <c r="BH781" s="255"/>
      <c r="BI781" s="255"/>
    </row>
    <row r="782" spans="1:61" x14ac:dyDescent="0.2">
      <c r="A782" s="255"/>
      <c r="B782" s="255"/>
      <c r="C782" s="255"/>
      <c r="D782" s="255"/>
      <c r="E782" s="255"/>
      <c r="F782" s="255"/>
      <c r="G782" s="255"/>
      <c r="H782" s="255"/>
      <c r="I782" s="255"/>
      <c r="J782" s="255"/>
      <c r="K782" s="255"/>
      <c r="L782" s="255"/>
      <c r="M782" s="255"/>
      <c r="N782" s="255"/>
      <c r="O782" s="255"/>
      <c r="P782" s="255"/>
      <c r="Q782" s="255"/>
      <c r="R782" s="255"/>
      <c r="S782" s="255"/>
      <c r="T782" s="255"/>
      <c r="U782" s="255"/>
      <c r="V782" s="255"/>
      <c r="W782" s="255"/>
      <c r="X782" s="255"/>
      <c r="Y782" s="255"/>
      <c r="Z782" s="255"/>
      <c r="AA782" s="255"/>
      <c r="AB782" s="255"/>
      <c r="AC782" s="255"/>
      <c r="AD782" s="255"/>
      <c r="AE782" s="255"/>
      <c r="AF782" s="255"/>
      <c r="AG782" s="255"/>
      <c r="AH782" s="255"/>
      <c r="AI782" s="255"/>
      <c r="AJ782" s="255"/>
      <c r="AK782" s="255"/>
      <c r="AL782" s="255"/>
      <c r="AM782" s="255"/>
      <c r="AN782" s="255"/>
      <c r="AO782" s="255"/>
      <c r="AP782" s="255"/>
      <c r="AQ782" s="255"/>
      <c r="AR782" s="255"/>
      <c r="AS782" s="255"/>
      <c r="AT782" s="255"/>
      <c r="AU782" s="255"/>
      <c r="AV782" s="255"/>
      <c r="AW782" s="255"/>
      <c r="AX782" s="255"/>
      <c r="AY782" s="255"/>
      <c r="AZ782" s="255"/>
      <c r="BA782" s="255"/>
      <c r="BB782" s="255"/>
      <c r="BC782" s="255"/>
      <c r="BD782" s="255"/>
      <c r="BE782" s="255"/>
      <c r="BF782" s="255"/>
      <c r="BG782" s="255"/>
      <c r="BH782" s="255"/>
      <c r="BI782" s="255"/>
    </row>
    <row r="783" spans="1:61" x14ac:dyDescent="0.2">
      <c r="A783" s="255"/>
      <c r="B783" s="255"/>
      <c r="C783" s="255"/>
      <c r="D783" s="255"/>
      <c r="E783" s="255"/>
      <c r="F783" s="255"/>
      <c r="G783" s="255"/>
      <c r="H783" s="255"/>
      <c r="I783" s="255"/>
      <c r="J783" s="255"/>
      <c r="K783" s="255"/>
      <c r="L783" s="255"/>
      <c r="M783" s="255"/>
      <c r="N783" s="255"/>
      <c r="O783" s="255"/>
      <c r="P783" s="255"/>
      <c r="Q783" s="255"/>
      <c r="R783" s="255"/>
      <c r="S783" s="255"/>
      <c r="T783" s="255"/>
      <c r="U783" s="255"/>
      <c r="V783" s="255"/>
      <c r="W783" s="255"/>
      <c r="X783" s="255"/>
      <c r="Y783" s="255"/>
      <c r="Z783" s="255"/>
      <c r="AA783" s="255"/>
      <c r="AB783" s="255"/>
      <c r="AC783" s="255"/>
      <c r="AD783" s="255"/>
      <c r="AE783" s="255"/>
      <c r="AF783" s="255"/>
      <c r="AG783" s="255"/>
      <c r="AH783" s="255"/>
      <c r="AI783" s="255"/>
      <c r="AJ783" s="255"/>
      <c r="AK783" s="255"/>
      <c r="AL783" s="255"/>
      <c r="AM783" s="255"/>
      <c r="AN783" s="255"/>
      <c r="AO783" s="255"/>
      <c r="AP783" s="255"/>
      <c r="AQ783" s="255"/>
      <c r="AR783" s="255"/>
      <c r="AS783" s="255"/>
      <c r="AT783" s="255"/>
      <c r="AU783" s="255"/>
      <c r="AV783" s="255"/>
      <c r="AW783" s="255"/>
      <c r="AX783" s="255"/>
      <c r="AY783" s="255"/>
      <c r="AZ783" s="255"/>
      <c r="BA783" s="255"/>
      <c r="BB783" s="255"/>
      <c r="BC783" s="255"/>
      <c r="BD783" s="255"/>
      <c r="BE783" s="255"/>
      <c r="BF783" s="255"/>
      <c r="BG783" s="255"/>
      <c r="BH783" s="255"/>
      <c r="BI783" s="255"/>
    </row>
    <row r="784" spans="1:61" x14ac:dyDescent="0.2">
      <c r="A784" s="255"/>
      <c r="B784" s="255"/>
      <c r="C784" s="255"/>
      <c r="D784" s="255"/>
      <c r="E784" s="255"/>
      <c r="F784" s="255"/>
      <c r="G784" s="255"/>
      <c r="H784" s="255"/>
      <c r="I784" s="255"/>
      <c r="J784" s="255"/>
      <c r="K784" s="255"/>
      <c r="L784" s="255"/>
      <c r="M784" s="255"/>
      <c r="N784" s="255"/>
      <c r="O784" s="255"/>
      <c r="P784" s="255"/>
      <c r="Q784" s="255"/>
      <c r="R784" s="255"/>
      <c r="S784" s="255"/>
      <c r="T784" s="255"/>
      <c r="U784" s="255"/>
      <c r="V784" s="255"/>
      <c r="W784" s="255"/>
      <c r="X784" s="255"/>
      <c r="Y784" s="255"/>
      <c r="Z784" s="255"/>
      <c r="AA784" s="255"/>
      <c r="AB784" s="255"/>
      <c r="AC784" s="255"/>
      <c r="AD784" s="255"/>
      <c r="AE784" s="255"/>
      <c r="AF784" s="255"/>
      <c r="AG784" s="255"/>
      <c r="AH784" s="255"/>
      <c r="AI784" s="255"/>
      <c r="AJ784" s="255"/>
      <c r="AK784" s="255"/>
      <c r="AL784" s="255"/>
      <c r="AM784" s="255"/>
      <c r="AN784" s="255"/>
      <c r="AO784" s="255"/>
      <c r="AP784" s="255"/>
      <c r="AQ784" s="255"/>
      <c r="AR784" s="255"/>
      <c r="AS784" s="255"/>
      <c r="AT784" s="255"/>
      <c r="AU784" s="255"/>
      <c r="AV784" s="255"/>
      <c r="AW784" s="255"/>
      <c r="AX784" s="255"/>
      <c r="AY784" s="255"/>
      <c r="AZ784" s="255"/>
      <c r="BA784" s="255"/>
      <c r="BB784" s="255"/>
      <c r="BC784" s="255"/>
      <c r="BD784" s="255"/>
      <c r="BE784" s="255"/>
      <c r="BF784" s="255"/>
      <c r="BG784" s="255"/>
      <c r="BH784" s="255"/>
      <c r="BI784" s="255"/>
    </row>
    <row r="785" spans="1:61" x14ac:dyDescent="0.2">
      <c r="A785" s="255"/>
      <c r="B785" s="255"/>
      <c r="C785" s="255"/>
      <c r="D785" s="255"/>
      <c r="E785" s="255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5"/>
      <c r="Q785" s="255"/>
      <c r="R785" s="255"/>
      <c r="S785" s="255"/>
      <c r="T785" s="255"/>
      <c r="U785" s="255"/>
      <c r="V785" s="255"/>
      <c r="W785" s="255"/>
      <c r="X785" s="255"/>
      <c r="Y785" s="255"/>
      <c r="Z785" s="255"/>
      <c r="AA785" s="255"/>
      <c r="AB785" s="255"/>
      <c r="AC785" s="255"/>
      <c r="AD785" s="255"/>
      <c r="AE785" s="255"/>
      <c r="AF785" s="255"/>
      <c r="AG785" s="255"/>
      <c r="AH785" s="255"/>
      <c r="AI785" s="255"/>
      <c r="AJ785" s="255"/>
      <c r="AK785" s="255"/>
      <c r="AL785" s="255"/>
      <c r="AM785" s="255"/>
      <c r="AN785" s="255"/>
      <c r="AO785" s="255"/>
      <c r="AP785" s="255"/>
      <c r="AQ785" s="255"/>
      <c r="AR785" s="255"/>
      <c r="AS785" s="255"/>
      <c r="AT785" s="255"/>
      <c r="AU785" s="255"/>
      <c r="AV785" s="255"/>
      <c r="AW785" s="255"/>
      <c r="AX785" s="255"/>
      <c r="AY785" s="255"/>
      <c r="AZ785" s="255"/>
      <c r="BA785" s="255"/>
      <c r="BB785" s="255"/>
      <c r="BC785" s="255"/>
      <c r="BD785" s="255"/>
      <c r="BE785" s="255"/>
      <c r="BF785" s="255"/>
      <c r="BG785" s="255"/>
      <c r="BH785" s="255"/>
      <c r="BI785" s="255"/>
    </row>
    <row r="786" spans="1:61" x14ac:dyDescent="0.2">
      <c r="A786" s="255"/>
      <c r="B786" s="255"/>
      <c r="C786" s="255"/>
      <c r="D786" s="255"/>
      <c r="E786" s="255"/>
      <c r="F786" s="255"/>
      <c r="G786" s="255"/>
      <c r="H786" s="255"/>
      <c r="I786" s="255"/>
      <c r="J786" s="255"/>
      <c r="K786" s="255"/>
      <c r="L786" s="255"/>
      <c r="M786" s="255"/>
      <c r="N786" s="255"/>
      <c r="O786" s="255"/>
      <c r="P786" s="255"/>
      <c r="Q786" s="255"/>
      <c r="R786" s="255"/>
      <c r="S786" s="255"/>
      <c r="T786" s="255"/>
      <c r="U786" s="255"/>
      <c r="V786" s="255"/>
      <c r="W786" s="255"/>
      <c r="X786" s="255"/>
      <c r="Y786" s="255"/>
      <c r="Z786" s="255"/>
      <c r="AA786" s="255"/>
      <c r="AB786" s="255"/>
      <c r="AC786" s="255"/>
      <c r="AD786" s="255"/>
      <c r="AE786" s="255"/>
      <c r="AF786" s="255"/>
      <c r="AG786" s="255"/>
      <c r="AH786" s="255"/>
      <c r="AI786" s="255"/>
      <c r="AJ786" s="255"/>
      <c r="AK786" s="255"/>
      <c r="AL786" s="255"/>
      <c r="AM786" s="255"/>
      <c r="AN786" s="255"/>
      <c r="AO786" s="255"/>
      <c r="AP786" s="255"/>
      <c r="AQ786" s="255"/>
      <c r="AR786" s="255"/>
      <c r="AS786" s="255"/>
      <c r="AT786" s="255"/>
      <c r="AU786" s="255"/>
      <c r="AV786" s="255"/>
      <c r="AW786" s="255"/>
      <c r="AX786" s="255"/>
      <c r="AY786" s="255"/>
      <c r="AZ786" s="255"/>
      <c r="BA786" s="255"/>
      <c r="BB786" s="255"/>
      <c r="BC786" s="255"/>
      <c r="BD786" s="255"/>
      <c r="BE786" s="255"/>
      <c r="BF786" s="255"/>
      <c r="BG786" s="255"/>
      <c r="BH786" s="255"/>
      <c r="BI786" s="255"/>
    </row>
    <row r="787" spans="1:61" x14ac:dyDescent="0.2">
      <c r="A787" s="255"/>
      <c r="B787" s="255"/>
      <c r="C787" s="255"/>
      <c r="D787" s="255"/>
      <c r="E787" s="255"/>
      <c r="F787" s="255"/>
      <c r="G787" s="255"/>
      <c r="H787" s="255"/>
      <c r="I787" s="255"/>
      <c r="J787" s="255"/>
      <c r="K787" s="255"/>
      <c r="L787" s="255"/>
      <c r="M787" s="255"/>
      <c r="N787" s="255"/>
      <c r="O787" s="255"/>
      <c r="P787" s="255"/>
      <c r="Q787" s="255"/>
      <c r="R787" s="255"/>
      <c r="S787" s="255"/>
      <c r="T787" s="255"/>
      <c r="U787" s="255"/>
      <c r="V787" s="255"/>
      <c r="W787" s="255"/>
      <c r="X787" s="255"/>
      <c r="Y787" s="255"/>
      <c r="Z787" s="255"/>
      <c r="AA787" s="255"/>
      <c r="AB787" s="255"/>
      <c r="AC787" s="255"/>
      <c r="AD787" s="255"/>
      <c r="AE787" s="255"/>
      <c r="AF787" s="255"/>
      <c r="AG787" s="255"/>
      <c r="AH787" s="255"/>
      <c r="AI787" s="255"/>
      <c r="AJ787" s="255"/>
      <c r="AK787" s="255"/>
      <c r="AL787" s="255"/>
      <c r="AM787" s="255"/>
      <c r="AN787" s="255"/>
      <c r="AO787" s="255"/>
      <c r="AP787" s="255"/>
      <c r="AQ787" s="255"/>
      <c r="AR787" s="255"/>
      <c r="AS787" s="255"/>
      <c r="AT787" s="255"/>
      <c r="AU787" s="255"/>
      <c r="AV787" s="255"/>
      <c r="AW787" s="255"/>
      <c r="AX787" s="255"/>
      <c r="AY787" s="255"/>
      <c r="AZ787" s="255"/>
      <c r="BA787" s="255"/>
      <c r="BB787" s="255"/>
      <c r="BC787" s="255"/>
      <c r="BD787" s="255"/>
      <c r="BE787" s="255"/>
      <c r="BF787" s="255"/>
      <c r="BG787" s="255"/>
      <c r="BH787" s="255"/>
      <c r="BI787" s="255"/>
    </row>
    <row r="788" spans="1:61" x14ac:dyDescent="0.2">
      <c r="A788" s="255"/>
      <c r="B788" s="255"/>
      <c r="C788" s="255"/>
      <c r="D788" s="255"/>
      <c r="E788" s="255"/>
      <c r="F788" s="255"/>
      <c r="G788" s="255"/>
      <c r="H788" s="255"/>
      <c r="I788" s="255"/>
      <c r="J788" s="255"/>
      <c r="K788" s="255"/>
      <c r="L788" s="255"/>
      <c r="M788" s="255"/>
      <c r="N788" s="255"/>
      <c r="O788" s="255"/>
      <c r="P788" s="255"/>
      <c r="Q788" s="255"/>
      <c r="R788" s="255"/>
      <c r="S788" s="255"/>
      <c r="T788" s="255"/>
      <c r="U788" s="255"/>
      <c r="V788" s="255"/>
      <c r="W788" s="255"/>
      <c r="X788" s="255"/>
      <c r="Y788" s="255"/>
      <c r="Z788" s="255"/>
      <c r="AA788" s="255"/>
      <c r="AB788" s="255"/>
      <c r="AC788" s="255"/>
      <c r="AD788" s="255"/>
      <c r="AE788" s="255"/>
      <c r="AF788" s="255"/>
      <c r="AG788" s="255"/>
      <c r="AH788" s="255"/>
      <c r="AI788" s="255"/>
      <c r="AJ788" s="255"/>
      <c r="AK788" s="255"/>
      <c r="AL788" s="255"/>
      <c r="AM788" s="255"/>
      <c r="AN788" s="255"/>
      <c r="AO788" s="255"/>
      <c r="AP788" s="255"/>
      <c r="AQ788" s="255"/>
      <c r="AR788" s="255"/>
      <c r="AS788" s="255"/>
      <c r="AT788" s="255"/>
      <c r="AU788" s="255"/>
      <c r="AV788" s="255"/>
      <c r="AW788" s="255"/>
      <c r="AX788" s="255"/>
      <c r="AY788" s="255"/>
      <c r="AZ788" s="255"/>
      <c r="BA788" s="255"/>
      <c r="BB788" s="255"/>
      <c r="BC788" s="255"/>
      <c r="BD788" s="255"/>
      <c r="BE788" s="255"/>
      <c r="BF788" s="255"/>
      <c r="BG788" s="255"/>
      <c r="BH788" s="255"/>
      <c r="BI788" s="255"/>
    </row>
    <row r="789" spans="1:61" x14ac:dyDescent="0.2">
      <c r="A789" s="255"/>
      <c r="B789" s="255"/>
      <c r="C789" s="255"/>
      <c r="D789" s="255"/>
      <c r="E789" s="255"/>
      <c r="F789" s="255"/>
      <c r="G789" s="255"/>
      <c r="H789" s="255"/>
      <c r="I789" s="255"/>
      <c r="J789" s="255"/>
      <c r="K789" s="255"/>
      <c r="L789" s="255"/>
      <c r="M789" s="255"/>
      <c r="N789" s="255"/>
      <c r="O789" s="255"/>
      <c r="P789" s="255"/>
      <c r="Q789" s="255"/>
      <c r="R789" s="255"/>
      <c r="S789" s="255"/>
      <c r="T789" s="255"/>
      <c r="U789" s="255"/>
      <c r="V789" s="255"/>
      <c r="W789" s="255"/>
      <c r="X789" s="255"/>
      <c r="Y789" s="255"/>
      <c r="Z789" s="255"/>
      <c r="AA789" s="255"/>
      <c r="AB789" s="255"/>
      <c r="AC789" s="255"/>
      <c r="AD789" s="255"/>
      <c r="AE789" s="255"/>
      <c r="AF789" s="255"/>
      <c r="AG789" s="255"/>
      <c r="AH789" s="255"/>
      <c r="AI789" s="255"/>
      <c r="AJ789" s="255"/>
      <c r="AK789" s="255"/>
      <c r="AL789" s="255"/>
      <c r="AM789" s="255"/>
      <c r="AN789" s="255"/>
      <c r="AO789" s="255"/>
      <c r="AP789" s="255"/>
      <c r="AQ789" s="255"/>
      <c r="AR789" s="255"/>
      <c r="AS789" s="255"/>
      <c r="AT789" s="255"/>
      <c r="AU789" s="255"/>
      <c r="AV789" s="255"/>
      <c r="AW789" s="255"/>
      <c r="AX789" s="255"/>
      <c r="AY789" s="255"/>
      <c r="AZ789" s="255"/>
      <c r="BA789" s="255"/>
      <c r="BB789" s="255"/>
      <c r="BC789" s="255"/>
      <c r="BD789" s="255"/>
      <c r="BE789" s="255"/>
      <c r="BF789" s="255"/>
      <c r="BG789" s="255"/>
      <c r="BH789" s="255"/>
      <c r="BI789" s="255"/>
    </row>
    <row r="790" spans="1:61" x14ac:dyDescent="0.2">
      <c r="A790" s="255"/>
      <c r="B790" s="255"/>
      <c r="C790" s="255"/>
      <c r="D790" s="255"/>
      <c r="E790" s="255"/>
      <c r="F790" s="255"/>
      <c r="G790" s="255"/>
      <c r="H790" s="255"/>
      <c r="I790" s="255"/>
      <c r="J790" s="255"/>
      <c r="K790" s="255"/>
      <c r="L790" s="255"/>
      <c r="M790" s="255"/>
      <c r="N790" s="255"/>
      <c r="O790" s="255"/>
      <c r="P790" s="255"/>
      <c r="Q790" s="255"/>
      <c r="R790" s="255"/>
      <c r="S790" s="255"/>
      <c r="T790" s="255"/>
      <c r="U790" s="255"/>
      <c r="V790" s="255"/>
      <c r="W790" s="255"/>
      <c r="X790" s="255"/>
      <c r="Y790" s="255"/>
      <c r="Z790" s="255"/>
      <c r="AA790" s="255"/>
      <c r="AB790" s="255"/>
      <c r="AC790" s="255"/>
      <c r="AD790" s="255"/>
      <c r="AE790" s="255"/>
      <c r="AF790" s="255"/>
      <c r="AG790" s="255"/>
      <c r="AH790" s="255"/>
      <c r="AI790" s="255"/>
      <c r="AJ790" s="255"/>
      <c r="AK790" s="255"/>
      <c r="AL790" s="255"/>
      <c r="AM790" s="255"/>
      <c r="AN790" s="255"/>
      <c r="AO790" s="255"/>
      <c r="AP790" s="255"/>
      <c r="AQ790" s="255"/>
      <c r="AR790" s="255"/>
      <c r="AS790" s="255"/>
      <c r="AT790" s="255"/>
      <c r="AU790" s="255"/>
      <c r="AV790" s="255"/>
      <c r="AW790" s="255"/>
      <c r="AX790" s="255"/>
      <c r="AY790" s="255"/>
      <c r="AZ790" s="255"/>
      <c r="BA790" s="255"/>
      <c r="BB790" s="255"/>
      <c r="BC790" s="255"/>
      <c r="BD790" s="255"/>
      <c r="BE790" s="255"/>
      <c r="BF790" s="255"/>
      <c r="BG790" s="255"/>
      <c r="BH790" s="255"/>
      <c r="BI790" s="255"/>
    </row>
    <row r="791" spans="1:61" x14ac:dyDescent="0.2">
      <c r="A791" s="255"/>
      <c r="B791" s="255"/>
      <c r="C791" s="255"/>
      <c r="D791" s="255"/>
      <c r="E791" s="255"/>
      <c r="F791" s="255"/>
      <c r="G791" s="255"/>
      <c r="H791" s="255"/>
      <c r="I791" s="255"/>
      <c r="J791" s="255"/>
      <c r="K791" s="255"/>
      <c r="L791" s="255"/>
      <c r="M791" s="255"/>
      <c r="N791" s="255"/>
      <c r="O791" s="255"/>
      <c r="P791" s="255"/>
      <c r="Q791" s="255"/>
      <c r="R791" s="255"/>
      <c r="S791" s="255"/>
      <c r="T791" s="255"/>
      <c r="U791" s="255"/>
      <c r="V791" s="255"/>
      <c r="W791" s="255"/>
      <c r="X791" s="255"/>
      <c r="Y791" s="255"/>
      <c r="Z791" s="255"/>
      <c r="AA791" s="255"/>
      <c r="AB791" s="255"/>
      <c r="AC791" s="255"/>
      <c r="AD791" s="255"/>
      <c r="AE791" s="255"/>
      <c r="AF791" s="255"/>
      <c r="AG791" s="255"/>
      <c r="AH791" s="255"/>
      <c r="AI791" s="255"/>
      <c r="AJ791" s="255"/>
      <c r="AK791" s="255"/>
      <c r="AL791" s="255"/>
      <c r="AM791" s="255"/>
      <c r="AN791" s="255"/>
      <c r="AO791" s="255"/>
      <c r="AP791" s="255"/>
      <c r="AQ791" s="255"/>
      <c r="AR791" s="255"/>
      <c r="AS791" s="255"/>
      <c r="AT791" s="255"/>
      <c r="AU791" s="255"/>
      <c r="AV791" s="255"/>
      <c r="AW791" s="255"/>
      <c r="AX791" s="255"/>
      <c r="AY791" s="255"/>
      <c r="AZ791" s="255"/>
      <c r="BA791" s="255"/>
      <c r="BB791" s="255"/>
      <c r="BC791" s="255"/>
      <c r="BD791" s="255"/>
      <c r="BE791" s="255"/>
      <c r="BF791" s="255"/>
      <c r="BG791" s="255"/>
      <c r="BH791" s="255"/>
      <c r="BI791" s="255"/>
    </row>
    <row r="792" spans="1:61" x14ac:dyDescent="0.2">
      <c r="A792" s="255"/>
      <c r="B792" s="255"/>
      <c r="C792" s="255"/>
      <c r="D792" s="255"/>
      <c r="E792" s="255"/>
      <c r="F792" s="255"/>
      <c r="G792" s="255"/>
      <c r="H792" s="255"/>
      <c r="I792" s="255"/>
      <c r="J792" s="255"/>
      <c r="K792" s="255"/>
      <c r="L792" s="255"/>
      <c r="M792" s="255"/>
      <c r="N792" s="255"/>
      <c r="O792" s="255"/>
      <c r="P792" s="255"/>
      <c r="Q792" s="255"/>
      <c r="R792" s="255"/>
      <c r="S792" s="255"/>
      <c r="T792" s="255"/>
      <c r="U792" s="255"/>
      <c r="V792" s="255"/>
      <c r="W792" s="255"/>
      <c r="X792" s="255"/>
      <c r="Y792" s="255"/>
      <c r="Z792" s="255"/>
      <c r="AA792" s="255"/>
      <c r="AB792" s="255"/>
      <c r="AC792" s="255"/>
      <c r="AD792" s="255"/>
      <c r="AE792" s="255"/>
      <c r="AF792" s="255"/>
      <c r="AG792" s="255"/>
      <c r="AH792" s="255"/>
      <c r="AI792" s="255"/>
      <c r="AJ792" s="255"/>
      <c r="AK792" s="255"/>
      <c r="AL792" s="255"/>
      <c r="AM792" s="255"/>
      <c r="AN792" s="255"/>
      <c r="AO792" s="255"/>
      <c r="AP792" s="255"/>
      <c r="AQ792" s="255"/>
      <c r="AR792" s="255"/>
      <c r="AS792" s="255"/>
      <c r="AT792" s="255"/>
      <c r="AU792" s="255"/>
      <c r="AV792" s="255"/>
      <c r="AW792" s="255"/>
      <c r="AX792" s="255"/>
      <c r="AY792" s="255"/>
      <c r="AZ792" s="255"/>
      <c r="BA792" s="255"/>
      <c r="BB792" s="255"/>
      <c r="BC792" s="255"/>
      <c r="BD792" s="255"/>
      <c r="BE792" s="255"/>
      <c r="BF792" s="255"/>
      <c r="BG792" s="255"/>
      <c r="BH792" s="255"/>
      <c r="BI792" s="255"/>
    </row>
    <row r="793" spans="1:61" x14ac:dyDescent="0.2">
      <c r="A793" s="255"/>
      <c r="B793" s="255"/>
      <c r="C793" s="255"/>
      <c r="D793" s="255"/>
      <c r="E793" s="255"/>
      <c r="F793" s="255"/>
      <c r="G793" s="255"/>
      <c r="H793" s="255"/>
      <c r="I793" s="255"/>
      <c r="J793" s="255"/>
      <c r="K793" s="255"/>
      <c r="L793" s="255"/>
      <c r="M793" s="255"/>
      <c r="N793" s="255"/>
      <c r="O793" s="255"/>
      <c r="P793" s="255"/>
      <c r="Q793" s="255"/>
      <c r="R793" s="255"/>
      <c r="S793" s="255"/>
      <c r="T793" s="255"/>
      <c r="U793" s="255"/>
      <c r="V793" s="255"/>
      <c r="W793" s="255"/>
      <c r="X793" s="255"/>
      <c r="Y793" s="255"/>
      <c r="Z793" s="255"/>
      <c r="AA793" s="255"/>
      <c r="AB793" s="255"/>
      <c r="AC793" s="255"/>
      <c r="AD793" s="255"/>
      <c r="AE793" s="255"/>
      <c r="AF793" s="255"/>
      <c r="AG793" s="255"/>
      <c r="AH793" s="255"/>
      <c r="AI793" s="255"/>
      <c r="AJ793" s="255"/>
      <c r="AK793" s="255"/>
      <c r="AL793" s="255"/>
      <c r="AM793" s="255"/>
      <c r="AN793" s="255"/>
      <c r="AO793" s="255"/>
      <c r="AP793" s="255"/>
      <c r="AQ793" s="255"/>
      <c r="AR793" s="255"/>
      <c r="AS793" s="255"/>
      <c r="AT793" s="255"/>
      <c r="AU793" s="255"/>
      <c r="AV793" s="255"/>
      <c r="AW793" s="255"/>
      <c r="AX793" s="255"/>
      <c r="AY793" s="255"/>
      <c r="AZ793" s="255"/>
      <c r="BA793" s="255"/>
      <c r="BB793" s="255"/>
      <c r="BC793" s="255"/>
      <c r="BD793" s="255"/>
      <c r="BE793" s="255"/>
      <c r="BF793" s="255"/>
      <c r="BG793" s="255"/>
      <c r="BH793" s="255"/>
      <c r="BI793" s="255"/>
    </row>
    <row r="794" spans="1:61" x14ac:dyDescent="0.2">
      <c r="A794" s="255"/>
      <c r="B794" s="255"/>
      <c r="C794" s="255"/>
      <c r="D794" s="255"/>
      <c r="E794" s="255"/>
      <c r="F794" s="255"/>
      <c r="G794" s="255"/>
      <c r="H794" s="255"/>
      <c r="I794" s="255"/>
      <c r="J794" s="255"/>
      <c r="K794" s="255"/>
      <c r="L794" s="255"/>
      <c r="M794" s="255"/>
      <c r="N794" s="255"/>
      <c r="O794" s="255"/>
      <c r="P794" s="255"/>
      <c r="Q794" s="255"/>
      <c r="R794" s="255"/>
      <c r="S794" s="255"/>
      <c r="T794" s="255"/>
      <c r="U794" s="255"/>
      <c r="V794" s="255"/>
      <c r="W794" s="255"/>
      <c r="X794" s="255"/>
      <c r="Y794" s="255"/>
      <c r="Z794" s="255"/>
      <c r="AA794" s="255"/>
      <c r="AB794" s="255"/>
      <c r="AC794" s="255"/>
      <c r="AD794" s="255"/>
      <c r="AE794" s="255"/>
      <c r="AF794" s="255"/>
      <c r="AG794" s="255"/>
      <c r="AH794" s="255"/>
      <c r="AI794" s="255"/>
      <c r="AJ794" s="255"/>
      <c r="AK794" s="255"/>
      <c r="AL794" s="255"/>
      <c r="AM794" s="255"/>
      <c r="AN794" s="255"/>
      <c r="AO794" s="255"/>
      <c r="AP794" s="255"/>
      <c r="AQ794" s="255"/>
      <c r="AR794" s="255"/>
      <c r="AS794" s="255"/>
      <c r="AT794" s="255"/>
      <c r="AU794" s="255"/>
      <c r="AV794" s="255"/>
      <c r="AW794" s="255"/>
      <c r="AX794" s="255"/>
      <c r="AY794" s="255"/>
      <c r="AZ794" s="255"/>
      <c r="BA794" s="255"/>
      <c r="BB794" s="255"/>
      <c r="BC794" s="255"/>
      <c r="BD794" s="255"/>
      <c r="BE794" s="255"/>
      <c r="BF794" s="255"/>
      <c r="BG794" s="255"/>
      <c r="BH794" s="255"/>
      <c r="BI794" s="255"/>
    </row>
    <row r="795" spans="1:61" x14ac:dyDescent="0.2">
      <c r="A795" s="255"/>
      <c r="B795" s="255"/>
      <c r="C795" s="255"/>
      <c r="D795" s="255"/>
      <c r="E795" s="255"/>
      <c r="F795" s="255"/>
      <c r="G795" s="255"/>
      <c r="H795" s="255"/>
      <c r="I795" s="255"/>
      <c r="J795" s="255"/>
      <c r="K795" s="255"/>
      <c r="L795" s="255"/>
      <c r="M795" s="255"/>
      <c r="N795" s="255"/>
      <c r="O795" s="255"/>
      <c r="P795" s="255"/>
      <c r="Q795" s="255"/>
      <c r="R795" s="255"/>
      <c r="S795" s="255"/>
      <c r="T795" s="255"/>
      <c r="U795" s="255"/>
      <c r="V795" s="255"/>
      <c r="W795" s="255"/>
      <c r="X795" s="255"/>
      <c r="Y795" s="255"/>
      <c r="Z795" s="255"/>
      <c r="AA795" s="255"/>
      <c r="AB795" s="255"/>
      <c r="AC795" s="255"/>
      <c r="AD795" s="255"/>
      <c r="AE795" s="255"/>
      <c r="AF795" s="255"/>
      <c r="AG795" s="255"/>
      <c r="AH795" s="255"/>
      <c r="AI795" s="255"/>
      <c r="AJ795" s="255"/>
      <c r="AK795" s="255"/>
      <c r="AL795" s="255"/>
      <c r="AM795" s="255"/>
      <c r="AN795" s="255"/>
      <c r="AO795" s="255"/>
      <c r="AP795" s="255"/>
      <c r="AQ795" s="255"/>
      <c r="AR795" s="255"/>
      <c r="AS795" s="255"/>
      <c r="AT795" s="255"/>
      <c r="AU795" s="255"/>
      <c r="AV795" s="255"/>
      <c r="AW795" s="255"/>
      <c r="AX795" s="255"/>
      <c r="AY795" s="255"/>
      <c r="AZ795" s="255"/>
      <c r="BA795" s="255"/>
      <c r="BB795" s="255"/>
      <c r="BC795" s="255"/>
      <c r="BD795" s="255"/>
      <c r="BE795" s="255"/>
      <c r="BF795" s="255"/>
      <c r="BG795" s="255"/>
      <c r="BH795" s="255"/>
      <c r="BI795" s="255"/>
    </row>
    <row r="796" spans="1:61" x14ac:dyDescent="0.2">
      <c r="A796" s="255"/>
      <c r="B796" s="255"/>
      <c r="C796" s="255"/>
      <c r="D796" s="255"/>
      <c r="E796" s="255"/>
      <c r="F796" s="255"/>
      <c r="G796" s="255"/>
      <c r="H796" s="255"/>
      <c r="I796" s="255"/>
      <c r="J796" s="255"/>
      <c r="K796" s="255"/>
      <c r="L796" s="255"/>
      <c r="M796" s="255"/>
      <c r="N796" s="255"/>
      <c r="O796" s="255"/>
      <c r="P796" s="255"/>
      <c r="Q796" s="255"/>
      <c r="R796" s="255"/>
      <c r="S796" s="255"/>
      <c r="T796" s="255"/>
      <c r="U796" s="255"/>
      <c r="V796" s="255"/>
      <c r="W796" s="255"/>
      <c r="X796" s="255"/>
      <c r="Y796" s="255"/>
      <c r="Z796" s="255"/>
      <c r="AA796" s="255"/>
      <c r="AB796" s="255"/>
      <c r="AC796" s="255"/>
      <c r="AD796" s="255"/>
      <c r="AE796" s="255"/>
      <c r="AF796" s="255"/>
      <c r="AG796" s="255"/>
      <c r="AH796" s="255"/>
      <c r="AI796" s="255"/>
      <c r="AJ796" s="255"/>
      <c r="AK796" s="255"/>
      <c r="AL796" s="255"/>
      <c r="AM796" s="255"/>
      <c r="AN796" s="255"/>
      <c r="AO796" s="255"/>
      <c r="AP796" s="255"/>
      <c r="AQ796" s="255"/>
      <c r="AR796" s="255"/>
      <c r="AS796" s="255"/>
      <c r="AT796" s="255"/>
      <c r="AU796" s="255"/>
      <c r="AV796" s="255"/>
      <c r="AW796" s="255"/>
      <c r="AX796" s="255"/>
      <c r="AY796" s="255"/>
      <c r="AZ796" s="255"/>
      <c r="BA796" s="255"/>
      <c r="BB796" s="255"/>
      <c r="BC796" s="255"/>
      <c r="BD796" s="255"/>
      <c r="BE796" s="255"/>
      <c r="BF796" s="255"/>
      <c r="BG796" s="255"/>
      <c r="BH796" s="255"/>
      <c r="BI796" s="255"/>
    </row>
    <row r="797" spans="1:61" x14ac:dyDescent="0.2">
      <c r="A797" s="255"/>
      <c r="B797" s="255"/>
      <c r="C797" s="255"/>
      <c r="D797" s="255"/>
      <c r="E797" s="255"/>
      <c r="F797" s="255"/>
      <c r="G797" s="255"/>
      <c r="H797" s="255"/>
      <c r="I797" s="255"/>
      <c r="J797" s="255"/>
      <c r="K797" s="255"/>
      <c r="L797" s="255"/>
      <c r="M797" s="255"/>
      <c r="N797" s="255"/>
      <c r="O797" s="255"/>
      <c r="P797" s="255"/>
      <c r="Q797" s="255"/>
      <c r="R797" s="255"/>
      <c r="S797" s="255"/>
      <c r="T797" s="255"/>
      <c r="U797" s="255"/>
      <c r="V797" s="255"/>
      <c r="W797" s="255"/>
      <c r="X797" s="255"/>
      <c r="Y797" s="255"/>
      <c r="Z797" s="255"/>
      <c r="AA797" s="255"/>
      <c r="AB797" s="255"/>
      <c r="AC797" s="255"/>
      <c r="AD797" s="255"/>
      <c r="AE797" s="255"/>
      <c r="AF797" s="255"/>
      <c r="AG797" s="255"/>
      <c r="AH797" s="255"/>
      <c r="AI797" s="255"/>
      <c r="AJ797" s="255"/>
      <c r="AK797" s="255"/>
      <c r="AL797" s="255"/>
      <c r="AM797" s="255"/>
      <c r="AN797" s="255"/>
      <c r="AO797" s="255"/>
      <c r="AP797" s="255"/>
      <c r="AQ797" s="255"/>
      <c r="AR797" s="255"/>
      <c r="AS797" s="255"/>
      <c r="AT797" s="255"/>
      <c r="AU797" s="255"/>
      <c r="AV797" s="255"/>
      <c r="AW797" s="255"/>
      <c r="AX797" s="255"/>
      <c r="AY797" s="255"/>
      <c r="AZ797" s="255"/>
      <c r="BA797" s="255"/>
      <c r="BB797" s="255"/>
      <c r="BC797" s="255"/>
      <c r="BD797" s="255"/>
      <c r="BE797" s="255"/>
      <c r="BF797" s="255"/>
      <c r="BG797" s="255"/>
      <c r="BH797" s="255"/>
      <c r="BI797" s="255"/>
    </row>
    <row r="798" spans="1:61" x14ac:dyDescent="0.2">
      <c r="A798" s="255"/>
      <c r="B798" s="255"/>
      <c r="C798" s="255"/>
      <c r="D798" s="255"/>
      <c r="E798" s="255"/>
      <c r="F798" s="255"/>
      <c r="G798" s="255"/>
      <c r="H798" s="255"/>
      <c r="I798" s="255"/>
      <c r="J798" s="255"/>
      <c r="K798" s="255"/>
      <c r="L798" s="255"/>
      <c r="M798" s="255"/>
      <c r="N798" s="255"/>
      <c r="O798" s="255"/>
      <c r="P798" s="255"/>
      <c r="Q798" s="255"/>
      <c r="R798" s="255"/>
      <c r="S798" s="255"/>
      <c r="T798" s="255"/>
      <c r="U798" s="255"/>
      <c r="V798" s="255"/>
      <c r="W798" s="255"/>
      <c r="X798" s="255"/>
      <c r="Y798" s="255"/>
      <c r="Z798" s="255"/>
      <c r="AA798" s="255"/>
      <c r="AB798" s="255"/>
      <c r="AC798" s="255"/>
      <c r="AD798" s="255"/>
      <c r="AE798" s="255"/>
      <c r="AF798" s="255"/>
      <c r="AG798" s="255"/>
      <c r="AH798" s="255"/>
      <c r="AI798" s="255"/>
      <c r="AJ798" s="255"/>
      <c r="AK798" s="255"/>
      <c r="AL798" s="255"/>
      <c r="AM798" s="255"/>
      <c r="AN798" s="255"/>
      <c r="AO798" s="255"/>
      <c r="AP798" s="255"/>
      <c r="AQ798" s="255"/>
      <c r="AR798" s="255"/>
      <c r="AS798" s="255"/>
      <c r="AT798" s="255"/>
      <c r="AU798" s="255"/>
      <c r="AV798" s="255"/>
      <c r="AW798" s="255"/>
      <c r="AX798" s="255"/>
      <c r="AY798" s="255"/>
      <c r="AZ798" s="255"/>
      <c r="BA798" s="255"/>
      <c r="BB798" s="255"/>
      <c r="BC798" s="255"/>
      <c r="BD798" s="255"/>
      <c r="BE798" s="255"/>
      <c r="BF798" s="255"/>
      <c r="BG798" s="255"/>
      <c r="BH798" s="255"/>
      <c r="BI798" s="255"/>
    </row>
    <row r="799" spans="1:61" x14ac:dyDescent="0.2">
      <c r="A799" s="255"/>
      <c r="B799" s="255"/>
      <c r="C799" s="255"/>
      <c r="D799" s="255"/>
      <c r="E799" s="255"/>
      <c r="F799" s="255"/>
      <c r="G799" s="255"/>
      <c r="H799" s="255"/>
      <c r="I799" s="255"/>
      <c r="J799" s="255"/>
      <c r="K799" s="255"/>
      <c r="L799" s="255"/>
      <c r="M799" s="255"/>
      <c r="N799" s="255"/>
      <c r="O799" s="255"/>
      <c r="P799" s="255"/>
      <c r="Q799" s="255"/>
      <c r="R799" s="255"/>
      <c r="S799" s="255"/>
      <c r="T799" s="255"/>
      <c r="U799" s="255"/>
      <c r="V799" s="255"/>
      <c r="W799" s="255"/>
      <c r="X799" s="255"/>
      <c r="Y799" s="255"/>
      <c r="Z799" s="255"/>
      <c r="AA799" s="255"/>
      <c r="AB799" s="255"/>
      <c r="AC799" s="255"/>
      <c r="AD799" s="255"/>
      <c r="AE799" s="255"/>
      <c r="AF799" s="255"/>
      <c r="AG799" s="255"/>
      <c r="AH799" s="255"/>
      <c r="AI799" s="255"/>
      <c r="AJ799" s="255"/>
      <c r="AK799" s="255"/>
      <c r="AL799" s="255"/>
      <c r="AM799" s="255"/>
      <c r="AN799" s="255"/>
      <c r="AO799" s="255"/>
      <c r="AP799" s="255"/>
      <c r="AQ799" s="255"/>
      <c r="AR799" s="255"/>
      <c r="AS799" s="255"/>
      <c r="AT799" s="255"/>
      <c r="AU799" s="255"/>
      <c r="AV799" s="255"/>
      <c r="AW799" s="255"/>
      <c r="AX799" s="255"/>
      <c r="AY799" s="255"/>
      <c r="AZ799" s="255"/>
      <c r="BA799" s="255"/>
      <c r="BB799" s="255"/>
      <c r="BC799" s="255"/>
      <c r="BD799" s="255"/>
      <c r="BE799" s="255"/>
      <c r="BF799" s="255"/>
      <c r="BG799" s="255"/>
      <c r="BH799" s="255"/>
      <c r="BI799" s="255"/>
    </row>
    <row r="800" spans="1:61" x14ac:dyDescent="0.2">
      <c r="A800" s="255"/>
      <c r="B800" s="255"/>
      <c r="C800" s="255"/>
      <c r="D800" s="255"/>
      <c r="E800" s="255"/>
      <c r="F800" s="255"/>
      <c r="G800" s="255"/>
      <c r="H800" s="255"/>
      <c r="I800" s="255"/>
      <c r="J800" s="255"/>
      <c r="K800" s="255"/>
      <c r="L800" s="255"/>
      <c r="M800" s="255"/>
      <c r="N800" s="255"/>
      <c r="O800" s="255"/>
      <c r="P800" s="255"/>
      <c r="Q800" s="255"/>
      <c r="R800" s="255"/>
      <c r="S800" s="255"/>
      <c r="T800" s="255"/>
      <c r="U800" s="255"/>
      <c r="V800" s="255"/>
      <c r="W800" s="255"/>
      <c r="X800" s="255"/>
      <c r="Y800" s="255"/>
      <c r="Z800" s="255"/>
      <c r="AA800" s="255"/>
      <c r="AB800" s="255"/>
      <c r="AC800" s="255"/>
      <c r="AD800" s="255"/>
      <c r="AE800" s="255"/>
      <c r="AF800" s="255"/>
      <c r="AG800" s="255"/>
      <c r="AH800" s="255"/>
      <c r="AI800" s="255"/>
      <c r="AJ800" s="255"/>
      <c r="AK800" s="255"/>
      <c r="AL800" s="255"/>
      <c r="AM800" s="255"/>
      <c r="AN800" s="255"/>
      <c r="AO800" s="255"/>
      <c r="AP800" s="255"/>
      <c r="AQ800" s="255"/>
      <c r="AR800" s="255"/>
      <c r="AS800" s="255"/>
      <c r="AT800" s="255"/>
      <c r="AU800" s="255"/>
      <c r="AV800" s="255"/>
      <c r="AW800" s="255"/>
      <c r="AX800" s="255"/>
      <c r="AY800" s="255"/>
      <c r="AZ800" s="255"/>
      <c r="BA800" s="255"/>
      <c r="BB800" s="255"/>
      <c r="BC800" s="255"/>
      <c r="BD800" s="255"/>
      <c r="BE800" s="255"/>
      <c r="BF800" s="255"/>
      <c r="BG800" s="255"/>
      <c r="BH800" s="255"/>
      <c r="BI800" s="255"/>
    </row>
    <row r="801" spans="1:61" x14ac:dyDescent="0.2">
      <c r="A801" s="255"/>
      <c r="B801" s="255"/>
      <c r="C801" s="255"/>
      <c r="D801" s="255"/>
      <c r="E801" s="255"/>
      <c r="F801" s="255"/>
      <c r="G801" s="255"/>
      <c r="H801" s="255"/>
      <c r="I801" s="255"/>
      <c r="J801" s="255"/>
      <c r="K801" s="255"/>
      <c r="L801" s="255"/>
      <c r="M801" s="255"/>
      <c r="N801" s="255"/>
      <c r="O801" s="255"/>
      <c r="P801" s="255"/>
      <c r="Q801" s="255"/>
      <c r="R801" s="255"/>
      <c r="S801" s="255"/>
      <c r="T801" s="255"/>
      <c r="U801" s="255"/>
      <c r="V801" s="255"/>
      <c r="W801" s="255"/>
      <c r="X801" s="255"/>
      <c r="Y801" s="255"/>
      <c r="Z801" s="255"/>
      <c r="AA801" s="255"/>
      <c r="AB801" s="255"/>
      <c r="AC801" s="255"/>
      <c r="AD801" s="255"/>
      <c r="AE801" s="255"/>
      <c r="AF801" s="255"/>
      <c r="AG801" s="255"/>
      <c r="AH801" s="255"/>
      <c r="AI801" s="255"/>
      <c r="AJ801" s="255"/>
      <c r="AK801" s="255"/>
      <c r="AL801" s="255"/>
      <c r="AM801" s="255"/>
      <c r="AN801" s="255"/>
      <c r="AO801" s="255"/>
      <c r="AP801" s="255"/>
      <c r="AQ801" s="255"/>
      <c r="AR801" s="255"/>
      <c r="AS801" s="255"/>
      <c r="AT801" s="255"/>
      <c r="AU801" s="255"/>
      <c r="AV801" s="255"/>
      <c r="AW801" s="255"/>
      <c r="AX801" s="255"/>
      <c r="AY801" s="255"/>
      <c r="AZ801" s="255"/>
      <c r="BA801" s="255"/>
      <c r="BB801" s="255"/>
      <c r="BC801" s="255"/>
      <c r="BD801" s="255"/>
      <c r="BE801" s="255"/>
      <c r="BF801" s="255"/>
      <c r="BG801" s="255"/>
      <c r="BH801" s="255"/>
      <c r="BI801" s="255"/>
    </row>
    <row r="802" spans="1:61" x14ac:dyDescent="0.2">
      <c r="A802" s="255"/>
      <c r="B802" s="255"/>
      <c r="C802" s="255"/>
      <c r="D802" s="255"/>
      <c r="E802" s="255"/>
      <c r="F802" s="255"/>
      <c r="G802" s="255"/>
      <c r="H802" s="255"/>
      <c r="I802" s="255"/>
      <c r="J802" s="255"/>
      <c r="K802" s="255"/>
      <c r="L802" s="255"/>
      <c r="M802" s="255"/>
      <c r="N802" s="255"/>
      <c r="O802" s="255"/>
      <c r="P802" s="255"/>
      <c r="Q802" s="255"/>
      <c r="R802" s="255"/>
      <c r="S802" s="255"/>
      <c r="T802" s="255"/>
      <c r="U802" s="255"/>
      <c r="V802" s="255"/>
      <c r="W802" s="255"/>
      <c r="X802" s="255"/>
      <c r="Y802" s="255"/>
      <c r="Z802" s="255"/>
      <c r="AA802" s="255"/>
      <c r="AB802" s="255"/>
      <c r="AC802" s="255"/>
      <c r="AD802" s="255"/>
      <c r="AE802" s="255"/>
      <c r="AF802" s="255"/>
      <c r="AG802" s="255"/>
      <c r="AH802" s="255"/>
      <c r="AI802" s="255"/>
      <c r="AJ802" s="255"/>
      <c r="AK802" s="255"/>
      <c r="AL802" s="255"/>
      <c r="AM802" s="255"/>
      <c r="AN802" s="255"/>
      <c r="AO802" s="255"/>
      <c r="AP802" s="255"/>
      <c r="AQ802" s="255"/>
      <c r="AR802" s="255"/>
      <c r="AS802" s="255"/>
      <c r="AT802" s="255"/>
      <c r="AU802" s="255"/>
      <c r="AV802" s="255"/>
      <c r="AW802" s="255"/>
      <c r="AX802" s="255"/>
      <c r="AY802" s="255"/>
      <c r="AZ802" s="255"/>
      <c r="BA802" s="255"/>
      <c r="BB802" s="255"/>
      <c r="BC802" s="255"/>
      <c r="BD802" s="255"/>
      <c r="BE802" s="255"/>
      <c r="BF802" s="255"/>
      <c r="BG802" s="255"/>
      <c r="BH802" s="255"/>
      <c r="BI802" s="255"/>
    </row>
    <row r="803" spans="1:61" x14ac:dyDescent="0.2">
      <c r="A803" s="255"/>
      <c r="B803" s="255"/>
      <c r="C803" s="255"/>
      <c r="D803" s="255"/>
      <c r="E803" s="255"/>
      <c r="F803" s="255"/>
      <c r="G803" s="255"/>
      <c r="H803" s="255"/>
      <c r="I803" s="255"/>
      <c r="J803" s="255"/>
      <c r="K803" s="255"/>
      <c r="L803" s="255"/>
      <c r="M803" s="255"/>
      <c r="N803" s="255"/>
      <c r="O803" s="255"/>
      <c r="P803" s="255"/>
      <c r="Q803" s="255"/>
      <c r="R803" s="255"/>
      <c r="S803" s="255"/>
      <c r="T803" s="255"/>
      <c r="U803" s="255"/>
      <c r="V803" s="255"/>
      <c r="W803" s="255"/>
      <c r="X803" s="255"/>
      <c r="Y803" s="255"/>
      <c r="Z803" s="255"/>
      <c r="AA803" s="255"/>
      <c r="AB803" s="255"/>
      <c r="AC803" s="255"/>
      <c r="AD803" s="255"/>
      <c r="AE803" s="255"/>
      <c r="AF803" s="255"/>
      <c r="AG803" s="255"/>
      <c r="AH803" s="255"/>
      <c r="AI803" s="255"/>
      <c r="AJ803" s="255"/>
      <c r="AK803" s="255"/>
      <c r="AL803" s="255"/>
      <c r="AM803" s="255"/>
      <c r="AN803" s="255"/>
      <c r="AO803" s="255"/>
      <c r="AP803" s="255"/>
      <c r="AQ803" s="255"/>
      <c r="AR803" s="255"/>
      <c r="AS803" s="255"/>
      <c r="AT803" s="255"/>
      <c r="AU803" s="255"/>
      <c r="AV803" s="255"/>
      <c r="AW803" s="255"/>
      <c r="AX803" s="255"/>
      <c r="AY803" s="255"/>
      <c r="AZ803" s="255"/>
      <c r="BA803" s="255"/>
      <c r="BB803" s="255"/>
      <c r="BC803" s="255"/>
      <c r="BD803" s="255"/>
      <c r="BE803" s="255"/>
      <c r="BF803" s="255"/>
      <c r="BG803" s="255"/>
      <c r="BH803" s="255"/>
      <c r="BI803" s="255"/>
    </row>
    <row r="804" spans="1:61" x14ac:dyDescent="0.2">
      <c r="A804" s="255"/>
      <c r="B804" s="255"/>
      <c r="C804" s="255"/>
      <c r="D804" s="255"/>
      <c r="E804" s="255"/>
      <c r="F804" s="255"/>
      <c r="G804" s="255"/>
      <c r="H804" s="255"/>
      <c r="I804" s="255"/>
      <c r="J804" s="255"/>
      <c r="K804" s="255"/>
      <c r="L804" s="255"/>
      <c r="M804" s="255"/>
      <c r="N804" s="255"/>
      <c r="O804" s="255"/>
      <c r="P804" s="255"/>
      <c r="Q804" s="255"/>
      <c r="R804" s="255"/>
      <c r="S804" s="255"/>
      <c r="T804" s="255"/>
      <c r="U804" s="255"/>
      <c r="V804" s="255"/>
      <c r="W804" s="255"/>
      <c r="X804" s="255"/>
      <c r="Y804" s="255"/>
      <c r="Z804" s="255"/>
      <c r="AA804" s="255"/>
      <c r="AB804" s="255"/>
      <c r="AC804" s="255"/>
      <c r="AD804" s="255"/>
      <c r="AE804" s="255"/>
      <c r="AF804" s="255"/>
      <c r="AG804" s="255"/>
      <c r="AH804" s="255"/>
      <c r="AI804" s="255"/>
      <c r="AJ804" s="255"/>
      <c r="AK804" s="255"/>
      <c r="AL804" s="255"/>
      <c r="AM804" s="255"/>
      <c r="AN804" s="255"/>
      <c r="AO804" s="255"/>
      <c r="AP804" s="255"/>
      <c r="AQ804" s="255"/>
      <c r="AR804" s="255"/>
      <c r="AS804" s="255"/>
      <c r="AT804" s="255"/>
      <c r="AU804" s="255"/>
      <c r="AV804" s="255"/>
      <c r="AW804" s="255"/>
      <c r="AX804" s="255"/>
      <c r="AY804" s="255"/>
      <c r="AZ804" s="255"/>
      <c r="BA804" s="255"/>
      <c r="BB804" s="255"/>
      <c r="BC804" s="255"/>
      <c r="BD804" s="255"/>
      <c r="BE804" s="255"/>
      <c r="BF804" s="255"/>
      <c r="BG804" s="255"/>
      <c r="BH804" s="255"/>
      <c r="BI804" s="255"/>
    </row>
    <row r="805" spans="1:61" x14ac:dyDescent="0.2">
      <c r="A805" s="255"/>
      <c r="B805" s="255"/>
      <c r="C805" s="255"/>
      <c r="D805" s="255"/>
      <c r="E805" s="255"/>
      <c r="F805" s="255"/>
      <c r="G805" s="255"/>
      <c r="H805" s="255"/>
      <c r="I805" s="255"/>
      <c r="J805" s="255"/>
      <c r="K805" s="255"/>
      <c r="L805" s="255"/>
      <c r="M805" s="255"/>
      <c r="N805" s="255"/>
      <c r="O805" s="255"/>
      <c r="P805" s="255"/>
      <c r="Q805" s="255"/>
      <c r="R805" s="255"/>
      <c r="S805" s="255"/>
      <c r="T805" s="255"/>
      <c r="U805" s="255"/>
      <c r="V805" s="255"/>
      <c r="W805" s="255"/>
      <c r="X805" s="255"/>
      <c r="Y805" s="255"/>
      <c r="Z805" s="255"/>
      <c r="AA805" s="255"/>
      <c r="AB805" s="255"/>
      <c r="AC805" s="255"/>
      <c r="AD805" s="255"/>
      <c r="AE805" s="255"/>
      <c r="AF805" s="255"/>
      <c r="AG805" s="255"/>
      <c r="AH805" s="255"/>
      <c r="AI805" s="255"/>
      <c r="AJ805" s="255"/>
      <c r="AK805" s="255"/>
      <c r="AL805" s="255"/>
      <c r="AM805" s="255"/>
      <c r="AN805" s="255"/>
      <c r="AO805" s="255"/>
      <c r="AP805" s="255"/>
      <c r="AQ805" s="255"/>
      <c r="AR805" s="255"/>
      <c r="AS805" s="255"/>
      <c r="AT805" s="255"/>
      <c r="AU805" s="255"/>
      <c r="AV805" s="255"/>
      <c r="AW805" s="255"/>
      <c r="AX805" s="255"/>
      <c r="AY805" s="255"/>
      <c r="AZ805" s="255"/>
      <c r="BA805" s="255"/>
      <c r="BB805" s="255"/>
      <c r="BC805" s="255"/>
      <c r="BD805" s="255"/>
      <c r="BE805" s="255"/>
      <c r="BF805" s="255"/>
      <c r="BG805" s="255"/>
      <c r="BH805" s="255"/>
      <c r="BI805" s="255"/>
    </row>
    <row r="806" spans="1:61" x14ac:dyDescent="0.2">
      <c r="A806" s="255"/>
      <c r="B806" s="255"/>
      <c r="C806" s="255"/>
      <c r="D806" s="255"/>
      <c r="E806" s="255"/>
      <c r="F806" s="255"/>
      <c r="G806" s="255"/>
      <c r="H806" s="255"/>
      <c r="I806" s="255"/>
      <c r="J806" s="255"/>
      <c r="K806" s="255"/>
      <c r="L806" s="255"/>
      <c r="M806" s="255"/>
      <c r="N806" s="255"/>
      <c r="O806" s="255"/>
      <c r="P806" s="255"/>
      <c r="Q806" s="255"/>
      <c r="R806" s="255"/>
      <c r="S806" s="255"/>
      <c r="T806" s="255"/>
      <c r="U806" s="255"/>
      <c r="V806" s="255"/>
      <c r="W806" s="255"/>
      <c r="X806" s="255"/>
      <c r="Y806" s="255"/>
      <c r="Z806" s="255"/>
      <c r="AA806" s="255"/>
      <c r="AB806" s="255"/>
      <c r="AC806" s="255"/>
      <c r="AD806" s="255"/>
      <c r="AE806" s="255"/>
      <c r="AF806" s="255"/>
      <c r="AG806" s="255"/>
      <c r="AH806" s="255"/>
      <c r="AI806" s="255"/>
      <c r="AJ806" s="255"/>
      <c r="AK806" s="255"/>
      <c r="AL806" s="255"/>
      <c r="AM806" s="255"/>
      <c r="AN806" s="255"/>
      <c r="AO806" s="255"/>
      <c r="AP806" s="255"/>
      <c r="AQ806" s="255"/>
      <c r="AR806" s="255"/>
      <c r="AS806" s="255"/>
      <c r="AT806" s="255"/>
      <c r="AU806" s="255"/>
      <c r="AV806" s="255"/>
      <c r="AW806" s="255"/>
      <c r="AX806" s="255"/>
      <c r="AY806" s="255"/>
      <c r="AZ806" s="255"/>
      <c r="BA806" s="255"/>
      <c r="BB806" s="255"/>
      <c r="BC806" s="255"/>
      <c r="BD806" s="255"/>
      <c r="BE806" s="255"/>
      <c r="BF806" s="255"/>
      <c r="BG806" s="255"/>
      <c r="BH806" s="255"/>
      <c r="BI806" s="255"/>
    </row>
    <row r="807" spans="1:61" x14ac:dyDescent="0.2">
      <c r="A807" s="255"/>
      <c r="B807" s="255"/>
      <c r="C807" s="255"/>
      <c r="D807" s="255"/>
      <c r="E807" s="255"/>
      <c r="F807" s="255"/>
      <c r="G807" s="255"/>
      <c r="H807" s="255"/>
      <c r="I807" s="255"/>
      <c r="J807" s="255"/>
      <c r="K807" s="255"/>
      <c r="L807" s="255"/>
      <c r="M807" s="255"/>
      <c r="N807" s="255"/>
      <c r="O807" s="255"/>
      <c r="P807" s="255"/>
      <c r="Q807" s="255"/>
      <c r="R807" s="255"/>
      <c r="S807" s="255"/>
      <c r="T807" s="255"/>
      <c r="U807" s="255"/>
      <c r="V807" s="255"/>
      <c r="W807" s="255"/>
      <c r="X807" s="255"/>
      <c r="Y807" s="255"/>
      <c r="Z807" s="255"/>
      <c r="AA807" s="255"/>
      <c r="AB807" s="255"/>
      <c r="AC807" s="255"/>
      <c r="AD807" s="255"/>
      <c r="AE807" s="255"/>
      <c r="AF807" s="255"/>
      <c r="AG807" s="255"/>
      <c r="AH807" s="255"/>
      <c r="AI807" s="255"/>
      <c r="AJ807" s="255"/>
      <c r="AK807" s="255"/>
      <c r="AL807" s="255"/>
      <c r="AM807" s="255"/>
      <c r="AN807" s="255"/>
      <c r="AO807" s="255"/>
      <c r="AP807" s="255"/>
      <c r="AQ807" s="255"/>
      <c r="AR807" s="255"/>
      <c r="AS807" s="255"/>
      <c r="AT807" s="255"/>
      <c r="AU807" s="255"/>
      <c r="AV807" s="255"/>
      <c r="AW807" s="255"/>
      <c r="AX807" s="255"/>
      <c r="AY807" s="255"/>
      <c r="AZ807" s="255"/>
      <c r="BA807" s="255"/>
      <c r="BB807" s="255"/>
      <c r="BC807" s="255"/>
      <c r="BD807" s="255"/>
      <c r="BE807" s="255"/>
      <c r="BF807" s="255"/>
      <c r="BG807" s="255"/>
      <c r="BH807" s="255"/>
      <c r="BI807" s="255"/>
    </row>
    <row r="808" spans="1:61" x14ac:dyDescent="0.2">
      <c r="A808" s="255"/>
      <c r="B808" s="255"/>
      <c r="C808" s="255"/>
      <c r="D808" s="255"/>
      <c r="E808" s="255"/>
      <c r="F808" s="255"/>
      <c r="G808" s="255"/>
      <c r="H808" s="255"/>
      <c r="I808" s="255"/>
      <c r="J808" s="255"/>
      <c r="K808" s="255"/>
      <c r="L808" s="255"/>
      <c r="M808" s="255"/>
      <c r="N808" s="255"/>
      <c r="O808" s="255"/>
      <c r="P808" s="255"/>
      <c r="Q808" s="255"/>
      <c r="R808" s="255"/>
      <c r="S808" s="255"/>
      <c r="T808" s="255"/>
      <c r="U808" s="255"/>
      <c r="V808" s="255"/>
      <c r="W808" s="255"/>
      <c r="X808" s="255"/>
      <c r="Y808" s="255"/>
      <c r="Z808" s="255"/>
      <c r="AA808" s="255"/>
      <c r="AB808" s="255"/>
      <c r="AC808" s="255"/>
      <c r="AD808" s="255"/>
      <c r="AE808" s="255"/>
      <c r="AF808" s="255"/>
      <c r="AG808" s="255"/>
      <c r="AH808" s="255"/>
      <c r="AI808" s="255"/>
      <c r="AJ808" s="255"/>
      <c r="AK808" s="255"/>
      <c r="AL808" s="255"/>
      <c r="AM808" s="255"/>
      <c r="AN808" s="255"/>
      <c r="AO808" s="255"/>
      <c r="AP808" s="255"/>
      <c r="AQ808" s="255"/>
      <c r="AR808" s="255"/>
      <c r="AS808" s="255"/>
      <c r="AT808" s="255"/>
      <c r="AU808" s="255"/>
      <c r="AV808" s="255"/>
      <c r="AW808" s="255"/>
      <c r="AX808" s="255"/>
      <c r="AY808" s="255"/>
      <c r="AZ808" s="255"/>
      <c r="BA808" s="255"/>
      <c r="BB808" s="255"/>
      <c r="BC808" s="255"/>
      <c r="BD808" s="255"/>
      <c r="BE808" s="255"/>
      <c r="BF808" s="255"/>
      <c r="BG808" s="255"/>
      <c r="BH808" s="255"/>
      <c r="BI808" s="255"/>
    </row>
    <row r="809" spans="1:61" x14ac:dyDescent="0.2">
      <c r="A809" s="255"/>
      <c r="B809" s="255"/>
      <c r="C809" s="255"/>
      <c r="D809" s="255"/>
      <c r="E809" s="255"/>
      <c r="F809" s="255"/>
      <c r="G809" s="255"/>
      <c r="H809" s="255"/>
      <c r="I809" s="255"/>
      <c r="J809" s="255"/>
      <c r="K809" s="255"/>
      <c r="L809" s="255"/>
      <c r="M809" s="255"/>
      <c r="N809" s="255"/>
      <c r="O809" s="255"/>
      <c r="P809" s="255"/>
      <c r="Q809" s="255"/>
      <c r="R809" s="255"/>
      <c r="S809" s="255"/>
      <c r="T809" s="255"/>
      <c r="U809" s="255"/>
      <c r="V809" s="255"/>
      <c r="W809" s="255"/>
      <c r="X809" s="255"/>
      <c r="Y809" s="255"/>
      <c r="Z809" s="255"/>
      <c r="AA809" s="255"/>
      <c r="AB809" s="255"/>
      <c r="AC809" s="255"/>
      <c r="AD809" s="255"/>
      <c r="AE809" s="255"/>
      <c r="AF809" s="255"/>
      <c r="AG809" s="255"/>
      <c r="AH809" s="255"/>
      <c r="AI809" s="255"/>
      <c r="AJ809" s="255"/>
      <c r="AK809" s="255"/>
      <c r="AL809" s="255"/>
      <c r="AM809" s="255"/>
      <c r="AN809" s="255"/>
      <c r="AO809" s="255"/>
      <c r="AP809" s="255"/>
      <c r="AQ809" s="255"/>
      <c r="AR809" s="255"/>
      <c r="AS809" s="255"/>
      <c r="AT809" s="255"/>
      <c r="AU809" s="255"/>
      <c r="AV809" s="255"/>
      <c r="AW809" s="255"/>
      <c r="AX809" s="255"/>
      <c r="AY809" s="255"/>
      <c r="AZ809" s="255"/>
      <c r="BA809" s="255"/>
      <c r="BB809" s="255"/>
      <c r="BC809" s="255"/>
      <c r="BD809" s="255"/>
      <c r="BE809" s="255"/>
      <c r="BF809" s="255"/>
      <c r="BG809" s="255"/>
      <c r="BH809" s="255"/>
      <c r="BI809" s="255"/>
    </row>
    <row r="810" spans="1:61" x14ac:dyDescent="0.2">
      <c r="A810" s="255"/>
      <c r="B810" s="255"/>
      <c r="C810" s="255"/>
      <c r="D810" s="255"/>
      <c r="E810" s="255"/>
      <c r="F810" s="255"/>
      <c r="G810" s="255"/>
      <c r="H810" s="255"/>
      <c r="I810" s="255"/>
      <c r="J810" s="255"/>
      <c r="K810" s="255"/>
      <c r="L810" s="255"/>
      <c r="M810" s="255"/>
      <c r="N810" s="255"/>
      <c r="O810" s="255"/>
      <c r="P810" s="255"/>
      <c r="Q810" s="255"/>
      <c r="R810" s="255"/>
      <c r="S810" s="255"/>
      <c r="T810" s="255"/>
      <c r="U810" s="255"/>
      <c r="V810" s="255"/>
      <c r="W810" s="255"/>
      <c r="X810" s="255"/>
      <c r="Y810" s="255"/>
      <c r="Z810" s="255"/>
      <c r="AA810" s="255"/>
      <c r="AB810" s="255"/>
      <c r="AC810" s="255"/>
      <c r="AD810" s="255"/>
      <c r="AE810" s="255"/>
      <c r="AF810" s="255"/>
      <c r="AG810" s="255"/>
      <c r="AH810" s="255"/>
      <c r="AI810" s="255"/>
      <c r="AJ810" s="255"/>
      <c r="AK810" s="255"/>
      <c r="AL810" s="255"/>
      <c r="AM810" s="255"/>
      <c r="AN810" s="255"/>
      <c r="AO810" s="255"/>
      <c r="AP810" s="255"/>
      <c r="AQ810" s="255"/>
      <c r="AR810" s="255"/>
      <c r="AS810" s="255"/>
      <c r="AT810" s="255"/>
      <c r="AU810" s="255"/>
      <c r="AV810" s="255"/>
      <c r="AW810" s="255"/>
      <c r="AX810" s="255"/>
      <c r="AY810" s="255"/>
      <c r="AZ810" s="255"/>
      <c r="BA810" s="255"/>
      <c r="BB810" s="255"/>
      <c r="BC810" s="255"/>
      <c r="BD810" s="255"/>
      <c r="BE810" s="255"/>
      <c r="BF810" s="255"/>
      <c r="BG810" s="255"/>
      <c r="BH810" s="255"/>
      <c r="BI810" s="255"/>
    </row>
    <row r="811" spans="1:61" x14ac:dyDescent="0.2">
      <c r="A811" s="255"/>
      <c r="B811" s="255"/>
      <c r="C811" s="255"/>
      <c r="D811" s="255"/>
      <c r="E811" s="255"/>
      <c r="F811" s="255"/>
      <c r="G811" s="255"/>
      <c r="H811" s="255"/>
      <c r="I811" s="255"/>
      <c r="J811" s="255"/>
      <c r="K811" s="255"/>
      <c r="L811" s="255"/>
      <c r="M811" s="255"/>
      <c r="N811" s="255"/>
      <c r="O811" s="255"/>
      <c r="P811" s="255"/>
      <c r="Q811" s="255"/>
      <c r="R811" s="255"/>
      <c r="S811" s="255"/>
      <c r="T811" s="255"/>
      <c r="U811" s="255"/>
      <c r="V811" s="255"/>
      <c r="W811" s="255"/>
      <c r="X811" s="255"/>
      <c r="Y811" s="255"/>
      <c r="Z811" s="255"/>
      <c r="AA811" s="255"/>
      <c r="AB811" s="255"/>
      <c r="AC811" s="255"/>
      <c r="AD811" s="255"/>
      <c r="AE811" s="255"/>
      <c r="AF811" s="255"/>
      <c r="AG811" s="255"/>
      <c r="AH811" s="255"/>
      <c r="AI811" s="255"/>
      <c r="AJ811" s="255"/>
      <c r="AK811" s="255"/>
      <c r="AL811" s="255"/>
      <c r="AM811" s="255"/>
      <c r="AN811" s="255"/>
      <c r="AO811" s="255"/>
      <c r="AP811" s="255"/>
      <c r="AQ811" s="255"/>
      <c r="AR811" s="255"/>
      <c r="AS811" s="255"/>
      <c r="AT811" s="255"/>
      <c r="AU811" s="255"/>
      <c r="AV811" s="255"/>
      <c r="AW811" s="255"/>
      <c r="AX811" s="255"/>
      <c r="AY811" s="255"/>
      <c r="AZ811" s="255"/>
      <c r="BA811" s="255"/>
      <c r="BB811" s="255"/>
      <c r="BC811" s="255"/>
      <c r="BD811" s="255"/>
      <c r="BE811" s="255"/>
      <c r="BF811" s="255"/>
      <c r="BG811" s="255"/>
      <c r="BH811" s="255"/>
      <c r="BI811" s="255"/>
    </row>
    <row r="812" spans="1:61" x14ac:dyDescent="0.2">
      <c r="A812" s="255"/>
      <c r="B812" s="255"/>
      <c r="C812" s="255"/>
      <c r="D812" s="255"/>
      <c r="E812" s="255"/>
      <c r="F812" s="255"/>
      <c r="G812" s="255"/>
      <c r="H812" s="255"/>
      <c r="I812" s="255"/>
      <c r="J812" s="255"/>
      <c r="K812" s="255"/>
      <c r="L812" s="255"/>
      <c r="M812" s="255"/>
      <c r="N812" s="255"/>
      <c r="O812" s="255"/>
      <c r="P812" s="255"/>
      <c r="Q812" s="255"/>
      <c r="R812" s="255"/>
      <c r="S812" s="255"/>
      <c r="T812" s="255"/>
      <c r="U812" s="255"/>
      <c r="V812" s="255"/>
      <c r="W812" s="255"/>
      <c r="X812" s="255"/>
      <c r="Y812" s="255"/>
      <c r="Z812" s="255"/>
      <c r="AA812" s="255"/>
      <c r="AB812" s="255"/>
      <c r="AC812" s="255"/>
      <c r="AD812" s="255"/>
      <c r="AE812" s="255"/>
      <c r="AF812" s="255"/>
      <c r="AG812" s="255"/>
      <c r="AH812" s="255"/>
      <c r="AI812" s="255"/>
      <c r="AJ812" s="255"/>
      <c r="AK812" s="255"/>
      <c r="AL812" s="255"/>
      <c r="AM812" s="255"/>
      <c r="AN812" s="255"/>
      <c r="AO812" s="255"/>
      <c r="AP812" s="255"/>
      <c r="AQ812" s="255"/>
      <c r="AR812" s="255"/>
      <c r="AS812" s="255"/>
      <c r="AT812" s="255"/>
      <c r="AU812" s="255"/>
      <c r="AV812" s="255"/>
      <c r="AW812" s="255"/>
      <c r="AX812" s="255"/>
      <c r="AY812" s="255"/>
      <c r="AZ812" s="255"/>
      <c r="BA812" s="255"/>
      <c r="BB812" s="255"/>
      <c r="BC812" s="255"/>
      <c r="BD812" s="255"/>
      <c r="BE812" s="255"/>
      <c r="BF812" s="255"/>
      <c r="BG812" s="255"/>
      <c r="BH812" s="255"/>
      <c r="BI812" s="255"/>
    </row>
    <row r="813" spans="1:61" x14ac:dyDescent="0.2">
      <c r="A813" s="255"/>
      <c r="B813" s="255"/>
      <c r="C813" s="255"/>
      <c r="D813" s="255"/>
      <c r="E813" s="255"/>
      <c r="F813" s="255"/>
      <c r="G813" s="255"/>
      <c r="H813" s="255"/>
      <c r="I813" s="255"/>
      <c r="J813" s="255"/>
      <c r="K813" s="255"/>
      <c r="L813" s="255"/>
      <c r="M813" s="255"/>
      <c r="N813" s="255"/>
      <c r="O813" s="255"/>
      <c r="P813" s="255"/>
      <c r="Q813" s="255"/>
      <c r="R813" s="255"/>
      <c r="S813" s="255"/>
      <c r="T813" s="255"/>
      <c r="U813" s="255"/>
      <c r="V813" s="255"/>
      <c r="W813" s="255"/>
      <c r="X813" s="255"/>
      <c r="Y813" s="255"/>
      <c r="Z813" s="255"/>
      <c r="AA813" s="255"/>
      <c r="AB813" s="255"/>
      <c r="AC813" s="255"/>
      <c r="AD813" s="255"/>
      <c r="AE813" s="255"/>
      <c r="AF813" s="255"/>
      <c r="AG813" s="255"/>
      <c r="AH813" s="255"/>
      <c r="AI813" s="255"/>
      <c r="AJ813" s="255"/>
      <c r="AK813" s="255"/>
      <c r="AL813" s="255"/>
      <c r="AM813" s="255"/>
      <c r="AN813" s="255"/>
      <c r="AO813" s="255"/>
      <c r="AP813" s="255"/>
      <c r="AQ813" s="255"/>
      <c r="AR813" s="255"/>
      <c r="AS813" s="255"/>
      <c r="AT813" s="255"/>
      <c r="AU813" s="255"/>
      <c r="AV813" s="255"/>
      <c r="AW813" s="255"/>
      <c r="AX813" s="255"/>
      <c r="AY813" s="255"/>
      <c r="AZ813" s="255"/>
      <c r="BA813" s="255"/>
      <c r="BB813" s="255"/>
      <c r="BC813" s="255"/>
      <c r="BD813" s="255"/>
      <c r="BE813" s="255"/>
      <c r="BF813" s="255"/>
      <c r="BG813" s="255"/>
      <c r="BH813" s="255"/>
      <c r="BI813" s="255"/>
    </row>
    <row r="814" spans="1:61" x14ac:dyDescent="0.2">
      <c r="A814" s="255"/>
      <c r="B814" s="255"/>
      <c r="C814" s="255"/>
      <c r="D814" s="255"/>
      <c r="E814" s="255"/>
      <c r="F814" s="255"/>
      <c r="G814" s="255"/>
      <c r="H814" s="255"/>
      <c r="I814" s="255"/>
      <c r="J814" s="255"/>
      <c r="K814" s="255"/>
      <c r="L814" s="255"/>
      <c r="M814" s="255"/>
      <c r="N814" s="255"/>
      <c r="O814" s="255"/>
      <c r="P814" s="255"/>
      <c r="Q814" s="255"/>
      <c r="R814" s="255"/>
      <c r="S814" s="255"/>
      <c r="T814" s="255"/>
      <c r="U814" s="255"/>
      <c r="V814" s="255"/>
      <c r="W814" s="255"/>
      <c r="X814" s="255"/>
      <c r="Y814" s="255"/>
      <c r="Z814" s="255"/>
      <c r="AA814" s="255"/>
      <c r="AB814" s="255"/>
      <c r="AC814" s="255"/>
      <c r="AD814" s="255"/>
      <c r="AE814" s="255"/>
      <c r="AF814" s="255"/>
      <c r="AG814" s="255"/>
      <c r="AH814" s="255"/>
      <c r="AI814" s="255"/>
      <c r="AJ814" s="255"/>
      <c r="AK814" s="255"/>
      <c r="AL814" s="255"/>
      <c r="AM814" s="255"/>
      <c r="AN814" s="255"/>
      <c r="AO814" s="255"/>
      <c r="AP814" s="255"/>
      <c r="AQ814" s="255"/>
      <c r="AR814" s="255"/>
      <c r="AS814" s="255"/>
      <c r="AT814" s="255"/>
      <c r="AU814" s="255"/>
      <c r="AV814" s="255"/>
      <c r="AW814" s="255"/>
      <c r="AX814" s="255"/>
      <c r="AY814" s="255"/>
      <c r="AZ814" s="255"/>
      <c r="BA814" s="255"/>
      <c r="BB814" s="255"/>
      <c r="BC814" s="255"/>
      <c r="BD814" s="255"/>
      <c r="BE814" s="255"/>
      <c r="BF814" s="255"/>
      <c r="BG814" s="255"/>
      <c r="BH814" s="255"/>
      <c r="BI814" s="255"/>
    </row>
    <row r="815" spans="1:61" x14ac:dyDescent="0.2">
      <c r="A815" s="255"/>
      <c r="B815" s="255"/>
      <c r="C815" s="255"/>
      <c r="D815" s="255"/>
      <c r="E815" s="255"/>
      <c r="F815" s="255"/>
      <c r="G815" s="255"/>
      <c r="H815" s="255"/>
      <c r="I815" s="255"/>
      <c r="J815" s="255"/>
      <c r="K815" s="255"/>
      <c r="L815" s="255"/>
      <c r="M815" s="255"/>
      <c r="N815" s="255"/>
      <c r="O815" s="255"/>
      <c r="P815" s="255"/>
      <c r="Q815" s="255"/>
      <c r="R815" s="255"/>
      <c r="S815" s="255"/>
      <c r="T815" s="255"/>
      <c r="U815" s="255"/>
      <c r="V815" s="255"/>
      <c r="W815" s="255"/>
      <c r="X815" s="255"/>
      <c r="Y815" s="255"/>
      <c r="Z815" s="255"/>
      <c r="AA815" s="255"/>
      <c r="AB815" s="255"/>
      <c r="AC815" s="255"/>
      <c r="AD815" s="255"/>
      <c r="AE815" s="255"/>
      <c r="AF815" s="255"/>
      <c r="AG815" s="255"/>
      <c r="AH815" s="255"/>
      <c r="AI815" s="255"/>
      <c r="AJ815" s="255"/>
      <c r="AK815" s="255"/>
      <c r="AL815" s="255"/>
      <c r="AM815" s="255"/>
      <c r="AN815" s="255"/>
      <c r="AO815" s="255"/>
      <c r="AP815" s="255"/>
      <c r="AQ815" s="255"/>
      <c r="AR815" s="255"/>
      <c r="AS815" s="255"/>
      <c r="AT815" s="255"/>
      <c r="AU815" s="255"/>
      <c r="AV815" s="255"/>
      <c r="AW815" s="255"/>
      <c r="AX815" s="255"/>
      <c r="AY815" s="255"/>
      <c r="AZ815" s="255"/>
      <c r="BA815" s="255"/>
      <c r="BB815" s="255"/>
      <c r="BC815" s="255"/>
      <c r="BD815" s="255"/>
      <c r="BE815" s="255"/>
      <c r="BF815" s="255"/>
      <c r="BG815" s="255"/>
      <c r="BH815" s="255"/>
      <c r="BI815" s="255"/>
    </row>
    <row r="816" spans="1:61" x14ac:dyDescent="0.2">
      <c r="A816" s="255"/>
      <c r="B816" s="255"/>
      <c r="C816" s="255"/>
      <c r="D816" s="255"/>
      <c r="E816" s="255"/>
      <c r="F816" s="255"/>
      <c r="G816" s="255"/>
      <c r="H816" s="255"/>
      <c r="I816" s="255"/>
      <c r="J816" s="255"/>
      <c r="K816" s="255"/>
      <c r="L816" s="255"/>
      <c r="M816" s="255"/>
      <c r="N816" s="255"/>
      <c r="O816" s="255"/>
      <c r="P816" s="255"/>
      <c r="Q816" s="255"/>
      <c r="R816" s="255"/>
      <c r="S816" s="255"/>
      <c r="T816" s="255"/>
      <c r="U816" s="255"/>
      <c r="V816" s="255"/>
      <c r="W816" s="255"/>
      <c r="X816" s="255"/>
      <c r="Y816" s="255"/>
      <c r="Z816" s="255"/>
      <c r="AA816" s="255"/>
      <c r="AB816" s="255"/>
      <c r="AC816" s="255"/>
      <c r="AD816" s="255"/>
      <c r="AE816" s="255"/>
      <c r="AF816" s="255"/>
      <c r="AG816" s="255"/>
      <c r="AH816" s="255"/>
      <c r="AI816" s="255"/>
      <c r="AJ816" s="255"/>
      <c r="AK816" s="255"/>
      <c r="AL816" s="255"/>
      <c r="AM816" s="255"/>
      <c r="AN816" s="255"/>
      <c r="AO816" s="255"/>
      <c r="AP816" s="255"/>
      <c r="AQ816" s="255"/>
      <c r="AR816" s="255"/>
      <c r="AS816" s="255"/>
      <c r="AT816" s="255"/>
      <c r="AU816" s="255"/>
      <c r="AV816" s="255"/>
      <c r="AW816" s="255"/>
      <c r="AX816" s="255"/>
      <c r="AY816" s="255"/>
      <c r="AZ816" s="255"/>
      <c r="BA816" s="255"/>
      <c r="BB816" s="255"/>
      <c r="BC816" s="255"/>
      <c r="BD816" s="255"/>
      <c r="BE816" s="255"/>
      <c r="BF816" s="255"/>
      <c r="BG816" s="255"/>
      <c r="BH816" s="255"/>
      <c r="BI816" s="255"/>
    </row>
    <row r="817" spans="1:61" x14ac:dyDescent="0.2">
      <c r="A817" s="255"/>
      <c r="B817" s="255"/>
      <c r="C817" s="255"/>
      <c r="D817" s="255"/>
      <c r="E817" s="255"/>
      <c r="F817" s="255"/>
      <c r="G817" s="255"/>
      <c r="H817" s="255"/>
      <c r="I817" s="255"/>
      <c r="J817" s="255"/>
      <c r="K817" s="255"/>
      <c r="L817" s="255"/>
      <c r="M817" s="255"/>
      <c r="N817" s="255"/>
      <c r="O817" s="255"/>
      <c r="P817" s="255"/>
      <c r="Q817" s="255"/>
      <c r="R817" s="255"/>
      <c r="S817" s="255"/>
      <c r="T817" s="255"/>
      <c r="U817" s="255"/>
      <c r="V817" s="255"/>
      <c r="W817" s="255"/>
      <c r="X817" s="255"/>
      <c r="Y817" s="255"/>
      <c r="Z817" s="255"/>
      <c r="AA817" s="255"/>
      <c r="AB817" s="255"/>
      <c r="AC817" s="255"/>
      <c r="AD817" s="255"/>
      <c r="AE817" s="255"/>
      <c r="AF817" s="255"/>
      <c r="AG817" s="255"/>
      <c r="AH817" s="255"/>
      <c r="AI817" s="255"/>
      <c r="AJ817" s="255"/>
      <c r="AK817" s="255"/>
      <c r="AL817" s="255"/>
      <c r="AM817" s="255"/>
      <c r="AN817" s="255"/>
      <c r="AO817" s="255"/>
      <c r="AP817" s="255"/>
      <c r="AQ817" s="255"/>
      <c r="AR817" s="255"/>
      <c r="AS817" s="255"/>
      <c r="AT817" s="255"/>
      <c r="AU817" s="255"/>
      <c r="AV817" s="255"/>
      <c r="AW817" s="255"/>
      <c r="AX817" s="255"/>
      <c r="AY817" s="255"/>
      <c r="AZ817" s="255"/>
      <c r="BA817" s="255"/>
      <c r="BB817" s="255"/>
      <c r="BC817" s="255"/>
      <c r="BD817" s="255"/>
      <c r="BE817" s="255"/>
      <c r="BF817" s="255"/>
      <c r="BG817" s="255"/>
      <c r="BH817" s="255"/>
      <c r="BI817" s="255"/>
    </row>
    <row r="818" spans="1:61" x14ac:dyDescent="0.2">
      <c r="A818" s="255"/>
      <c r="B818" s="255"/>
      <c r="C818" s="255"/>
      <c r="D818" s="255"/>
      <c r="E818" s="255"/>
      <c r="F818" s="255"/>
      <c r="G818" s="255"/>
      <c r="H818" s="255"/>
      <c r="I818" s="255"/>
      <c r="J818" s="255"/>
      <c r="K818" s="255"/>
      <c r="L818" s="255"/>
      <c r="M818" s="255"/>
      <c r="N818" s="255"/>
      <c r="O818" s="255"/>
      <c r="P818" s="255"/>
      <c r="Q818" s="255"/>
      <c r="R818" s="255"/>
      <c r="S818" s="255"/>
      <c r="T818" s="255"/>
      <c r="U818" s="255"/>
      <c r="V818" s="255"/>
      <c r="W818" s="255"/>
      <c r="X818" s="255"/>
      <c r="Y818" s="255"/>
      <c r="Z818" s="255"/>
      <c r="AA818" s="255"/>
      <c r="AB818" s="255"/>
      <c r="AC818" s="255"/>
      <c r="AD818" s="255"/>
      <c r="AE818" s="255"/>
      <c r="AF818" s="255"/>
      <c r="AG818" s="255"/>
      <c r="AH818" s="255"/>
      <c r="AI818" s="255"/>
      <c r="AJ818" s="255"/>
      <c r="AK818" s="255"/>
      <c r="AL818" s="255"/>
      <c r="AM818" s="255"/>
      <c r="AN818" s="255"/>
      <c r="AO818" s="255"/>
      <c r="AP818" s="255"/>
      <c r="AQ818" s="255"/>
      <c r="AR818" s="255"/>
      <c r="AS818" s="255"/>
      <c r="AT818" s="255"/>
      <c r="AU818" s="255"/>
      <c r="AV818" s="255"/>
      <c r="AW818" s="255"/>
      <c r="AX818" s="255"/>
      <c r="AY818" s="255"/>
      <c r="AZ818" s="255"/>
      <c r="BA818" s="255"/>
      <c r="BB818" s="255"/>
      <c r="BC818" s="255"/>
      <c r="BD818" s="255"/>
      <c r="BE818" s="255"/>
      <c r="BF818" s="255"/>
      <c r="BG818" s="255"/>
      <c r="BH818" s="255"/>
      <c r="BI818" s="255"/>
    </row>
    <row r="819" spans="1:61" x14ac:dyDescent="0.2">
      <c r="A819" s="255"/>
      <c r="B819" s="255"/>
      <c r="C819" s="255"/>
      <c r="D819" s="255"/>
      <c r="E819" s="255"/>
      <c r="F819" s="255"/>
      <c r="G819" s="255"/>
      <c r="H819" s="255"/>
      <c r="I819" s="255"/>
      <c r="J819" s="255"/>
      <c r="K819" s="255"/>
      <c r="L819" s="255"/>
      <c r="M819" s="255"/>
      <c r="N819" s="255"/>
      <c r="O819" s="255"/>
      <c r="P819" s="255"/>
      <c r="Q819" s="255"/>
      <c r="R819" s="255"/>
      <c r="S819" s="255"/>
      <c r="T819" s="255"/>
      <c r="U819" s="255"/>
      <c r="V819" s="255"/>
      <c r="W819" s="255"/>
      <c r="X819" s="255"/>
      <c r="Y819" s="255"/>
      <c r="Z819" s="255"/>
      <c r="AA819" s="255"/>
      <c r="AB819" s="255"/>
      <c r="AC819" s="255"/>
      <c r="AD819" s="255"/>
      <c r="AE819" s="255"/>
      <c r="AF819" s="255"/>
      <c r="AG819" s="255"/>
      <c r="AH819" s="255"/>
      <c r="AI819" s="255"/>
      <c r="AJ819" s="255"/>
      <c r="AK819" s="255"/>
      <c r="AL819" s="255"/>
      <c r="AM819" s="255"/>
      <c r="AN819" s="255"/>
      <c r="AO819" s="255"/>
      <c r="AP819" s="255"/>
      <c r="AQ819" s="255"/>
      <c r="AR819" s="255"/>
      <c r="AS819" s="255"/>
      <c r="AT819" s="255"/>
      <c r="AU819" s="255"/>
      <c r="AV819" s="255"/>
      <c r="AW819" s="255"/>
      <c r="AX819" s="255"/>
      <c r="AY819" s="255"/>
      <c r="AZ819" s="255"/>
      <c r="BA819" s="255"/>
      <c r="BB819" s="255"/>
      <c r="BC819" s="255"/>
      <c r="BD819" s="255"/>
      <c r="BE819" s="255"/>
      <c r="BF819" s="255"/>
      <c r="BG819" s="255"/>
      <c r="BH819" s="255"/>
      <c r="BI819" s="255"/>
    </row>
    <row r="820" spans="1:61" x14ac:dyDescent="0.2">
      <c r="A820" s="255"/>
      <c r="B820" s="255"/>
      <c r="C820" s="255"/>
      <c r="D820" s="255"/>
      <c r="E820" s="255"/>
      <c r="F820" s="255"/>
      <c r="G820" s="255"/>
      <c r="H820" s="255"/>
      <c r="I820" s="255"/>
      <c r="J820" s="255"/>
      <c r="K820" s="255"/>
      <c r="L820" s="255"/>
      <c r="M820" s="255"/>
      <c r="N820" s="255"/>
      <c r="O820" s="255"/>
      <c r="P820" s="255"/>
      <c r="Q820" s="255"/>
      <c r="R820" s="255"/>
      <c r="S820" s="255"/>
      <c r="T820" s="255"/>
      <c r="U820" s="255"/>
      <c r="V820" s="255"/>
      <c r="W820" s="255"/>
      <c r="X820" s="255"/>
      <c r="Y820" s="255"/>
      <c r="Z820" s="255"/>
      <c r="AA820" s="255"/>
      <c r="AB820" s="255"/>
      <c r="AC820" s="255"/>
      <c r="AD820" s="255"/>
      <c r="AE820" s="255"/>
      <c r="AF820" s="255"/>
      <c r="AG820" s="255"/>
      <c r="AH820" s="255"/>
      <c r="AI820" s="255"/>
      <c r="AJ820" s="255"/>
      <c r="AK820" s="255"/>
      <c r="AL820" s="255"/>
      <c r="AM820" s="255"/>
      <c r="AN820" s="255"/>
      <c r="AO820" s="255"/>
      <c r="AP820" s="255"/>
      <c r="AQ820" s="255"/>
      <c r="AR820" s="255"/>
      <c r="AS820" s="255"/>
      <c r="AT820" s="255"/>
      <c r="AU820" s="255"/>
      <c r="AV820" s="255"/>
      <c r="AW820" s="255"/>
      <c r="AX820" s="255"/>
      <c r="AY820" s="255"/>
      <c r="AZ820" s="255"/>
      <c r="BA820" s="255"/>
      <c r="BB820" s="255"/>
      <c r="BC820" s="255"/>
      <c r="BD820" s="255"/>
      <c r="BE820" s="255"/>
      <c r="BF820" s="255"/>
      <c r="BG820" s="255"/>
      <c r="BH820" s="255"/>
      <c r="BI820" s="255"/>
    </row>
    <row r="821" spans="1:61" x14ac:dyDescent="0.2">
      <c r="A821" s="255"/>
      <c r="B821" s="255"/>
      <c r="C821" s="255"/>
      <c r="D821" s="255"/>
      <c r="E821" s="255"/>
      <c r="F821" s="255"/>
      <c r="G821" s="255"/>
      <c r="H821" s="255"/>
      <c r="I821" s="255"/>
      <c r="J821" s="255"/>
      <c r="K821" s="255"/>
      <c r="L821" s="255"/>
      <c r="M821" s="255"/>
      <c r="N821" s="255"/>
      <c r="O821" s="255"/>
      <c r="P821" s="255"/>
      <c r="Q821" s="255"/>
      <c r="R821" s="255"/>
      <c r="S821" s="255"/>
      <c r="T821" s="255"/>
      <c r="U821" s="255"/>
      <c r="V821" s="255"/>
      <c r="W821" s="255"/>
      <c r="X821" s="255"/>
      <c r="Y821" s="255"/>
      <c r="Z821" s="255"/>
      <c r="AA821" s="255"/>
      <c r="AB821" s="255"/>
      <c r="AC821" s="255"/>
      <c r="AD821" s="255"/>
      <c r="AE821" s="255"/>
      <c r="AF821" s="255"/>
      <c r="AG821" s="255"/>
      <c r="AH821" s="255"/>
      <c r="AI821" s="255"/>
      <c r="AJ821" s="255"/>
      <c r="AK821" s="255"/>
      <c r="AL821" s="255"/>
      <c r="AM821" s="255"/>
      <c r="AN821" s="255"/>
      <c r="AO821" s="255"/>
      <c r="AP821" s="255"/>
      <c r="AQ821" s="255"/>
      <c r="AR821" s="255"/>
      <c r="AS821" s="255"/>
      <c r="AT821" s="255"/>
      <c r="AU821" s="255"/>
      <c r="AV821" s="255"/>
      <c r="AW821" s="255"/>
      <c r="AX821" s="255"/>
      <c r="AY821" s="255"/>
      <c r="AZ821" s="255"/>
      <c r="BA821" s="255"/>
      <c r="BB821" s="255"/>
      <c r="BC821" s="255"/>
      <c r="BD821" s="255"/>
      <c r="BE821" s="255"/>
      <c r="BF821" s="255"/>
      <c r="BG821" s="255"/>
      <c r="BH821" s="255"/>
      <c r="BI821" s="255"/>
    </row>
    <row r="822" spans="1:61" x14ac:dyDescent="0.2">
      <c r="A822" s="255"/>
      <c r="B822" s="255"/>
      <c r="C822" s="255"/>
      <c r="D822" s="255"/>
      <c r="E822" s="255"/>
      <c r="F822" s="255"/>
      <c r="G822" s="255"/>
      <c r="H822" s="255"/>
      <c r="I822" s="255"/>
      <c r="J822" s="255"/>
      <c r="K822" s="255"/>
      <c r="L822" s="255"/>
      <c r="M822" s="255"/>
      <c r="N822" s="255"/>
      <c r="O822" s="255"/>
      <c r="P822" s="255"/>
      <c r="Q822" s="255"/>
      <c r="R822" s="255"/>
      <c r="S822" s="255"/>
      <c r="T822" s="255"/>
      <c r="U822" s="255"/>
      <c r="V822" s="255"/>
      <c r="W822" s="255"/>
      <c r="X822" s="255"/>
      <c r="Y822" s="255"/>
      <c r="Z822" s="255"/>
      <c r="AA822" s="255"/>
      <c r="AB822" s="255"/>
      <c r="AC822" s="255"/>
      <c r="AD822" s="255"/>
      <c r="AE822" s="255"/>
      <c r="AF822" s="255"/>
      <c r="AG822" s="255"/>
      <c r="AH822" s="255"/>
      <c r="AI822" s="255"/>
      <c r="AJ822" s="255"/>
      <c r="AK822" s="255"/>
      <c r="AL822" s="255"/>
      <c r="AM822" s="255"/>
      <c r="AN822" s="255"/>
      <c r="AO822" s="255"/>
      <c r="AP822" s="255"/>
      <c r="AQ822" s="255"/>
      <c r="AR822" s="255"/>
      <c r="AS822" s="255"/>
      <c r="AT822" s="255"/>
      <c r="AU822" s="255"/>
      <c r="AV822" s="255"/>
      <c r="AW822" s="255"/>
      <c r="AX822" s="255"/>
      <c r="AY822" s="255"/>
      <c r="AZ822" s="255"/>
      <c r="BA822" s="255"/>
      <c r="BB822" s="255"/>
      <c r="BC822" s="255"/>
      <c r="BD822" s="255"/>
      <c r="BE822" s="255"/>
      <c r="BF822" s="255"/>
      <c r="BG822" s="255"/>
      <c r="BH822" s="255"/>
      <c r="BI822" s="255"/>
    </row>
    <row r="823" spans="1:61" x14ac:dyDescent="0.2">
      <c r="A823" s="255"/>
      <c r="B823" s="255"/>
      <c r="C823" s="255"/>
      <c r="D823" s="255"/>
      <c r="E823" s="255"/>
      <c r="F823" s="255"/>
      <c r="G823" s="255"/>
      <c r="H823" s="255"/>
      <c r="I823" s="255"/>
      <c r="J823" s="255"/>
      <c r="K823" s="255"/>
      <c r="L823" s="255"/>
      <c r="M823" s="255"/>
      <c r="N823" s="255"/>
      <c r="O823" s="255"/>
      <c r="P823" s="255"/>
      <c r="Q823" s="255"/>
      <c r="R823" s="255"/>
      <c r="S823" s="255"/>
      <c r="T823" s="255"/>
      <c r="U823" s="255"/>
      <c r="V823" s="255"/>
      <c r="W823" s="255"/>
      <c r="X823" s="255"/>
      <c r="Y823" s="255"/>
      <c r="Z823" s="255"/>
      <c r="AA823" s="255"/>
      <c r="AB823" s="255"/>
      <c r="AC823" s="255"/>
      <c r="AD823" s="255"/>
      <c r="AE823" s="255"/>
      <c r="AF823" s="255"/>
      <c r="AG823" s="255"/>
      <c r="AH823" s="255"/>
      <c r="AI823" s="255"/>
      <c r="AJ823" s="255"/>
      <c r="AK823" s="255"/>
      <c r="AL823" s="255"/>
      <c r="AM823" s="255"/>
      <c r="AN823" s="255"/>
      <c r="AO823" s="255"/>
      <c r="AP823" s="255"/>
      <c r="AQ823" s="255"/>
      <c r="AR823" s="255"/>
      <c r="AS823" s="255"/>
      <c r="AT823" s="255"/>
      <c r="AU823" s="255"/>
      <c r="AV823" s="255"/>
      <c r="AW823" s="255"/>
      <c r="AX823" s="255"/>
      <c r="AY823" s="255"/>
      <c r="AZ823" s="255"/>
      <c r="BA823" s="255"/>
      <c r="BB823" s="255"/>
      <c r="BC823" s="255"/>
      <c r="BD823" s="255"/>
      <c r="BE823" s="255"/>
      <c r="BF823" s="255"/>
      <c r="BG823" s="255"/>
      <c r="BH823" s="255"/>
      <c r="BI823" s="255"/>
    </row>
    <row r="824" spans="1:61" x14ac:dyDescent="0.2">
      <c r="A824" s="255"/>
      <c r="B824" s="255"/>
      <c r="C824" s="255"/>
      <c r="D824" s="255"/>
      <c r="E824" s="255"/>
      <c r="F824" s="255"/>
      <c r="G824" s="255"/>
      <c r="H824" s="255"/>
      <c r="I824" s="255"/>
      <c r="J824" s="255"/>
      <c r="K824" s="255"/>
      <c r="L824" s="255"/>
      <c r="M824" s="255"/>
      <c r="N824" s="255"/>
      <c r="O824" s="255"/>
      <c r="P824" s="255"/>
      <c r="Q824" s="255"/>
      <c r="R824" s="255"/>
      <c r="S824" s="255"/>
      <c r="T824" s="255"/>
      <c r="U824" s="255"/>
      <c r="V824" s="255"/>
      <c r="W824" s="255"/>
      <c r="X824" s="255"/>
      <c r="Y824" s="255"/>
      <c r="Z824" s="255"/>
      <c r="AA824" s="255"/>
      <c r="AB824" s="255"/>
      <c r="AC824" s="255"/>
      <c r="AD824" s="255"/>
      <c r="AE824" s="255"/>
      <c r="AF824" s="255"/>
      <c r="AG824" s="255"/>
      <c r="AH824" s="255"/>
      <c r="AI824" s="255"/>
      <c r="AJ824" s="255"/>
      <c r="AK824" s="255"/>
      <c r="AL824" s="255"/>
      <c r="AM824" s="255"/>
      <c r="AN824" s="255"/>
      <c r="AO824" s="255"/>
      <c r="AP824" s="255"/>
      <c r="AQ824" s="255"/>
      <c r="AR824" s="255"/>
      <c r="AS824" s="255"/>
      <c r="AT824" s="255"/>
      <c r="AU824" s="255"/>
      <c r="AV824" s="255"/>
      <c r="AW824" s="255"/>
      <c r="AX824" s="255"/>
      <c r="AY824" s="255"/>
      <c r="AZ824" s="255"/>
      <c r="BA824" s="255"/>
      <c r="BB824" s="255"/>
      <c r="BC824" s="255"/>
      <c r="BD824" s="255"/>
      <c r="BE824" s="255"/>
      <c r="BF824" s="255"/>
      <c r="BG824" s="255"/>
      <c r="BH824" s="255"/>
      <c r="BI824" s="255"/>
    </row>
    <row r="825" spans="1:61" x14ac:dyDescent="0.2">
      <c r="A825" s="255"/>
      <c r="B825" s="255"/>
      <c r="C825" s="255"/>
      <c r="D825" s="255"/>
      <c r="E825" s="255"/>
      <c r="F825" s="255"/>
      <c r="G825" s="255"/>
      <c r="H825" s="255"/>
      <c r="I825" s="255"/>
      <c r="J825" s="255"/>
      <c r="K825" s="255"/>
      <c r="L825" s="255"/>
      <c r="M825" s="255"/>
      <c r="N825" s="255"/>
      <c r="O825" s="255"/>
      <c r="P825" s="255"/>
      <c r="Q825" s="255"/>
      <c r="R825" s="255"/>
      <c r="S825" s="255"/>
      <c r="T825" s="255"/>
      <c r="U825" s="255"/>
      <c r="V825" s="255"/>
      <c r="W825" s="255"/>
      <c r="X825" s="255"/>
      <c r="Y825" s="255"/>
      <c r="Z825" s="255"/>
      <c r="AA825" s="255"/>
      <c r="AB825" s="255"/>
      <c r="AC825" s="255"/>
      <c r="AD825" s="255"/>
      <c r="AE825" s="255"/>
      <c r="AF825" s="255"/>
      <c r="AG825" s="255"/>
      <c r="AH825" s="255"/>
      <c r="AI825" s="255"/>
      <c r="AJ825" s="255"/>
      <c r="AK825" s="255"/>
      <c r="AL825" s="255"/>
      <c r="AM825" s="255"/>
      <c r="AN825" s="255"/>
      <c r="AO825" s="255"/>
      <c r="AP825" s="255"/>
      <c r="AQ825" s="255"/>
      <c r="AR825" s="255"/>
      <c r="AS825" s="255"/>
      <c r="AT825" s="255"/>
      <c r="AU825" s="255"/>
      <c r="AV825" s="255"/>
      <c r="AW825" s="255"/>
      <c r="AX825" s="255"/>
      <c r="AY825" s="255"/>
      <c r="AZ825" s="255"/>
      <c r="BA825" s="255"/>
      <c r="BB825" s="255"/>
      <c r="BC825" s="255"/>
      <c r="BD825" s="255"/>
      <c r="BE825" s="255"/>
      <c r="BF825" s="255"/>
      <c r="BG825" s="255"/>
      <c r="BH825" s="255"/>
      <c r="BI825" s="255"/>
    </row>
    <row r="826" spans="1:61" x14ac:dyDescent="0.2">
      <c r="A826" s="255"/>
      <c r="B826" s="255"/>
      <c r="C826" s="255"/>
      <c r="D826" s="255"/>
      <c r="E826" s="255"/>
      <c r="F826" s="255"/>
      <c r="G826" s="255"/>
      <c r="H826" s="255"/>
      <c r="I826" s="255"/>
      <c r="J826" s="255"/>
      <c r="K826" s="255"/>
      <c r="L826" s="255"/>
      <c r="M826" s="255"/>
      <c r="N826" s="255"/>
      <c r="O826" s="255"/>
      <c r="P826" s="255"/>
      <c r="Q826" s="255"/>
      <c r="R826" s="255"/>
      <c r="S826" s="255"/>
      <c r="T826" s="255"/>
      <c r="U826" s="255"/>
      <c r="V826" s="255"/>
      <c r="W826" s="255"/>
      <c r="X826" s="255"/>
      <c r="Y826" s="255"/>
      <c r="Z826" s="255"/>
      <c r="AA826" s="255"/>
      <c r="AB826" s="255"/>
      <c r="AC826" s="255"/>
      <c r="AD826" s="255"/>
      <c r="AE826" s="255"/>
      <c r="AF826" s="255"/>
      <c r="AG826" s="255"/>
      <c r="AH826" s="255"/>
      <c r="AI826" s="255"/>
      <c r="AJ826" s="255"/>
      <c r="AK826" s="255"/>
      <c r="AL826" s="255"/>
      <c r="AM826" s="255"/>
      <c r="AN826" s="255"/>
      <c r="AO826" s="255"/>
      <c r="AP826" s="255"/>
      <c r="AQ826" s="255"/>
      <c r="AR826" s="255"/>
      <c r="AS826" s="255"/>
      <c r="AT826" s="255"/>
      <c r="AU826" s="255"/>
      <c r="AV826" s="255"/>
      <c r="AW826" s="255"/>
      <c r="AX826" s="255"/>
      <c r="AY826" s="255"/>
      <c r="AZ826" s="255"/>
      <c r="BA826" s="255"/>
      <c r="BB826" s="255"/>
      <c r="BC826" s="255"/>
      <c r="BD826" s="255"/>
      <c r="BE826" s="255"/>
      <c r="BF826" s="255"/>
      <c r="BG826" s="255"/>
      <c r="BH826" s="255"/>
      <c r="BI826" s="255"/>
    </row>
    <row r="827" spans="1:61" x14ac:dyDescent="0.2">
      <c r="A827" s="255"/>
      <c r="B827" s="255"/>
      <c r="C827" s="255"/>
      <c r="D827" s="255"/>
      <c r="E827" s="255"/>
      <c r="F827" s="255"/>
      <c r="G827" s="255"/>
      <c r="H827" s="255"/>
      <c r="I827" s="255"/>
      <c r="J827" s="255"/>
      <c r="K827" s="255"/>
      <c r="L827" s="255"/>
      <c r="M827" s="255"/>
      <c r="N827" s="255"/>
      <c r="O827" s="255"/>
      <c r="P827" s="255"/>
      <c r="Q827" s="255"/>
      <c r="R827" s="255"/>
      <c r="S827" s="255"/>
      <c r="T827" s="255"/>
      <c r="U827" s="255"/>
      <c r="V827" s="255"/>
      <c r="W827" s="255"/>
      <c r="X827" s="255"/>
      <c r="Y827" s="255"/>
      <c r="Z827" s="255"/>
      <c r="AA827" s="255"/>
      <c r="AB827" s="255"/>
      <c r="AC827" s="255"/>
      <c r="AD827" s="255"/>
      <c r="AE827" s="255"/>
      <c r="AF827" s="255"/>
      <c r="AG827" s="255"/>
      <c r="AH827" s="255"/>
      <c r="AI827" s="255"/>
      <c r="AJ827" s="255"/>
      <c r="AK827" s="255"/>
      <c r="AL827" s="255"/>
      <c r="AM827" s="255"/>
      <c r="AN827" s="255"/>
      <c r="AO827" s="255"/>
      <c r="AP827" s="255"/>
      <c r="AQ827" s="255"/>
      <c r="AR827" s="255"/>
      <c r="AS827" s="255"/>
      <c r="AT827" s="255"/>
      <c r="AU827" s="255"/>
      <c r="AV827" s="255"/>
      <c r="AW827" s="255"/>
      <c r="AX827" s="255"/>
      <c r="AY827" s="255"/>
      <c r="AZ827" s="255"/>
      <c r="BA827" s="255"/>
      <c r="BB827" s="255"/>
      <c r="BC827" s="255"/>
      <c r="BD827" s="255"/>
      <c r="BE827" s="255"/>
      <c r="BF827" s="255"/>
      <c r="BG827" s="255"/>
      <c r="BH827" s="255"/>
      <c r="BI827" s="255"/>
    </row>
    <row r="828" spans="1:61" x14ac:dyDescent="0.2">
      <c r="A828" s="255"/>
      <c r="B828" s="255"/>
      <c r="C828" s="255"/>
      <c r="D828" s="255"/>
      <c r="E828" s="255"/>
      <c r="F828" s="255"/>
      <c r="G828" s="255"/>
      <c r="H828" s="255"/>
      <c r="I828" s="255"/>
      <c r="J828" s="255"/>
      <c r="K828" s="255"/>
      <c r="L828" s="255"/>
      <c r="M828" s="255"/>
      <c r="N828" s="255"/>
      <c r="O828" s="255"/>
      <c r="P828" s="255"/>
      <c r="Q828" s="255"/>
      <c r="R828" s="255"/>
      <c r="S828" s="255"/>
      <c r="T828" s="255"/>
      <c r="U828" s="255"/>
      <c r="V828" s="255"/>
      <c r="W828" s="255"/>
      <c r="X828" s="255"/>
      <c r="Y828" s="255"/>
      <c r="Z828" s="255"/>
      <c r="AA828" s="255"/>
      <c r="AB828" s="255"/>
      <c r="AC828" s="255"/>
      <c r="AD828" s="255"/>
      <c r="AE828" s="255"/>
      <c r="AF828" s="255"/>
      <c r="AG828" s="255"/>
      <c r="AH828" s="255"/>
      <c r="AI828" s="255"/>
      <c r="AJ828" s="255"/>
      <c r="AK828" s="255"/>
      <c r="AL828" s="255"/>
      <c r="AM828" s="255"/>
      <c r="AN828" s="255"/>
      <c r="AO828" s="255"/>
      <c r="AP828" s="255"/>
      <c r="AQ828" s="255"/>
      <c r="AR828" s="255"/>
      <c r="AS828" s="255"/>
      <c r="AT828" s="255"/>
      <c r="AU828" s="255"/>
      <c r="AV828" s="255"/>
      <c r="AW828" s="255"/>
      <c r="AX828" s="255"/>
      <c r="AY828" s="255"/>
      <c r="AZ828" s="255"/>
      <c r="BA828" s="255"/>
      <c r="BB828" s="255"/>
      <c r="BC828" s="255"/>
      <c r="BD828" s="255"/>
      <c r="BE828" s="255"/>
      <c r="BF828" s="255"/>
      <c r="BG828" s="255"/>
      <c r="BH828" s="255"/>
      <c r="BI828" s="255"/>
    </row>
    <row r="829" spans="1:61" x14ac:dyDescent="0.2">
      <c r="A829" s="255"/>
      <c r="B829" s="255"/>
      <c r="C829" s="255"/>
      <c r="D829" s="255"/>
      <c r="E829" s="255"/>
      <c r="F829" s="255"/>
      <c r="G829" s="255"/>
      <c r="H829" s="255"/>
      <c r="I829" s="255"/>
      <c r="J829" s="255"/>
      <c r="K829" s="255"/>
      <c r="L829" s="255"/>
      <c r="M829" s="255"/>
      <c r="N829" s="255"/>
      <c r="O829" s="255"/>
      <c r="P829" s="255"/>
      <c r="Q829" s="255"/>
      <c r="R829" s="255"/>
      <c r="S829" s="255"/>
      <c r="T829" s="255"/>
      <c r="U829" s="255"/>
      <c r="V829" s="255"/>
      <c r="W829" s="255"/>
      <c r="X829" s="255"/>
      <c r="Y829" s="255"/>
      <c r="Z829" s="255"/>
      <c r="AA829" s="255"/>
      <c r="AB829" s="255"/>
      <c r="AC829" s="255"/>
      <c r="AD829" s="255"/>
      <c r="AE829" s="255"/>
      <c r="AF829" s="255"/>
      <c r="AG829" s="255"/>
      <c r="AH829" s="255"/>
      <c r="AI829" s="255"/>
      <c r="AJ829" s="255"/>
      <c r="AK829" s="255"/>
      <c r="AL829" s="255"/>
      <c r="AM829" s="255"/>
      <c r="AN829" s="255"/>
      <c r="AO829" s="255"/>
      <c r="AP829" s="255"/>
      <c r="AQ829" s="255"/>
      <c r="AR829" s="255"/>
      <c r="AS829" s="255"/>
      <c r="AT829" s="255"/>
      <c r="AU829" s="255"/>
      <c r="AV829" s="255"/>
      <c r="AW829" s="255"/>
      <c r="AX829" s="255"/>
      <c r="AY829" s="255"/>
      <c r="AZ829" s="255"/>
      <c r="BA829" s="255"/>
      <c r="BB829" s="255"/>
      <c r="BC829" s="255"/>
      <c r="BD829" s="255"/>
      <c r="BE829" s="255"/>
      <c r="BF829" s="255"/>
      <c r="BG829" s="255"/>
      <c r="BH829" s="255"/>
      <c r="BI829" s="255"/>
    </row>
    <row r="830" spans="1:61" x14ac:dyDescent="0.2">
      <c r="A830" s="255"/>
      <c r="B830" s="255"/>
      <c r="C830" s="255"/>
      <c r="D830" s="255"/>
      <c r="E830" s="255"/>
      <c r="F830" s="255"/>
      <c r="G830" s="255"/>
      <c r="H830" s="255"/>
      <c r="I830" s="255"/>
      <c r="J830" s="255"/>
      <c r="K830" s="255"/>
      <c r="L830" s="255"/>
      <c r="M830" s="255"/>
      <c r="N830" s="255"/>
      <c r="O830" s="255"/>
      <c r="P830" s="255"/>
      <c r="Q830" s="255"/>
      <c r="R830" s="255"/>
      <c r="S830" s="255"/>
      <c r="T830" s="255"/>
      <c r="U830" s="255"/>
      <c r="V830" s="255"/>
      <c r="W830" s="255"/>
      <c r="X830" s="255"/>
      <c r="Y830" s="255"/>
      <c r="Z830" s="255"/>
      <c r="AA830" s="255"/>
      <c r="AB830" s="255"/>
      <c r="AC830" s="255"/>
      <c r="AD830" s="255"/>
      <c r="AE830" s="255"/>
      <c r="AF830" s="255"/>
      <c r="AG830" s="255"/>
      <c r="AH830" s="255"/>
      <c r="AI830" s="255"/>
      <c r="AJ830" s="255"/>
      <c r="AK830" s="255"/>
      <c r="AL830" s="255"/>
      <c r="AM830" s="255"/>
      <c r="AN830" s="255"/>
      <c r="AO830" s="255"/>
      <c r="AP830" s="255"/>
      <c r="AQ830" s="255"/>
      <c r="AR830" s="255"/>
      <c r="AS830" s="255"/>
      <c r="AT830" s="255"/>
      <c r="AU830" s="255"/>
      <c r="AV830" s="255"/>
      <c r="AW830" s="255"/>
      <c r="AX830" s="255"/>
      <c r="AY830" s="255"/>
      <c r="AZ830" s="255"/>
      <c r="BA830" s="255"/>
      <c r="BB830" s="255"/>
      <c r="BC830" s="255"/>
      <c r="BD830" s="255"/>
      <c r="BE830" s="255"/>
      <c r="BF830" s="255"/>
      <c r="BG830" s="255"/>
      <c r="BH830" s="255"/>
      <c r="BI830" s="255"/>
    </row>
    <row r="831" spans="1:61" x14ac:dyDescent="0.2">
      <c r="A831" s="255"/>
      <c r="B831" s="255"/>
      <c r="C831" s="255"/>
      <c r="D831" s="255"/>
      <c r="E831" s="255"/>
      <c r="F831" s="255"/>
      <c r="G831" s="255"/>
      <c r="H831" s="255"/>
      <c r="I831" s="255"/>
      <c r="J831" s="255"/>
      <c r="K831" s="255"/>
      <c r="L831" s="255"/>
      <c r="M831" s="255"/>
      <c r="N831" s="255"/>
      <c r="O831" s="255"/>
      <c r="P831" s="255"/>
      <c r="Q831" s="255"/>
      <c r="R831" s="255"/>
      <c r="S831" s="255"/>
      <c r="T831" s="255"/>
      <c r="U831" s="255"/>
      <c r="V831" s="255"/>
      <c r="W831" s="255"/>
      <c r="X831" s="255"/>
      <c r="Y831" s="255"/>
      <c r="Z831" s="255"/>
      <c r="AA831" s="255"/>
      <c r="AB831" s="255"/>
      <c r="AC831" s="255"/>
      <c r="AD831" s="255"/>
      <c r="AE831" s="255"/>
      <c r="AF831" s="255"/>
      <c r="AG831" s="255"/>
      <c r="AH831" s="255"/>
      <c r="AI831" s="255"/>
      <c r="AJ831" s="255"/>
      <c r="AK831" s="255"/>
      <c r="AL831" s="255"/>
      <c r="AM831" s="255"/>
      <c r="AN831" s="255"/>
      <c r="AO831" s="255"/>
      <c r="AP831" s="255"/>
      <c r="AQ831" s="255"/>
      <c r="AR831" s="255"/>
      <c r="AS831" s="255"/>
      <c r="AT831" s="255"/>
      <c r="AU831" s="255"/>
      <c r="AV831" s="255"/>
      <c r="AW831" s="255"/>
      <c r="AX831" s="255"/>
      <c r="AY831" s="255"/>
      <c r="AZ831" s="255"/>
      <c r="BA831" s="255"/>
      <c r="BB831" s="255"/>
      <c r="BC831" s="255"/>
      <c r="BD831" s="255"/>
      <c r="BE831" s="255"/>
      <c r="BF831" s="255"/>
      <c r="BG831" s="255"/>
      <c r="BH831" s="255"/>
      <c r="BI831" s="255"/>
    </row>
    <row r="832" spans="1:61" x14ac:dyDescent="0.2">
      <c r="A832" s="255"/>
      <c r="B832" s="255"/>
      <c r="C832" s="255"/>
      <c r="D832" s="255"/>
      <c r="E832" s="255"/>
      <c r="F832" s="255"/>
      <c r="G832" s="255"/>
      <c r="H832" s="255"/>
      <c r="I832" s="255"/>
      <c r="J832" s="255"/>
      <c r="K832" s="255"/>
      <c r="L832" s="255"/>
      <c r="M832" s="255"/>
      <c r="N832" s="255"/>
      <c r="O832" s="255"/>
      <c r="P832" s="255"/>
      <c r="Q832" s="255"/>
      <c r="R832" s="255"/>
      <c r="S832" s="255"/>
      <c r="T832" s="255"/>
      <c r="U832" s="255"/>
      <c r="V832" s="255"/>
      <c r="W832" s="255"/>
      <c r="X832" s="255"/>
      <c r="Y832" s="255"/>
      <c r="Z832" s="255"/>
      <c r="AA832" s="255"/>
      <c r="AB832" s="255"/>
      <c r="AC832" s="255"/>
      <c r="AD832" s="255"/>
      <c r="AE832" s="255"/>
      <c r="AF832" s="255"/>
      <c r="AG832" s="255"/>
      <c r="AH832" s="255"/>
      <c r="AI832" s="255"/>
      <c r="AJ832" s="255"/>
      <c r="AK832" s="255"/>
      <c r="AL832" s="255"/>
      <c r="AM832" s="255"/>
      <c r="AN832" s="255"/>
      <c r="AO832" s="255"/>
      <c r="AP832" s="255"/>
      <c r="AQ832" s="255"/>
      <c r="AR832" s="255"/>
      <c r="AS832" s="255"/>
      <c r="AT832" s="255"/>
      <c r="AU832" s="255"/>
      <c r="AV832" s="255"/>
      <c r="AW832" s="255"/>
      <c r="AX832" s="255"/>
      <c r="AY832" s="255"/>
      <c r="AZ832" s="255"/>
      <c r="BA832" s="255"/>
      <c r="BB832" s="255"/>
      <c r="BC832" s="255"/>
      <c r="BD832" s="255"/>
      <c r="BE832" s="255"/>
      <c r="BF832" s="255"/>
      <c r="BG832" s="255"/>
      <c r="BH832" s="255"/>
      <c r="BI832" s="255"/>
    </row>
    <row r="833" spans="1:61" x14ac:dyDescent="0.2">
      <c r="A833" s="255"/>
      <c r="B833" s="255"/>
      <c r="C833" s="255"/>
      <c r="D833" s="255"/>
      <c r="E833" s="255"/>
      <c r="F833" s="255"/>
      <c r="G833" s="255"/>
      <c r="H833" s="255"/>
      <c r="I833" s="255"/>
      <c r="J833" s="255"/>
      <c r="K833" s="255"/>
      <c r="L833" s="255"/>
      <c r="M833" s="255"/>
      <c r="N833" s="255"/>
      <c r="O833" s="255"/>
      <c r="P833" s="255"/>
      <c r="Q833" s="255"/>
      <c r="R833" s="255"/>
      <c r="S833" s="255"/>
      <c r="T833" s="255"/>
      <c r="U833" s="255"/>
      <c r="V833" s="255"/>
      <c r="W833" s="255"/>
      <c r="X833" s="255"/>
      <c r="Y833" s="255"/>
      <c r="Z833" s="255"/>
      <c r="AA833" s="255"/>
      <c r="AB833" s="255"/>
      <c r="AC833" s="255"/>
      <c r="AD833" s="255"/>
      <c r="AE833" s="255"/>
      <c r="AF833" s="255"/>
      <c r="AG833" s="255"/>
      <c r="AH833" s="255"/>
      <c r="AI833" s="255"/>
      <c r="AJ833" s="255"/>
      <c r="AK833" s="255"/>
      <c r="AL833" s="255"/>
      <c r="AM833" s="255"/>
      <c r="AN833" s="255"/>
      <c r="AO833" s="255"/>
      <c r="AP833" s="255"/>
      <c r="AQ833" s="255"/>
      <c r="AR833" s="255"/>
      <c r="AS833" s="255"/>
      <c r="AT833" s="255"/>
      <c r="AU833" s="255"/>
      <c r="AV833" s="255"/>
      <c r="AW833" s="255"/>
      <c r="AX833" s="255"/>
      <c r="AY833" s="255"/>
      <c r="AZ833" s="255"/>
      <c r="BA833" s="255"/>
      <c r="BB833" s="255"/>
      <c r="BC833" s="255"/>
      <c r="BD833" s="255"/>
      <c r="BE833" s="255"/>
      <c r="BF833" s="255"/>
      <c r="BG833" s="255"/>
      <c r="BH833" s="255"/>
      <c r="BI833" s="255"/>
    </row>
    <row r="834" spans="1:61" x14ac:dyDescent="0.2">
      <c r="A834" s="255"/>
      <c r="B834" s="255"/>
      <c r="C834" s="255"/>
      <c r="D834" s="255"/>
      <c r="E834" s="255"/>
      <c r="F834" s="255"/>
      <c r="G834" s="255"/>
      <c r="H834" s="255"/>
      <c r="I834" s="255"/>
      <c r="J834" s="255"/>
      <c r="K834" s="255"/>
      <c r="L834" s="255"/>
      <c r="M834" s="255"/>
      <c r="N834" s="255"/>
      <c r="O834" s="255"/>
      <c r="P834" s="255"/>
      <c r="Q834" s="255"/>
      <c r="R834" s="255"/>
      <c r="S834" s="255"/>
      <c r="T834" s="255"/>
      <c r="U834" s="255"/>
      <c r="V834" s="255"/>
      <c r="W834" s="255"/>
      <c r="X834" s="255"/>
      <c r="Y834" s="255"/>
      <c r="Z834" s="255"/>
      <c r="AA834" s="255"/>
      <c r="AB834" s="255"/>
      <c r="AC834" s="255"/>
      <c r="AD834" s="255"/>
      <c r="AE834" s="255"/>
      <c r="AF834" s="255"/>
      <c r="AG834" s="255"/>
      <c r="AH834" s="255"/>
      <c r="AI834" s="255"/>
      <c r="AJ834" s="255"/>
      <c r="AK834" s="255"/>
      <c r="AL834" s="255"/>
      <c r="AM834" s="255"/>
      <c r="AN834" s="255"/>
      <c r="AO834" s="255"/>
      <c r="AP834" s="255"/>
      <c r="AQ834" s="255"/>
      <c r="AR834" s="255"/>
      <c r="AS834" s="255"/>
      <c r="AT834" s="255"/>
      <c r="AU834" s="255"/>
      <c r="AV834" s="255"/>
      <c r="AW834" s="255"/>
      <c r="AX834" s="255"/>
      <c r="AY834" s="255"/>
      <c r="AZ834" s="255"/>
      <c r="BA834" s="255"/>
      <c r="BB834" s="255"/>
      <c r="BC834" s="255"/>
      <c r="BD834" s="255"/>
      <c r="BE834" s="255"/>
      <c r="BF834" s="255"/>
      <c r="BG834" s="255"/>
      <c r="BH834" s="255"/>
      <c r="BI834" s="255"/>
    </row>
    <row r="835" spans="1:61" x14ac:dyDescent="0.2">
      <c r="A835" s="255"/>
      <c r="B835" s="255"/>
      <c r="C835" s="255"/>
      <c r="D835" s="255"/>
      <c r="E835" s="255"/>
      <c r="F835" s="255"/>
      <c r="G835" s="255"/>
      <c r="H835" s="255"/>
      <c r="I835" s="255"/>
      <c r="J835" s="255"/>
      <c r="K835" s="255"/>
      <c r="L835" s="255"/>
      <c r="M835" s="255"/>
      <c r="N835" s="255"/>
      <c r="O835" s="255"/>
      <c r="P835" s="255"/>
      <c r="Q835" s="255"/>
      <c r="R835" s="255"/>
      <c r="S835" s="255"/>
      <c r="T835" s="255"/>
      <c r="U835" s="255"/>
      <c r="V835" s="255"/>
      <c r="W835" s="255"/>
      <c r="X835" s="255"/>
      <c r="Y835" s="255"/>
      <c r="Z835" s="255"/>
      <c r="AA835" s="255"/>
      <c r="AB835" s="255"/>
      <c r="AC835" s="255"/>
      <c r="AD835" s="255"/>
      <c r="AE835" s="255"/>
      <c r="AF835" s="255"/>
      <c r="AG835" s="255"/>
      <c r="AH835" s="255"/>
      <c r="AI835" s="255"/>
      <c r="AJ835" s="255"/>
      <c r="AK835" s="255"/>
      <c r="AL835" s="255"/>
      <c r="AM835" s="255"/>
      <c r="AN835" s="255"/>
      <c r="AO835" s="255"/>
      <c r="AP835" s="255"/>
      <c r="AQ835" s="255"/>
      <c r="AR835" s="255"/>
      <c r="AS835" s="255"/>
      <c r="AT835" s="255"/>
      <c r="AU835" s="255"/>
      <c r="AV835" s="255"/>
      <c r="AW835" s="255"/>
      <c r="AX835" s="255"/>
      <c r="AY835" s="255"/>
      <c r="AZ835" s="255"/>
      <c r="BA835" s="255"/>
      <c r="BB835" s="255"/>
      <c r="BC835" s="255"/>
      <c r="BD835" s="255"/>
      <c r="BE835" s="255"/>
      <c r="BF835" s="255"/>
      <c r="BG835" s="255"/>
      <c r="BH835" s="255"/>
      <c r="BI835" s="255"/>
    </row>
    <row r="836" spans="1:61" x14ac:dyDescent="0.2">
      <c r="A836" s="255"/>
      <c r="B836" s="255"/>
      <c r="C836" s="255"/>
      <c r="D836" s="255"/>
      <c r="E836" s="255"/>
      <c r="F836" s="255"/>
      <c r="G836" s="255"/>
      <c r="H836" s="255"/>
      <c r="I836" s="255"/>
      <c r="J836" s="255"/>
      <c r="K836" s="255"/>
      <c r="L836" s="255"/>
      <c r="M836" s="255"/>
      <c r="N836" s="255"/>
      <c r="O836" s="255"/>
      <c r="P836" s="255"/>
      <c r="Q836" s="255"/>
      <c r="R836" s="255"/>
      <c r="S836" s="255"/>
      <c r="T836" s="255"/>
      <c r="U836" s="255"/>
      <c r="V836" s="255"/>
      <c r="W836" s="255"/>
      <c r="X836" s="255"/>
      <c r="Y836" s="255"/>
      <c r="Z836" s="255"/>
      <c r="AA836" s="255"/>
      <c r="AB836" s="255"/>
      <c r="AC836" s="255"/>
      <c r="AD836" s="255"/>
      <c r="AE836" s="255"/>
      <c r="AF836" s="255"/>
      <c r="AG836" s="255"/>
      <c r="AH836" s="255"/>
      <c r="AI836" s="255"/>
      <c r="AJ836" s="255"/>
      <c r="AK836" s="255"/>
      <c r="AL836" s="255"/>
      <c r="AM836" s="255"/>
      <c r="AN836" s="255"/>
      <c r="AO836" s="255"/>
      <c r="AP836" s="255"/>
      <c r="AQ836" s="255"/>
      <c r="AR836" s="255"/>
      <c r="AS836" s="255"/>
      <c r="AT836" s="255"/>
      <c r="AU836" s="255"/>
      <c r="AV836" s="255"/>
      <c r="AW836" s="255"/>
      <c r="AX836" s="255"/>
      <c r="AY836" s="255"/>
      <c r="AZ836" s="255"/>
      <c r="BA836" s="255"/>
      <c r="BB836" s="255"/>
      <c r="BC836" s="255"/>
      <c r="BD836" s="255"/>
      <c r="BE836" s="255"/>
      <c r="BF836" s="255"/>
      <c r="BG836" s="255"/>
      <c r="BH836" s="255"/>
      <c r="BI836" s="255"/>
    </row>
    <row r="837" spans="1:61" x14ac:dyDescent="0.2">
      <c r="A837" s="255"/>
      <c r="B837" s="255"/>
      <c r="C837" s="255"/>
      <c r="D837" s="255"/>
      <c r="E837" s="255"/>
      <c r="F837" s="255"/>
      <c r="G837" s="255"/>
      <c r="H837" s="255"/>
      <c r="I837" s="255"/>
      <c r="J837" s="255"/>
      <c r="K837" s="255"/>
      <c r="L837" s="255"/>
      <c r="M837" s="255"/>
      <c r="N837" s="255"/>
      <c r="O837" s="255"/>
      <c r="P837" s="255"/>
      <c r="Q837" s="255"/>
      <c r="R837" s="255"/>
      <c r="S837" s="255"/>
      <c r="T837" s="255"/>
      <c r="U837" s="255"/>
      <c r="V837" s="255"/>
      <c r="W837" s="255"/>
      <c r="X837" s="255"/>
      <c r="Y837" s="255"/>
      <c r="Z837" s="255"/>
      <c r="AA837" s="255"/>
      <c r="AB837" s="255"/>
      <c r="AC837" s="255"/>
      <c r="AD837" s="255"/>
      <c r="AE837" s="255"/>
      <c r="AF837" s="255"/>
      <c r="AG837" s="255"/>
      <c r="AH837" s="255"/>
      <c r="AI837" s="255"/>
      <c r="AJ837" s="255"/>
      <c r="AK837" s="255"/>
      <c r="AL837" s="255"/>
      <c r="AM837" s="255"/>
      <c r="AN837" s="255"/>
      <c r="AO837" s="255"/>
      <c r="AP837" s="255"/>
      <c r="AQ837" s="255"/>
      <c r="AR837" s="255"/>
      <c r="AS837" s="255"/>
      <c r="AT837" s="255"/>
      <c r="AU837" s="255"/>
      <c r="AV837" s="255"/>
      <c r="AW837" s="255"/>
      <c r="AX837" s="255"/>
      <c r="AY837" s="255"/>
      <c r="AZ837" s="255"/>
      <c r="BA837" s="255"/>
      <c r="BB837" s="255"/>
      <c r="BC837" s="255"/>
      <c r="BD837" s="255"/>
      <c r="BE837" s="255"/>
      <c r="BF837" s="255"/>
      <c r="BG837" s="255"/>
      <c r="BH837" s="255"/>
      <c r="BI837" s="255"/>
    </row>
    <row r="838" spans="1:61" x14ac:dyDescent="0.2">
      <c r="A838" s="255"/>
      <c r="B838" s="255"/>
      <c r="C838" s="255"/>
      <c r="D838" s="255"/>
      <c r="E838" s="255"/>
      <c r="F838" s="255"/>
      <c r="G838" s="255"/>
      <c r="H838" s="255"/>
      <c r="I838" s="255"/>
      <c r="J838" s="255"/>
      <c r="K838" s="255"/>
      <c r="L838" s="255"/>
      <c r="M838" s="255"/>
      <c r="N838" s="255"/>
      <c r="O838" s="255"/>
      <c r="P838" s="255"/>
      <c r="Q838" s="255"/>
      <c r="R838" s="255"/>
      <c r="S838" s="255"/>
      <c r="T838" s="255"/>
      <c r="U838" s="255"/>
      <c r="V838" s="255"/>
      <c r="W838" s="255"/>
      <c r="X838" s="255"/>
      <c r="Y838" s="255"/>
      <c r="Z838" s="255"/>
      <c r="AA838" s="255"/>
      <c r="AB838" s="255"/>
      <c r="AC838" s="255"/>
      <c r="AD838" s="255"/>
      <c r="AE838" s="255"/>
      <c r="AF838" s="255"/>
      <c r="AG838" s="255"/>
      <c r="AH838" s="255"/>
      <c r="AI838" s="255"/>
      <c r="AJ838" s="255"/>
      <c r="AK838" s="255"/>
      <c r="AL838" s="255"/>
      <c r="AM838" s="255"/>
      <c r="AN838" s="255"/>
      <c r="AO838" s="255"/>
      <c r="AP838" s="255"/>
      <c r="AQ838" s="255"/>
      <c r="AR838" s="255"/>
      <c r="AS838" s="255"/>
      <c r="AT838" s="255"/>
      <c r="AU838" s="255"/>
      <c r="AV838" s="255"/>
      <c r="AW838" s="255"/>
      <c r="AX838" s="255"/>
      <c r="AY838" s="255"/>
      <c r="AZ838" s="255"/>
      <c r="BA838" s="255"/>
      <c r="BB838" s="255"/>
      <c r="BC838" s="255"/>
      <c r="BD838" s="255"/>
      <c r="BE838" s="255"/>
      <c r="BF838" s="255"/>
      <c r="BG838" s="255"/>
      <c r="BH838" s="255"/>
      <c r="BI838" s="255"/>
    </row>
    <row r="839" spans="1:61" x14ac:dyDescent="0.2">
      <c r="A839" s="255"/>
      <c r="B839" s="255"/>
      <c r="C839" s="255"/>
      <c r="D839" s="255"/>
      <c r="E839" s="255"/>
      <c r="F839" s="255"/>
      <c r="G839" s="255"/>
      <c r="H839" s="255"/>
      <c r="I839" s="255"/>
      <c r="J839" s="255"/>
      <c r="K839" s="255"/>
      <c r="L839" s="255"/>
      <c r="M839" s="255"/>
      <c r="N839" s="255"/>
      <c r="O839" s="255"/>
      <c r="P839" s="255"/>
      <c r="Q839" s="255"/>
      <c r="R839" s="255"/>
      <c r="S839" s="255"/>
      <c r="T839" s="255"/>
      <c r="U839" s="255"/>
      <c r="V839" s="255"/>
      <c r="W839" s="255"/>
      <c r="X839" s="255"/>
      <c r="Y839" s="255"/>
      <c r="Z839" s="255"/>
      <c r="AA839" s="255"/>
      <c r="AB839" s="255"/>
      <c r="AC839" s="255"/>
      <c r="AD839" s="255"/>
      <c r="AE839" s="255"/>
      <c r="AF839" s="255"/>
      <c r="AG839" s="255"/>
      <c r="AH839" s="255"/>
      <c r="AI839" s="255"/>
      <c r="AJ839" s="255"/>
      <c r="AK839" s="255"/>
      <c r="AL839" s="255"/>
      <c r="AM839" s="255"/>
      <c r="AN839" s="255"/>
      <c r="AO839" s="255"/>
      <c r="AP839" s="255"/>
      <c r="AQ839" s="255"/>
      <c r="AR839" s="255"/>
      <c r="AS839" s="255"/>
      <c r="AT839" s="255"/>
      <c r="AU839" s="255"/>
      <c r="AV839" s="255"/>
      <c r="AW839" s="255"/>
      <c r="AX839" s="255"/>
      <c r="AY839" s="255"/>
      <c r="AZ839" s="255"/>
      <c r="BA839" s="255"/>
      <c r="BB839" s="255"/>
      <c r="BC839" s="255"/>
      <c r="BD839" s="255"/>
      <c r="BE839" s="255"/>
      <c r="BF839" s="255"/>
      <c r="BG839" s="255"/>
      <c r="BH839" s="255"/>
      <c r="BI839" s="255"/>
    </row>
    <row r="840" spans="1:61" x14ac:dyDescent="0.2">
      <c r="A840" s="255"/>
      <c r="B840" s="255"/>
      <c r="C840" s="255"/>
      <c r="D840" s="255"/>
      <c r="E840" s="255"/>
      <c r="F840" s="255"/>
      <c r="G840" s="255"/>
      <c r="H840" s="255"/>
      <c r="I840" s="255"/>
      <c r="J840" s="255"/>
      <c r="K840" s="255"/>
      <c r="L840" s="255"/>
      <c r="M840" s="255"/>
      <c r="N840" s="255"/>
      <c r="O840" s="255"/>
      <c r="P840" s="255"/>
      <c r="Q840" s="255"/>
      <c r="R840" s="255"/>
      <c r="S840" s="255"/>
      <c r="T840" s="255"/>
      <c r="U840" s="255"/>
      <c r="V840" s="255"/>
      <c r="W840" s="255"/>
      <c r="X840" s="255"/>
      <c r="Y840" s="255"/>
      <c r="Z840" s="255"/>
      <c r="AA840" s="255"/>
      <c r="AB840" s="255"/>
      <c r="AC840" s="255"/>
      <c r="AD840" s="255"/>
      <c r="AE840" s="255"/>
      <c r="AF840" s="255"/>
      <c r="AG840" s="255"/>
      <c r="AH840" s="255"/>
      <c r="AI840" s="255"/>
      <c r="AJ840" s="255"/>
      <c r="AK840" s="255"/>
      <c r="AL840" s="255"/>
      <c r="AM840" s="255"/>
      <c r="AN840" s="255"/>
      <c r="AO840" s="255"/>
      <c r="AP840" s="255"/>
      <c r="AQ840" s="255"/>
      <c r="AR840" s="255"/>
      <c r="AS840" s="255"/>
      <c r="AT840" s="255"/>
      <c r="AU840" s="255"/>
      <c r="AV840" s="255"/>
      <c r="AW840" s="255"/>
      <c r="AX840" s="255"/>
      <c r="AY840" s="255"/>
      <c r="AZ840" s="255"/>
      <c r="BA840" s="255"/>
      <c r="BB840" s="255"/>
      <c r="BC840" s="255"/>
      <c r="BD840" s="255"/>
      <c r="BE840" s="255"/>
      <c r="BF840" s="255"/>
      <c r="BG840" s="255"/>
      <c r="BH840" s="255"/>
      <c r="BI840" s="255"/>
    </row>
    <row r="841" spans="1:61" x14ac:dyDescent="0.2">
      <c r="A841" s="255"/>
      <c r="B841" s="255"/>
      <c r="C841" s="255"/>
      <c r="D841" s="255"/>
      <c r="E841" s="255"/>
      <c r="F841" s="255"/>
      <c r="G841" s="255"/>
      <c r="H841" s="255"/>
      <c r="I841" s="255"/>
      <c r="J841" s="255"/>
      <c r="K841" s="255"/>
      <c r="L841" s="255"/>
      <c r="M841" s="255"/>
      <c r="N841" s="255"/>
      <c r="O841" s="255"/>
      <c r="P841" s="255"/>
      <c r="Q841" s="255"/>
      <c r="R841" s="255"/>
      <c r="S841" s="255"/>
      <c r="T841" s="255"/>
      <c r="U841" s="255"/>
      <c r="V841" s="255"/>
      <c r="W841" s="255"/>
      <c r="X841" s="255"/>
      <c r="Y841" s="255"/>
      <c r="Z841" s="255"/>
      <c r="AA841" s="255"/>
      <c r="AB841" s="255"/>
      <c r="AC841" s="255"/>
      <c r="AD841" s="255"/>
      <c r="AE841" s="255"/>
      <c r="AF841" s="255"/>
      <c r="AG841" s="255"/>
      <c r="AH841" s="255"/>
      <c r="AI841" s="255"/>
      <c r="AJ841" s="255"/>
      <c r="AK841" s="255"/>
      <c r="AL841" s="255"/>
      <c r="AM841" s="255"/>
      <c r="AN841" s="255"/>
      <c r="AO841" s="255"/>
      <c r="AP841" s="255"/>
      <c r="AQ841" s="255"/>
      <c r="AR841" s="255"/>
      <c r="AS841" s="255"/>
      <c r="AT841" s="255"/>
      <c r="AU841" s="255"/>
      <c r="AV841" s="255"/>
      <c r="AW841" s="255"/>
      <c r="AX841" s="255"/>
      <c r="AY841" s="255"/>
      <c r="AZ841" s="255"/>
      <c r="BA841" s="255"/>
      <c r="BB841" s="255"/>
      <c r="BC841" s="255"/>
      <c r="BD841" s="255"/>
      <c r="BE841" s="255"/>
      <c r="BF841" s="255"/>
      <c r="BG841" s="255"/>
      <c r="BH841" s="255"/>
      <c r="BI841" s="255"/>
    </row>
    <row r="842" spans="1:61" x14ac:dyDescent="0.2">
      <c r="A842" s="255"/>
      <c r="B842" s="255"/>
      <c r="C842" s="255"/>
      <c r="D842" s="255"/>
      <c r="E842" s="255"/>
      <c r="F842" s="255"/>
      <c r="G842" s="255"/>
      <c r="H842" s="255"/>
      <c r="I842" s="255"/>
      <c r="J842" s="255"/>
      <c r="K842" s="255"/>
      <c r="L842" s="255"/>
      <c r="M842" s="255"/>
      <c r="N842" s="255"/>
      <c r="O842" s="255"/>
      <c r="P842" s="255"/>
      <c r="Q842" s="255"/>
      <c r="R842" s="255"/>
      <c r="S842" s="255"/>
      <c r="T842" s="255"/>
      <c r="U842" s="255"/>
      <c r="V842" s="255"/>
      <c r="W842" s="255"/>
      <c r="X842" s="255"/>
      <c r="Y842" s="255"/>
      <c r="Z842" s="255"/>
      <c r="AA842" s="255"/>
      <c r="AB842" s="255"/>
      <c r="AC842" s="255"/>
      <c r="AD842" s="255"/>
      <c r="AE842" s="255"/>
      <c r="AF842" s="255"/>
      <c r="AG842" s="255"/>
      <c r="AH842" s="255"/>
      <c r="AI842" s="255"/>
      <c r="AJ842" s="255"/>
      <c r="AK842" s="255"/>
      <c r="AL842" s="255"/>
      <c r="AM842" s="255"/>
      <c r="AN842" s="255"/>
      <c r="AO842" s="255"/>
      <c r="AP842" s="255"/>
      <c r="AQ842" s="255"/>
      <c r="AR842" s="255"/>
      <c r="AS842" s="255"/>
      <c r="AT842" s="255"/>
      <c r="AU842" s="255"/>
      <c r="AV842" s="255"/>
      <c r="AW842" s="255"/>
      <c r="AX842" s="255"/>
      <c r="AY842" s="255"/>
      <c r="AZ842" s="255"/>
      <c r="BA842" s="255"/>
      <c r="BB842" s="255"/>
      <c r="BC842" s="255"/>
      <c r="BD842" s="255"/>
      <c r="BE842" s="255"/>
      <c r="BF842" s="255"/>
      <c r="BG842" s="255"/>
      <c r="BH842" s="255"/>
      <c r="BI842" s="255"/>
    </row>
    <row r="843" spans="1:61" x14ac:dyDescent="0.2">
      <c r="A843" s="255"/>
      <c r="B843" s="255"/>
      <c r="C843" s="255"/>
      <c r="D843" s="255"/>
      <c r="E843" s="255"/>
      <c r="F843" s="255"/>
      <c r="G843" s="255"/>
      <c r="H843" s="255"/>
      <c r="I843" s="255"/>
      <c r="J843" s="255"/>
      <c r="K843" s="255"/>
      <c r="L843" s="255"/>
      <c r="M843" s="255"/>
      <c r="N843" s="255"/>
      <c r="O843" s="255"/>
      <c r="P843" s="255"/>
      <c r="Q843" s="255"/>
      <c r="R843" s="255"/>
      <c r="S843" s="255"/>
      <c r="T843" s="255"/>
      <c r="U843" s="255"/>
      <c r="V843" s="255"/>
      <c r="W843" s="255"/>
      <c r="X843" s="255"/>
      <c r="Y843" s="255"/>
      <c r="Z843" s="255"/>
      <c r="AA843" s="255"/>
      <c r="AB843" s="255"/>
      <c r="AC843" s="255"/>
      <c r="AD843" s="255"/>
      <c r="AE843" s="255"/>
      <c r="AF843" s="255"/>
      <c r="AG843" s="255"/>
      <c r="AH843" s="255"/>
      <c r="AI843" s="255"/>
      <c r="AJ843" s="255"/>
      <c r="AK843" s="255"/>
      <c r="AL843" s="255"/>
      <c r="AM843" s="255"/>
      <c r="AN843" s="255"/>
      <c r="AO843" s="255"/>
      <c r="AP843" s="255"/>
      <c r="AQ843" s="255"/>
      <c r="AR843" s="255"/>
      <c r="AS843" s="255"/>
      <c r="AT843" s="255"/>
      <c r="AU843" s="255"/>
      <c r="AV843" s="255"/>
      <c r="AW843" s="255"/>
      <c r="AX843" s="255"/>
      <c r="AY843" s="255"/>
      <c r="AZ843" s="255"/>
      <c r="BA843" s="255"/>
      <c r="BB843" s="255"/>
      <c r="BC843" s="255"/>
      <c r="BD843" s="255"/>
      <c r="BE843" s="255"/>
      <c r="BF843" s="255"/>
      <c r="BG843" s="255"/>
      <c r="BH843" s="255"/>
      <c r="BI843" s="255"/>
    </row>
    <row r="844" spans="1:61" x14ac:dyDescent="0.2">
      <c r="A844" s="255"/>
      <c r="B844" s="255"/>
      <c r="C844" s="255"/>
      <c r="D844" s="255"/>
      <c r="E844" s="255"/>
      <c r="F844" s="255"/>
      <c r="G844" s="255"/>
      <c r="H844" s="255"/>
      <c r="I844" s="255"/>
      <c r="J844" s="255"/>
      <c r="K844" s="255"/>
      <c r="L844" s="255"/>
      <c r="M844" s="255"/>
      <c r="N844" s="255"/>
      <c r="O844" s="255"/>
      <c r="P844" s="255"/>
      <c r="Q844" s="255"/>
      <c r="R844" s="255"/>
      <c r="S844" s="255"/>
      <c r="T844" s="255"/>
      <c r="U844" s="255"/>
      <c r="V844" s="255"/>
      <c r="W844" s="255"/>
      <c r="X844" s="255"/>
      <c r="Y844" s="255"/>
      <c r="Z844" s="255"/>
      <c r="AA844" s="255"/>
      <c r="AB844" s="255"/>
      <c r="AC844" s="255"/>
      <c r="AD844" s="255"/>
      <c r="AE844" s="255"/>
      <c r="AF844" s="255"/>
      <c r="AG844" s="255"/>
      <c r="AH844" s="255"/>
      <c r="AI844" s="255"/>
      <c r="AJ844" s="255"/>
      <c r="AK844" s="255"/>
      <c r="AL844" s="255"/>
      <c r="AM844" s="255"/>
      <c r="AN844" s="255"/>
      <c r="AO844" s="255"/>
      <c r="AP844" s="255"/>
      <c r="AQ844" s="255"/>
      <c r="AR844" s="255"/>
      <c r="AS844" s="255"/>
      <c r="AT844" s="255"/>
      <c r="AU844" s="255"/>
      <c r="AV844" s="255"/>
      <c r="AW844" s="255"/>
      <c r="AX844" s="255"/>
      <c r="AY844" s="255"/>
      <c r="AZ844" s="255"/>
      <c r="BA844" s="255"/>
      <c r="BB844" s="255"/>
      <c r="BC844" s="255"/>
      <c r="BD844" s="255"/>
      <c r="BE844" s="255"/>
      <c r="BF844" s="255"/>
      <c r="BG844" s="255"/>
      <c r="BH844" s="255"/>
      <c r="BI844" s="255"/>
    </row>
    <row r="845" spans="1:61" x14ac:dyDescent="0.2">
      <c r="A845" s="255"/>
      <c r="B845" s="255"/>
      <c r="C845" s="255"/>
      <c r="D845" s="255"/>
      <c r="E845" s="255"/>
      <c r="F845" s="255"/>
      <c r="G845" s="255"/>
      <c r="H845" s="255"/>
      <c r="I845" s="255"/>
      <c r="J845" s="255"/>
      <c r="K845" s="255"/>
      <c r="L845" s="255"/>
      <c r="M845" s="255"/>
      <c r="N845" s="255"/>
      <c r="O845" s="255"/>
      <c r="P845" s="255"/>
      <c r="Q845" s="255"/>
      <c r="R845" s="255"/>
      <c r="S845" s="255"/>
      <c r="T845" s="255"/>
      <c r="U845" s="255"/>
      <c r="V845" s="255"/>
      <c r="W845" s="255"/>
      <c r="X845" s="255"/>
      <c r="Y845" s="255"/>
      <c r="Z845" s="255"/>
      <c r="AA845" s="255"/>
      <c r="AB845" s="255"/>
      <c r="AC845" s="255"/>
      <c r="AD845" s="255"/>
      <c r="AE845" s="255"/>
      <c r="AF845" s="255"/>
      <c r="AG845" s="255"/>
      <c r="AH845" s="255"/>
      <c r="AI845" s="255"/>
      <c r="AJ845" s="255"/>
      <c r="AK845" s="255"/>
      <c r="AL845" s="255"/>
      <c r="AM845" s="255"/>
      <c r="AN845" s="255"/>
      <c r="AO845" s="255"/>
      <c r="AP845" s="255"/>
      <c r="AQ845" s="255"/>
      <c r="AR845" s="255"/>
      <c r="AS845" s="255"/>
      <c r="AT845" s="255"/>
      <c r="AU845" s="255"/>
      <c r="AV845" s="255"/>
      <c r="AW845" s="255"/>
      <c r="AX845" s="255"/>
      <c r="AY845" s="255"/>
      <c r="AZ845" s="255"/>
      <c r="BA845" s="255"/>
      <c r="BB845" s="255"/>
      <c r="BC845" s="255"/>
      <c r="BD845" s="255"/>
      <c r="BE845" s="255"/>
      <c r="BF845" s="255"/>
      <c r="BG845" s="255"/>
      <c r="BH845" s="255"/>
      <c r="BI845" s="255"/>
    </row>
    <row r="846" spans="1:61" x14ac:dyDescent="0.2">
      <c r="A846" s="255"/>
      <c r="B846" s="255"/>
      <c r="C846" s="255"/>
      <c r="D846" s="255"/>
      <c r="E846" s="255"/>
      <c r="F846" s="255"/>
      <c r="G846" s="255"/>
      <c r="H846" s="255"/>
      <c r="I846" s="255"/>
      <c r="J846" s="255"/>
      <c r="K846" s="255"/>
      <c r="L846" s="255"/>
      <c r="M846" s="255"/>
      <c r="N846" s="255"/>
      <c r="O846" s="255"/>
      <c r="P846" s="255"/>
      <c r="Q846" s="255"/>
      <c r="R846" s="255"/>
      <c r="S846" s="255"/>
      <c r="T846" s="255"/>
      <c r="U846" s="255"/>
      <c r="V846" s="255"/>
      <c r="W846" s="255"/>
      <c r="X846" s="255"/>
      <c r="Y846" s="255"/>
      <c r="Z846" s="255"/>
      <c r="AA846" s="255"/>
      <c r="AB846" s="255"/>
      <c r="AC846" s="255"/>
      <c r="AD846" s="255"/>
      <c r="AE846" s="255"/>
      <c r="AF846" s="255"/>
      <c r="AG846" s="255"/>
      <c r="AH846" s="255"/>
      <c r="AI846" s="255"/>
      <c r="AJ846" s="255"/>
      <c r="AK846" s="255"/>
      <c r="AL846" s="255"/>
      <c r="AM846" s="255"/>
      <c r="AN846" s="255"/>
      <c r="AO846" s="255"/>
      <c r="AP846" s="255"/>
      <c r="AQ846" s="255"/>
      <c r="AR846" s="255"/>
      <c r="AS846" s="255"/>
      <c r="AT846" s="255"/>
      <c r="AU846" s="255"/>
      <c r="AV846" s="255"/>
      <c r="AW846" s="255"/>
      <c r="AX846" s="255"/>
      <c r="AY846" s="255"/>
      <c r="AZ846" s="255"/>
      <c r="BA846" s="255"/>
      <c r="BB846" s="255"/>
      <c r="BC846" s="255"/>
      <c r="BD846" s="255"/>
      <c r="BE846" s="255"/>
      <c r="BF846" s="255"/>
      <c r="BG846" s="255"/>
      <c r="BH846" s="255"/>
      <c r="BI846" s="255"/>
    </row>
    <row r="847" spans="1:61" x14ac:dyDescent="0.2">
      <c r="A847" s="255"/>
      <c r="B847" s="255"/>
      <c r="C847" s="255"/>
      <c r="D847" s="255"/>
      <c r="E847" s="255"/>
      <c r="F847" s="255"/>
      <c r="G847" s="255"/>
      <c r="H847" s="255"/>
      <c r="I847" s="255"/>
      <c r="J847" s="255"/>
      <c r="K847" s="255"/>
      <c r="L847" s="255"/>
      <c r="M847" s="255"/>
      <c r="N847" s="255"/>
      <c r="O847" s="255"/>
      <c r="P847" s="255"/>
      <c r="Q847" s="255"/>
      <c r="R847" s="255"/>
      <c r="S847" s="255"/>
      <c r="T847" s="255"/>
      <c r="U847" s="255"/>
      <c r="V847" s="255"/>
      <c r="W847" s="255"/>
      <c r="X847" s="255"/>
      <c r="Y847" s="255"/>
      <c r="Z847" s="255"/>
      <c r="AA847" s="255"/>
      <c r="AB847" s="255"/>
      <c r="AC847" s="255"/>
      <c r="AD847" s="255"/>
      <c r="AE847" s="255"/>
      <c r="AF847" s="255"/>
      <c r="AG847" s="255"/>
      <c r="AH847" s="255"/>
      <c r="AI847" s="255"/>
      <c r="AJ847" s="255"/>
      <c r="AK847" s="255"/>
      <c r="AL847" s="255"/>
      <c r="AM847" s="255"/>
      <c r="AN847" s="255"/>
      <c r="AO847" s="255"/>
      <c r="AP847" s="255"/>
      <c r="AQ847" s="255"/>
      <c r="AR847" s="255"/>
      <c r="AS847" s="255"/>
      <c r="AT847" s="255"/>
      <c r="AU847" s="255"/>
      <c r="AV847" s="255"/>
      <c r="AW847" s="255"/>
      <c r="AX847" s="255"/>
      <c r="AY847" s="255"/>
      <c r="AZ847" s="255"/>
      <c r="BA847" s="255"/>
      <c r="BB847" s="255"/>
      <c r="BC847" s="255"/>
      <c r="BD847" s="255"/>
      <c r="BE847" s="255"/>
      <c r="BF847" s="255"/>
      <c r="BG847" s="255"/>
      <c r="BH847" s="255"/>
      <c r="BI847" s="255"/>
    </row>
    <row r="848" spans="1:61" x14ac:dyDescent="0.2">
      <c r="A848" s="255"/>
      <c r="B848" s="255"/>
      <c r="C848" s="255"/>
      <c r="D848" s="255"/>
      <c r="E848" s="255"/>
      <c r="F848" s="255"/>
      <c r="G848" s="255"/>
      <c r="H848" s="255"/>
      <c r="I848" s="255"/>
      <c r="J848" s="255"/>
      <c r="K848" s="255"/>
      <c r="L848" s="255"/>
      <c r="M848" s="255"/>
      <c r="N848" s="255"/>
      <c r="O848" s="255"/>
      <c r="P848" s="255"/>
      <c r="Q848" s="255"/>
      <c r="R848" s="255"/>
      <c r="S848" s="255"/>
      <c r="T848" s="255"/>
      <c r="U848" s="255"/>
      <c r="V848" s="255"/>
      <c r="W848" s="255"/>
      <c r="X848" s="255"/>
      <c r="Y848" s="255"/>
      <c r="Z848" s="255"/>
      <c r="AA848" s="255"/>
      <c r="AB848" s="255"/>
      <c r="AC848" s="255"/>
      <c r="AD848" s="255"/>
      <c r="AE848" s="255"/>
      <c r="AF848" s="255"/>
      <c r="AG848" s="255"/>
      <c r="AH848" s="255"/>
      <c r="AI848" s="255"/>
      <c r="AJ848" s="255"/>
      <c r="AK848" s="255"/>
      <c r="AL848" s="255"/>
      <c r="AM848" s="255"/>
      <c r="AN848" s="255"/>
      <c r="AO848" s="255"/>
      <c r="AP848" s="255"/>
      <c r="AQ848" s="255"/>
      <c r="AR848" s="255"/>
      <c r="AS848" s="255"/>
      <c r="AT848" s="255"/>
      <c r="AU848" s="255"/>
      <c r="AV848" s="255"/>
      <c r="AW848" s="255"/>
      <c r="AX848" s="255"/>
      <c r="AY848" s="255"/>
      <c r="AZ848" s="255"/>
      <c r="BA848" s="255"/>
      <c r="BB848" s="255"/>
      <c r="BC848" s="255"/>
      <c r="BD848" s="255"/>
      <c r="BE848" s="255"/>
      <c r="BF848" s="255"/>
      <c r="BG848" s="255"/>
      <c r="BH848" s="255"/>
      <c r="BI848" s="255"/>
    </row>
    <row r="849" spans="1:61" x14ac:dyDescent="0.2">
      <c r="A849" s="255"/>
      <c r="B849" s="255"/>
      <c r="C849" s="255"/>
      <c r="D849" s="255"/>
      <c r="E849" s="255"/>
      <c r="F849" s="255"/>
      <c r="G849" s="255"/>
      <c r="H849" s="255"/>
      <c r="I849" s="255"/>
      <c r="J849" s="255"/>
      <c r="K849" s="255"/>
      <c r="L849" s="255"/>
      <c r="M849" s="255"/>
      <c r="N849" s="255"/>
      <c r="O849" s="255"/>
      <c r="P849" s="255"/>
      <c r="Q849" s="255"/>
      <c r="R849" s="255"/>
      <c r="S849" s="255"/>
      <c r="T849" s="255"/>
      <c r="U849" s="255"/>
      <c r="V849" s="255"/>
      <c r="W849" s="255"/>
      <c r="X849" s="255"/>
      <c r="Y849" s="255"/>
      <c r="Z849" s="255"/>
      <c r="AA849" s="255"/>
      <c r="AB849" s="255"/>
      <c r="AC849" s="255"/>
      <c r="AD849" s="255"/>
      <c r="AE849" s="255"/>
      <c r="AF849" s="255"/>
      <c r="AG849" s="255"/>
      <c r="AH849" s="255"/>
      <c r="AI849" s="255"/>
      <c r="AJ849" s="255"/>
      <c r="AK849" s="255"/>
      <c r="AL849" s="255"/>
      <c r="AM849" s="255"/>
      <c r="AN849" s="255"/>
      <c r="AO849" s="255"/>
      <c r="AP849" s="255"/>
      <c r="AQ849" s="255"/>
      <c r="AR849" s="255"/>
      <c r="AS849" s="255"/>
      <c r="AT849" s="255"/>
      <c r="AU849" s="255"/>
      <c r="AV849" s="255"/>
      <c r="AW849" s="255"/>
      <c r="AX849" s="255"/>
      <c r="AY849" s="255"/>
      <c r="AZ849" s="255"/>
      <c r="BA849" s="255"/>
      <c r="BB849" s="255"/>
      <c r="BC849" s="255"/>
      <c r="BD849" s="255"/>
      <c r="BE849" s="255"/>
      <c r="BF849" s="255"/>
      <c r="BG849" s="255"/>
      <c r="BH849" s="255"/>
      <c r="BI849" s="255"/>
    </row>
    <row r="850" spans="1:61" x14ac:dyDescent="0.2">
      <c r="A850" s="255"/>
      <c r="B850" s="255"/>
      <c r="C850" s="255"/>
      <c r="D850" s="255"/>
      <c r="E850" s="255"/>
      <c r="F850" s="255"/>
      <c r="G850" s="255"/>
      <c r="H850" s="255"/>
      <c r="I850" s="255"/>
      <c r="J850" s="255"/>
      <c r="K850" s="255"/>
      <c r="L850" s="255"/>
      <c r="M850" s="255"/>
      <c r="N850" s="255"/>
      <c r="O850" s="255"/>
      <c r="P850" s="255"/>
      <c r="Q850" s="255"/>
      <c r="R850" s="255"/>
      <c r="S850" s="255"/>
      <c r="T850" s="255"/>
      <c r="U850" s="255"/>
      <c r="V850" s="255"/>
      <c r="W850" s="255"/>
      <c r="X850" s="255"/>
      <c r="Y850" s="255"/>
      <c r="Z850" s="255"/>
      <c r="AA850" s="255"/>
      <c r="AB850" s="255"/>
      <c r="AC850" s="255"/>
      <c r="AD850" s="255"/>
      <c r="AE850" s="255"/>
      <c r="AF850" s="255"/>
      <c r="AG850" s="255"/>
      <c r="AH850" s="255"/>
      <c r="AI850" s="255"/>
      <c r="AJ850" s="255"/>
      <c r="AK850" s="255"/>
      <c r="AL850" s="255"/>
      <c r="AM850" s="255"/>
      <c r="AN850" s="255"/>
      <c r="AO850" s="255"/>
      <c r="AP850" s="255"/>
      <c r="AQ850" s="255"/>
      <c r="AR850" s="255"/>
      <c r="AS850" s="255"/>
      <c r="AT850" s="255"/>
      <c r="AU850" s="255"/>
      <c r="AV850" s="255"/>
      <c r="AW850" s="255"/>
      <c r="AX850" s="255"/>
      <c r="AY850" s="255"/>
      <c r="AZ850" s="255"/>
      <c r="BA850" s="255"/>
      <c r="BB850" s="255"/>
      <c r="BC850" s="255"/>
      <c r="BD850" s="255"/>
      <c r="BE850" s="255"/>
      <c r="BF850" s="255"/>
      <c r="BG850" s="255"/>
      <c r="BH850" s="255"/>
      <c r="BI850" s="255"/>
    </row>
    <row r="851" spans="1:61" x14ac:dyDescent="0.2">
      <c r="A851" s="255"/>
      <c r="B851" s="255"/>
      <c r="C851" s="255"/>
      <c r="D851" s="255"/>
      <c r="E851" s="255"/>
      <c r="F851" s="255"/>
      <c r="G851" s="255"/>
      <c r="H851" s="255"/>
      <c r="I851" s="255"/>
      <c r="J851" s="255"/>
      <c r="K851" s="255"/>
      <c r="L851" s="255"/>
      <c r="M851" s="255"/>
      <c r="N851" s="255"/>
      <c r="O851" s="255"/>
      <c r="P851" s="255"/>
      <c r="Q851" s="255"/>
      <c r="R851" s="255"/>
      <c r="S851" s="255"/>
      <c r="T851" s="255"/>
      <c r="U851" s="255"/>
      <c r="V851" s="255"/>
      <c r="W851" s="255"/>
      <c r="X851" s="255"/>
      <c r="Y851" s="255"/>
      <c r="Z851" s="255"/>
      <c r="AA851" s="255"/>
      <c r="AB851" s="255"/>
      <c r="AC851" s="255"/>
      <c r="AD851" s="255"/>
      <c r="AE851" s="255"/>
      <c r="AF851" s="255"/>
      <c r="AG851" s="255"/>
      <c r="AH851" s="255"/>
      <c r="AI851" s="255"/>
      <c r="AJ851" s="255"/>
      <c r="AK851" s="255"/>
      <c r="AL851" s="255"/>
      <c r="AM851" s="255"/>
      <c r="AN851" s="255"/>
      <c r="AO851" s="255"/>
      <c r="AP851" s="255"/>
      <c r="AQ851" s="255"/>
      <c r="AR851" s="255"/>
      <c r="AS851" s="255"/>
      <c r="AT851" s="255"/>
      <c r="AU851" s="255"/>
      <c r="AV851" s="255"/>
      <c r="AW851" s="255"/>
      <c r="AX851" s="255"/>
      <c r="AY851" s="255"/>
      <c r="AZ851" s="255"/>
      <c r="BA851" s="255"/>
      <c r="BB851" s="255"/>
      <c r="BC851" s="255"/>
      <c r="BD851" s="255"/>
      <c r="BE851" s="255"/>
      <c r="BF851" s="255"/>
      <c r="BG851" s="255"/>
      <c r="BH851" s="255"/>
      <c r="BI851" s="255"/>
    </row>
    <row r="852" spans="1:61" x14ac:dyDescent="0.2">
      <c r="A852" s="255"/>
      <c r="B852" s="255"/>
      <c r="C852" s="255"/>
      <c r="D852" s="255"/>
      <c r="E852" s="255"/>
      <c r="F852" s="255"/>
      <c r="G852" s="255"/>
      <c r="H852" s="255"/>
      <c r="I852" s="255"/>
      <c r="J852" s="255"/>
      <c r="K852" s="255"/>
      <c r="L852" s="255"/>
      <c r="M852" s="255"/>
      <c r="N852" s="255"/>
      <c r="O852" s="255"/>
      <c r="P852" s="255"/>
      <c r="Q852" s="255"/>
      <c r="R852" s="255"/>
      <c r="S852" s="255"/>
      <c r="T852" s="255"/>
      <c r="U852" s="255"/>
      <c r="V852" s="255"/>
      <c r="W852" s="255"/>
      <c r="X852" s="255"/>
      <c r="Y852" s="255"/>
      <c r="Z852" s="255"/>
      <c r="AA852" s="255"/>
      <c r="AB852" s="255"/>
      <c r="AC852" s="255"/>
      <c r="AD852" s="255"/>
      <c r="AE852" s="255"/>
      <c r="AF852" s="255"/>
      <c r="AG852" s="255"/>
      <c r="AH852" s="255"/>
      <c r="AI852" s="255"/>
      <c r="AJ852" s="255"/>
      <c r="AK852" s="255"/>
      <c r="AL852" s="255"/>
      <c r="AM852" s="255"/>
      <c r="AN852" s="255"/>
      <c r="AO852" s="255"/>
      <c r="AP852" s="255"/>
      <c r="AQ852" s="255"/>
      <c r="AR852" s="255"/>
      <c r="AS852" s="255"/>
      <c r="AT852" s="255"/>
      <c r="AU852" s="255"/>
      <c r="AV852" s="255"/>
      <c r="AW852" s="255"/>
      <c r="AX852" s="255"/>
      <c r="AY852" s="255"/>
      <c r="AZ852" s="255"/>
      <c r="BA852" s="255"/>
      <c r="BB852" s="255"/>
      <c r="BC852" s="255"/>
      <c r="BD852" s="255"/>
      <c r="BE852" s="255"/>
      <c r="BF852" s="255"/>
      <c r="BG852" s="255"/>
      <c r="BH852" s="255"/>
      <c r="BI852" s="255"/>
    </row>
    <row r="853" spans="1:61" x14ac:dyDescent="0.2">
      <c r="A853" s="255"/>
      <c r="B853" s="255"/>
      <c r="C853" s="255"/>
      <c r="D853" s="255"/>
      <c r="E853" s="255"/>
      <c r="F853" s="255"/>
      <c r="G853" s="255"/>
      <c r="H853" s="255"/>
      <c r="I853" s="255"/>
      <c r="J853" s="255"/>
      <c r="K853" s="255"/>
      <c r="L853" s="255"/>
      <c r="M853" s="255"/>
      <c r="N853" s="255"/>
      <c r="O853" s="255"/>
      <c r="P853" s="255"/>
      <c r="Q853" s="255"/>
      <c r="R853" s="255"/>
      <c r="S853" s="255"/>
      <c r="T853" s="255"/>
      <c r="U853" s="255"/>
      <c r="V853" s="255"/>
      <c r="W853" s="255"/>
      <c r="X853" s="255"/>
      <c r="Y853" s="255"/>
      <c r="Z853" s="255"/>
      <c r="AA853" s="255"/>
      <c r="AB853" s="255"/>
      <c r="AC853" s="255"/>
      <c r="AD853" s="255"/>
      <c r="AE853" s="255"/>
      <c r="AF853" s="255"/>
      <c r="AG853" s="255"/>
      <c r="AH853" s="255"/>
      <c r="AI853" s="255"/>
      <c r="AJ853" s="255"/>
      <c r="AK853" s="255"/>
      <c r="AL853" s="255"/>
      <c r="AM853" s="255"/>
      <c r="AN853" s="255"/>
      <c r="AO853" s="255"/>
      <c r="AP853" s="255"/>
      <c r="AQ853" s="255"/>
      <c r="AR853" s="255"/>
      <c r="AS853" s="255"/>
      <c r="AT853" s="255"/>
      <c r="AU853" s="255"/>
      <c r="AV853" s="255"/>
      <c r="AW853" s="255"/>
      <c r="AX853" s="255"/>
      <c r="AY853" s="255"/>
      <c r="AZ853" s="255"/>
      <c r="BA853" s="255"/>
      <c r="BB853" s="255"/>
      <c r="BC853" s="255"/>
      <c r="BD853" s="255"/>
      <c r="BE853" s="255"/>
      <c r="BF853" s="255"/>
      <c r="BG853" s="255"/>
      <c r="BH853" s="255"/>
      <c r="BI853" s="255"/>
    </row>
    <row r="854" spans="1:61" x14ac:dyDescent="0.2">
      <c r="A854" s="255"/>
      <c r="B854" s="255"/>
      <c r="C854" s="255"/>
      <c r="D854" s="255"/>
      <c r="E854" s="255"/>
      <c r="F854" s="255"/>
      <c r="G854" s="255"/>
      <c r="H854" s="255"/>
      <c r="I854" s="255"/>
      <c r="J854" s="255"/>
      <c r="K854" s="255"/>
      <c r="L854" s="255"/>
      <c r="M854" s="255"/>
      <c r="N854" s="255"/>
      <c r="O854" s="255"/>
      <c r="P854" s="255"/>
      <c r="Q854" s="255"/>
      <c r="R854" s="255"/>
      <c r="S854" s="255"/>
      <c r="T854" s="255"/>
      <c r="U854" s="255"/>
      <c r="V854" s="255"/>
      <c r="W854" s="255"/>
      <c r="X854" s="255"/>
      <c r="Y854" s="255"/>
      <c r="Z854" s="255"/>
      <c r="AA854" s="255"/>
      <c r="AB854" s="255"/>
      <c r="AC854" s="255"/>
      <c r="AD854" s="255"/>
      <c r="AE854" s="255"/>
      <c r="AF854" s="255"/>
      <c r="AG854" s="255"/>
      <c r="AH854" s="255"/>
      <c r="AI854" s="255"/>
      <c r="AJ854" s="255"/>
      <c r="AK854" s="255"/>
      <c r="AL854" s="255"/>
      <c r="AM854" s="255"/>
      <c r="AN854" s="255"/>
      <c r="AO854" s="255"/>
      <c r="AP854" s="255"/>
      <c r="AQ854" s="255"/>
      <c r="AR854" s="255"/>
      <c r="AS854" s="255"/>
      <c r="AT854" s="255"/>
      <c r="AU854" s="255"/>
      <c r="AV854" s="255"/>
      <c r="AW854" s="255"/>
      <c r="AX854" s="255"/>
      <c r="AY854" s="255"/>
      <c r="AZ854" s="255"/>
      <c r="BA854" s="255"/>
      <c r="BB854" s="255"/>
      <c r="BC854" s="255"/>
      <c r="BD854" s="255"/>
      <c r="BE854" s="255"/>
      <c r="BF854" s="255"/>
      <c r="BG854" s="255"/>
      <c r="BH854" s="255"/>
      <c r="BI854" s="255"/>
    </row>
    <row r="855" spans="1:61" x14ac:dyDescent="0.2">
      <c r="A855" s="255"/>
      <c r="B855" s="255"/>
      <c r="C855" s="255"/>
      <c r="D855" s="255"/>
      <c r="E855" s="255"/>
      <c r="F855" s="255"/>
      <c r="G855" s="255"/>
      <c r="H855" s="255"/>
      <c r="I855" s="255"/>
      <c r="J855" s="255"/>
      <c r="K855" s="255"/>
      <c r="L855" s="255"/>
      <c r="M855" s="255"/>
      <c r="N855" s="255"/>
      <c r="O855" s="255"/>
      <c r="P855" s="255"/>
      <c r="Q855" s="255"/>
      <c r="R855" s="255"/>
      <c r="S855" s="255"/>
      <c r="T855" s="255"/>
      <c r="U855" s="255"/>
      <c r="V855" s="255"/>
      <c r="W855" s="255"/>
      <c r="X855" s="255"/>
      <c r="Y855" s="255"/>
      <c r="Z855" s="255"/>
      <c r="AA855" s="255"/>
      <c r="AB855" s="255"/>
      <c r="AC855" s="255"/>
      <c r="AD855" s="255"/>
      <c r="AE855" s="255"/>
      <c r="AF855" s="255"/>
      <c r="AG855" s="255"/>
      <c r="AH855" s="255"/>
      <c r="AI855" s="255"/>
      <c r="AJ855" s="255"/>
      <c r="AK855" s="255"/>
      <c r="AL855" s="255"/>
      <c r="AM855" s="255"/>
      <c r="AN855" s="255"/>
      <c r="AO855" s="255"/>
      <c r="AP855" s="255"/>
      <c r="AQ855" s="255"/>
      <c r="AR855" s="255"/>
      <c r="AS855" s="255"/>
      <c r="AT855" s="255"/>
      <c r="AU855" s="255"/>
      <c r="AV855" s="255"/>
      <c r="AW855" s="255"/>
      <c r="AX855" s="255"/>
      <c r="AY855" s="255"/>
      <c r="AZ855" s="255"/>
      <c r="BA855" s="255"/>
      <c r="BB855" s="255"/>
      <c r="BC855" s="255"/>
      <c r="BD855" s="255"/>
      <c r="BE855" s="255"/>
      <c r="BF855" s="255"/>
      <c r="BG855" s="255"/>
      <c r="BH855" s="255"/>
      <c r="BI855" s="255"/>
    </row>
    <row r="856" spans="1:61" x14ac:dyDescent="0.2">
      <c r="A856" s="255"/>
      <c r="B856" s="255"/>
      <c r="C856" s="255"/>
      <c r="D856" s="255"/>
      <c r="E856" s="255"/>
      <c r="F856" s="255"/>
      <c r="G856" s="255"/>
      <c r="H856" s="255"/>
      <c r="I856" s="255"/>
      <c r="J856" s="255"/>
      <c r="K856" s="255"/>
      <c r="L856" s="255"/>
      <c r="M856" s="255"/>
      <c r="N856" s="255"/>
      <c r="O856" s="255"/>
      <c r="P856" s="255"/>
      <c r="Q856" s="255"/>
      <c r="R856" s="255"/>
      <c r="S856" s="255"/>
      <c r="T856" s="255"/>
      <c r="U856" s="255"/>
      <c r="V856" s="255"/>
      <c r="W856" s="255"/>
      <c r="X856" s="255"/>
      <c r="Y856" s="255"/>
      <c r="Z856" s="255"/>
      <c r="AA856" s="255"/>
      <c r="AB856" s="255"/>
      <c r="AC856" s="255"/>
      <c r="AD856" s="255"/>
      <c r="AE856" s="255"/>
      <c r="AF856" s="255"/>
      <c r="AG856" s="255"/>
      <c r="AH856" s="255"/>
      <c r="AI856" s="255"/>
      <c r="AJ856" s="255"/>
      <c r="AK856" s="255"/>
      <c r="AL856" s="255"/>
      <c r="AM856" s="255"/>
      <c r="AN856" s="255"/>
      <c r="AO856" s="255"/>
      <c r="AP856" s="255"/>
      <c r="AQ856" s="255"/>
      <c r="AR856" s="255"/>
      <c r="AS856" s="255"/>
      <c r="AT856" s="255"/>
      <c r="AU856" s="255"/>
      <c r="AV856" s="255"/>
      <c r="AW856" s="255"/>
      <c r="AX856" s="255"/>
      <c r="AY856" s="255"/>
      <c r="AZ856" s="255"/>
      <c r="BA856" s="255"/>
      <c r="BB856" s="255"/>
      <c r="BC856" s="255"/>
      <c r="BD856" s="255"/>
      <c r="BE856" s="255"/>
      <c r="BF856" s="255"/>
      <c r="BG856" s="255"/>
      <c r="BH856" s="255"/>
      <c r="BI856" s="255"/>
    </row>
    <row r="857" spans="1:61" x14ac:dyDescent="0.2">
      <c r="A857" s="255"/>
      <c r="B857" s="255"/>
      <c r="C857" s="255"/>
      <c r="D857" s="255"/>
      <c r="E857" s="255"/>
      <c r="F857" s="255"/>
      <c r="G857" s="255"/>
      <c r="H857" s="255"/>
      <c r="I857" s="255"/>
      <c r="J857" s="255"/>
      <c r="K857" s="255"/>
      <c r="L857" s="255"/>
      <c r="M857" s="255"/>
      <c r="N857" s="255"/>
      <c r="O857" s="255"/>
      <c r="P857" s="255"/>
      <c r="Q857" s="255"/>
      <c r="R857" s="255"/>
      <c r="S857" s="255"/>
      <c r="T857" s="255"/>
      <c r="U857" s="255"/>
      <c r="V857" s="255"/>
      <c r="W857" s="255"/>
      <c r="X857" s="255"/>
      <c r="Y857" s="255"/>
      <c r="Z857" s="255"/>
      <c r="AA857" s="255"/>
      <c r="AB857" s="255"/>
      <c r="AC857" s="255"/>
      <c r="AD857" s="255"/>
      <c r="AE857" s="255"/>
      <c r="AF857" s="255"/>
      <c r="AG857" s="255"/>
      <c r="AH857" s="255"/>
      <c r="AI857" s="255"/>
      <c r="AJ857" s="255"/>
      <c r="AK857" s="255"/>
      <c r="AL857" s="255"/>
      <c r="AM857" s="255"/>
      <c r="AN857" s="255"/>
      <c r="AO857" s="255"/>
      <c r="AP857" s="255"/>
      <c r="AQ857" s="255"/>
      <c r="AR857" s="255"/>
      <c r="AS857" s="255"/>
      <c r="AT857" s="255"/>
      <c r="AU857" s="255"/>
      <c r="AV857" s="255"/>
      <c r="AW857" s="255"/>
      <c r="AX857" s="255"/>
      <c r="AY857" s="255"/>
      <c r="AZ857" s="255"/>
      <c r="BA857" s="255"/>
      <c r="BB857" s="255"/>
      <c r="BC857" s="255"/>
      <c r="BD857" s="255"/>
      <c r="BE857" s="255"/>
      <c r="BF857" s="255"/>
      <c r="BG857" s="255"/>
      <c r="BH857" s="255"/>
      <c r="BI857" s="255"/>
    </row>
    <row r="858" spans="1:61" x14ac:dyDescent="0.2">
      <c r="A858" s="255"/>
      <c r="B858" s="255"/>
      <c r="C858" s="255"/>
      <c r="D858" s="255"/>
      <c r="E858" s="255"/>
      <c r="F858" s="255"/>
      <c r="G858" s="255"/>
      <c r="H858" s="255"/>
      <c r="I858" s="255"/>
      <c r="J858" s="255"/>
      <c r="K858" s="255"/>
      <c r="L858" s="255"/>
      <c r="M858" s="255"/>
      <c r="N858" s="255"/>
      <c r="O858" s="255"/>
      <c r="P858" s="255"/>
      <c r="Q858" s="255"/>
      <c r="R858" s="255"/>
      <c r="S858" s="255"/>
      <c r="T858" s="255"/>
      <c r="U858" s="255"/>
      <c r="V858" s="255"/>
      <c r="W858" s="255"/>
      <c r="X858" s="255"/>
      <c r="Y858" s="255"/>
      <c r="Z858" s="255"/>
      <c r="AA858" s="255"/>
      <c r="AB858" s="255"/>
      <c r="AC858" s="255"/>
      <c r="AD858" s="255"/>
      <c r="AE858" s="255"/>
      <c r="AF858" s="255"/>
      <c r="AG858" s="255"/>
      <c r="AH858" s="255"/>
      <c r="AI858" s="255"/>
      <c r="AJ858" s="255"/>
      <c r="AK858" s="255"/>
      <c r="AL858" s="255"/>
      <c r="AM858" s="255"/>
      <c r="AN858" s="255"/>
      <c r="AO858" s="255"/>
      <c r="AP858" s="255"/>
      <c r="AQ858" s="255"/>
      <c r="AR858" s="255"/>
      <c r="AS858" s="255"/>
      <c r="AT858" s="255"/>
      <c r="AU858" s="255"/>
      <c r="AV858" s="255"/>
      <c r="AW858" s="255"/>
      <c r="AX858" s="255"/>
      <c r="AY858" s="255"/>
      <c r="AZ858" s="255"/>
      <c r="BA858" s="255"/>
      <c r="BB858" s="255"/>
      <c r="BC858" s="255"/>
      <c r="BD858" s="255"/>
      <c r="BE858" s="255"/>
      <c r="BF858" s="255"/>
      <c r="BG858" s="255"/>
      <c r="BH858" s="255"/>
      <c r="BI858" s="255"/>
    </row>
    <row r="859" spans="1:61" x14ac:dyDescent="0.2">
      <c r="A859" s="255"/>
      <c r="B859" s="255"/>
      <c r="C859" s="255"/>
      <c r="D859" s="255"/>
      <c r="E859" s="255"/>
      <c r="F859" s="255"/>
      <c r="G859" s="255"/>
      <c r="H859" s="255"/>
      <c r="I859" s="255"/>
      <c r="J859" s="255"/>
      <c r="K859" s="255"/>
      <c r="L859" s="255"/>
      <c r="M859" s="255"/>
      <c r="N859" s="255"/>
      <c r="O859" s="255"/>
      <c r="P859" s="255"/>
      <c r="Q859" s="255"/>
      <c r="R859" s="255"/>
      <c r="S859" s="255"/>
      <c r="T859" s="255"/>
      <c r="U859" s="255"/>
      <c r="V859" s="255"/>
      <c r="W859" s="255"/>
      <c r="X859" s="255"/>
      <c r="Y859" s="255"/>
      <c r="Z859" s="255"/>
      <c r="AA859" s="255"/>
      <c r="AB859" s="255"/>
      <c r="AC859" s="255"/>
      <c r="AD859" s="255"/>
      <c r="AE859" s="255"/>
      <c r="AF859" s="255"/>
      <c r="AG859" s="255"/>
      <c r="AH859" s="255"/>
      <c r="AI859" s="255"/>
      <c r="AJ859" s="255"/>
      <c r="AK859" s="255"/>
      <c r="AL859" s="255"/>
      <c r="AM859" s="255"/>
      <c r="AN859" s="255"/>
      <c r="AO859" s="255"/>
      <c r="AP859" s="255"/>
      <c r="AQ859" s="255"/>
      <c r="AR859" s="255"/>
      <c r="AS859" s="255"/>
      <c r="AT859" s="255"/>
      <c r="AU859" s="255"/>
      <c r="AV859" s="255"/>
      <c r="AW859" s="255"/>
      <c r="AX859" s="255"/>
      <c r="AY859" s="255"/>
      <c r="AZ859" s="255"/>
      <c r="BA859" s="255"/>
      <c r="BB859" s="255"/>
      <c r="BC859" s="255"/>
      <c r="BD859" s="255"/>
      <c r="BE859" s="255"/>
      <c r="BF859" s="255"/>
      <c r="BG859" s="255"/>
      <c r="BH859" s="255"/>
      <c r="BI859" s="255"/>
    </row>
    <row r="860" spans="1:61" x14ac:dyDescent="0.2">
      <c r="A860" s="255"/>
      <c r="B860" s="255"/>
      <c r="C860" s="255"/>
      <c r="D860" s="255"/>
      <c r="E860" s="255"/>
      <c r="F860" s="255"/>
      <c r="G860" s="255"/>
      <c r="H860" s="255"/>
      <c r="I860" s="255"/>
      <c r="J860" s="255"/>
      <c r="K860" s="255"/>
      <c r="L860" s="255"/>
      <c r="M860" s="255"/>
      <c r="N860" s="255"/>
      <c r="O860" s="255"/>
      <c r="P860" s="255"/>
      <c r="Q860" s="255"/>
      <c r="R860" s="255"/>
      <c r="S860" s="255"/>
      <c r="T860" s="255"/>
      <c r="U860" s="255"/>
      <c r="V860" s="255"/>
      <c r="W860" s="255"/>
      <c r="X860" s="255"/>
      <c r="Y860" s="255"/>
      <c r="Z860" s="255"/>
      <c r="AA860" s="255"/>
      <c r="AB860" s="255"/>
      <c r="AC860" s="255"/>
      <c r="AD860" s="255"/>
      <c r="AE860" s="255"/>
      <c r="AF860" s="255"/>
      <c r="AG860" s="255"/>
      <c r="AH860" s="255"/>
      <c r="AI860" s="255"/>
      <c r="AJ860" s="255"/>
      <c r="AK860" s="255"/>
      <c r="AL860" s="255"/>
      <c r="AM860" s="255"/>
      <c r="AN860" s="255"/>
      <c r="AO860" s="255"/>
      <c r="AP860" s="255"/>
      <c r="AQ860" s="255"/>
      <c r="AR860" s="255"/>
      <c r="AS860" s="255"/>
      <c r="AT860" s="255"/>
      <c r="AU860" s="255"/>
      <c r="AV860" s="255"/>
      <c r="AW860" s="255"/>
      <c r="AX860" s="255"/>
      <c r="AY860" s="255"/>
      <c r="AZ860" s="255"/>
      <c r="BA860" s="255"/>
      <c r="BB860" s="255"/>
      <c r="BC860" s="255"/>
      <c r="BD860" s="255"/>
      <c r="BE860" s="255"/>
      <c r="BF860" s="255"/>
      <c r="BG860" s="255"/>
      <c r="BH860" s="255"/>
      <c r="BI860" s="255"/>
    </row>
    <row r="861" spans="1:61" x14ac:dyDescent="0.2">
      <c r="A861" s="255"/>
      <c r="B861" s="255"/>
      <c r="C861" s="255"/>
      <c r="D861" s="255"/>
      <c r="E861" s="255"/>
      <c r="F861" s="255"/>
      <c r="G861" s="255"/>
      <c r="H861" s="255"/>
      <c r="I861" s="255"/>
      <c r="J861" s="255"/>
      <c r="K861" s="255"/>
      <c r="L861" s="255"/>
      <c r="M861" s="255"/>
      <c r="N861" s="255"/>
      <c r="O861" s="255"/>
      <c r="P861" s="255"/>
      <c r="Q861" s="255"/>
      <c r="R861" s="255"/>
      <c r="S861" s="255"/>
      <c r="T861" s="255"/>
      <c r="U861" s="255"/>
      <c r="V861" s="255"/>
      <c r="W861" s="255"/>
      <c r="X861" s="255"/>
      <c r="Y861" s="255"/>
      <c r="Z861" s="255"/>
      <c r="AA861" s="255"/>
      <c r="AB861" s="255"/>
      <c r="AC861" s="255"/>
      <c r="AD861" s="255"/>
      <c r="AE861" s="255"/>
      <c r="AF861" s="255"/>
      <c r="AG861" s="255"/>
      <c r="AH861" s="255"/>
      <c r="AI861" s="255"/>
      <c r="AJ861" s="255"/>
      <c r="AK861" s="255"/>
      <c r="AL861" s="255"/>
      <c r="AM861" s="255"/>
      <c r="AN861" s="255"/>
      <c r="AO861" s="255"/>
      <c r="AP861" s="255"/>
      <c r="AQ861" s="255"/>
      <c r="AR861" s="255"/>
      <c r="AS861" s="255"/>
      <c r="AT861" s="255"/>
      <c r="AU861" s="255"/>
      <c r="AV861" s="255"/>
      <c r="AW861" s="255"/>
      <c r="AX861" s="255"/>
      <c r="AY861" s="255"/>
      <c r="AZ861" s="255"/>
      <c r="BA861" s="255"/>
      <c r="BB861" s="255"/>
      <c r="BC861" s="255"/>
      <c r="BD861" s="255"/>
      <c r="BE861" s="255"/>
      <c r="BF861" s="255"/>
      <c r="BG861" s="255"/>
      <c r="BH861" s="255"/>
      <c r="BI861" s="255"/>
    </row>
    <row r="862" spans="1:61" x14ac:dyDescent="0.2">
      <c r="A862" s="255"/>
      <c r="B862" s="255"/>
      <c r="C862" s="255"/>
      <c r="D862" s="255"/>
      <c r="E862" s="255"/>
      <c r="F862" s="255"/>
      <c r="G862" s="255"/>
      <c r="H862" s="255"/>
      <c r="I862" s="255"/>
      <c r="J862" s="255"/>
      <c r="K862" s="255"/>
      <c r="L862" s="255"/>
      <c r="M862" s="255"/>
      <c r="N862" s="255"/>
      <c r="O862" s="255"/>
      <c r="P862" s="255"/>
      <c r="Q862" s="255"/>
      <c r="R862" s="255"/>
      <c r="S862" s="255"/>
      <c r="T862" s="255"/>
      <c r="U862" s="255"/>
      <c r="V862" s="255"/>
      <c r="W862" s="255"/>
      <c r="X862" s="255"/>
      <c r="Y862" s="255"/>
      <c r="Z862" s="255"/>
      <c r="AA862" s="255"/>
      <c r="AB862" s="255"/>
      <c r="AC862" s="255"/>
      <c r="AD862" s="255"/>
      <c r="AE862" s="255"/>
      <c r="AF862" s="255"/>
      <c r="AG862" s="255"/>
      <c r="AH862" s="255"/>
      <c r="AI862" s="255"/>
      <c r="AJ862" s="255"/>
      <c r="AK862" s="255"/>
      <c r="AL862" s="255"/>
      <c r="AM862" s="255"/>
      <c r="AN862" s="255"/>
      <c r="AO862" s="255"/>
      <c r="AP862" s="255"/>
      <c r="AQ862" s="255"/>
      <c r="AR862" s="255"/>
      <c r="AS862" s="255"/>
      <c r="AT862" s="255"/>
      <c r="AU862" s="255"/>
      <c r="AV862" s="255"/>
      <c r="AW862" s="255"/>
      <c r="AX862" s="255"/>
      <c r="AY862" s="255"/>
      <c r="AZ862" s="255"/>
      <c r="BA862" s="255"/>
      <c r="BB862" s="255"/>
      <c r="BC862" s="255"/>
      <c r="BD862" s="255"/>
      <c r="BE862" s="255"/>
      <c r="BF862" s="255"/>
      <c r="BG862" s="255"/>
      <c r="BH862" s="255"/>
      <c r="BI862" s="255"/>
    </row>
    <row r="863" spans="1:61" x14ac:dyDescent="0.2">
      <c r="A863" s="255"/>
      <c r="B863" s="255"/>
      <c r="C863" s="255"/>
      <c r="D863" s="255"/>
      <c r="E863" s="255"/>
      <c r="F863" s="255"/>
      <c r="G863" s="255"/>
      <c r="H863" s="255"/>
      <c r="I863" s="255"/>
      <c r="J863" s="255"/>
      <c r="K863" s="255"/>
      <c r="L863" s="255"/>
      <c r="M863" s="255"/>
      <c r="N863" s="255"/>
      <c r="O863" s="255"/>
      <c r="P863" s="255"/>
      <c r="Q863" s="255"/>
      <c r="R863" s="255"/>
      <c r="S863" s="255"/>
      <c r="T863" s="255"/>
      <c r="U863" s="255"/>
      <c r="V863" s="255"/>
      <c r="W863" s="255"/>
      <c r="X863" s="255"/>
      <c r="Y863" s="255"/>
      <c r="Z863" s="255"/>
      <c r="AA863" s="255"/>
      <c r="AB863" s="255"/>
      <c r="AC863" s="255"/>
      <c r="AD863" s="255"/>
      <c r="AE863" s="255"/>
      <c r="AF863" s="255"/>
      <c r="AG863" s="255"/>
      <c r="AH863" s="255"/>
      <c r="AI863" s="255"/>
      <c r="AJ863" s="255"/>
      <c r="AK863" s="255"/>
      <c r="AL863" s="255"/>
      <c r="AM863" s="255"/>
      <c r="AN863" s="255"/>
      <c r="AO863" s="255"/>
      <c r="AP863" s="255"/>
      <c r="AQ863" s="255"/>
      <c r="AR863" s="255"/>
      <c r="AS863" s="255"/>
      <c r="AT863" s="255"/>
      <c r="AU863" s="255"/>
      <c r="AV863" s="255"/>
      <c r="AW863" s="255"/>
      <c r="AX863" s="255"/>
      <c r="AY863" s="255"/>
      <c r="AZ863" s="255"/>
      <c r="BA863" s="255"/>
      <c r="BB863" s="255"/>
      <c r="BC863" s="255"/>
      <c r="BD863" s="255"/>
      <c r="BE863" s="255"/>
      <c r="BF863" s="255"/>
      <c r="BG863" s="255"/>
      <c r="BH863" s="255"/>
      <c r="BI863" s="255"/>
    </row>
    <row r="864" spans="1:61" x14ac:dyDescent="0.2">
      <c r="A864" s="255"/>
      <c r="B864" s="255"/>
      <c r="C864" s="255"/>
      <c r="D864" s="255"/>
      <c r="E864" s="255"/>
      <c r="F864" s="255"/>
      <c r="G864" s="255"/>
      <c r="H864" s="255"/>
      <c r="I864" s="255"/>
      <c r="J864" s="255"/>
      <c r="K864" s="255"/>
      <c r="L864" s="255"/>
      <c r="M864" s="255"/>
      <c r="N864" s="255"/>
      <c r="O864" s="255"/>
      <c r="P864" s="255"/>
      <c r="Q864" s="255"/>
      <c r="R864" s="255"/>
      <c r="S864" s="255"/>
      <c r="T864" s="255"/>
      <c r="U864" s="255"/>
      <c r="V864" s="255"/>
      <c r="W864" s="255"/>
      <c r="X864" s="255"/>
      <c r="Y864" s="255"/>
      <c r="Z864" s="255"/>
      <c r="AA864" s="255"/>
      <c r="AB864" s="255"/>
      <c r="AC864" s="255"/>
      <c r="AD864" s="255"/>
      <c r="AE864" s="255"/>
      <c r="AF864" s="255"/>
      <c r="AG864" s="255"/>
      <c r="AH864" s="255"/>
      <c r="AI864" s="255"/>
      <c r="AJ864" s="255"/>
      <c r="AK864" s="255"/>
      <c r="AL864" s="255"/>
      <c r="AM864" s="255"/>
      <c r="AN864" s="255"/>
      <c r="AO864" s="255"/>
      <c r="AP864" s="255"/>
      <c r="AQ864" s="255"/>
      <c r="AR864" s="255"/>
      <c r="AS864" s="255"/>
      <c r="AT864" s="255"/>
      <c r="AU864" s="255"/>
      <c r="AV864" s="255"/>
      <c r="AW864" s="255"/>
      <c r="AX864" s="255"/>
      <c r="AY864" s="255"/>
      <c r="AZ864" s="255"/>
      <c r="BA864" s="255"/>
      <c r="BB864" s="255"/>
      <c r="BC864" s="255"/>
      <c r="BD864" s="255"/>
      <c r="BE864" s="255"/>
      <c r="BF864" s="255"/>
      <c r="BG864" s="255"/>
      <c r="BH864" s="255"/>
      <c r="BI864" s="255"/>
    </row>
    <row r="865" spans="1:61" x14ac:dyDescent="0.2">
      <c r="A865" s="255"/>
      <c r="B865" s="255"/>
      <c r="C865" s="255"/>
      <c r="D865" s="255"/>
      <c r="E865" s="255"/>
      <c r="F865" s="255"/>
      <c r="G865" s="255"/>
      <c r="H865" s="255"/>
      <c r="I865" s="255"/>
      <c r="J865" s="255"/>
      <c r="K865" s="255"/>
      <c r="L865" s="255"/>
      <c r="M865" s="255"/>
      <c r="N865" s="255"/>
      <c r="O865" s="255"/>
      <c r="P865" s="255"/>
      <c r="Q865" s="255"/>
      <c r="R865" s="255"/>
      <c r="S865" s="255"/>
      <c r="T865" s="255"/>
      <c r="U865" s="255"/>
      <c r="V865" s="255"/>
      <c r="W865" s="255"/>
      <c r="X865" s="255"/>
      <c r="Y865" s="255"/>
      <c r="Z865" s="255"/>
      <c r="AA865" s="255"/>
      <c r="AB865" s="255"/>
      <c r="AC865" s="255"/>
      <c r="AD865" s="255"/>
      <c r="AE865" s="255"/>
      <c r="AF865" s="255"/>
      <c r="AG865" s="255"/>
      <c r="AH865" s="255"/>
      <c r="AI865" s="255"/>
      <c r="AJ865" s="255"/>
      <c r="AK865" s="255"/>
      <c r="AL865" s="255"/>
      <c r="AM865" s="255"/>
      <c r="AN865" s="255"/>
      <c r="AO865" s="255"/>
      <c r="AP865" s="255"/>
      <c r="AQ865" s="255"/>
      <c r="AR865" s="255"/>
      <c r="AS865" s="255"/>
      <c r="AT865" s="255"/>
      <c r="AU865" s="255"/>
      <c r="AV865" s="255"/>
      <c r="AW865" s="255"/>
      <c r="AX865" s="255"/>
      <c r="AY865" s="255"/>
      <c r="AZ865" s="255"/>
      <c r="BA865" s="255"/>
      <c r="BB865" s="255"/>
      <c r="BC865" s="255"/>
      <c r="BD865" s="255"/>
      <c r="BE865" s="255"/>
      <c r="BF865" s="255"/>
      <c r="BG865" s="255"/>
      <c r="BH865" s="255"/>
      <c r="BI865" s="255"/>
    </row>
    <row r="866" spans="1:61" x14ac:dyDescent="0.2">
      <c r="A866" s="255"/>
      <c r="B866" s="255"/>
      <c r="C866" s="255"/>
      <c r="D866" s="255"/>
      <c r="E866" s="255"/>
      <c r="F866" s="255"/>
      <c r="G866" s="255"/>
      <c r="H866" s="255"/>
      <c r="I866" s="255"/>
      <c r="J866" s="255"/>
      <c r="K866" s="255"/>
      <c r="L866" s="255"/>
      <c r="M866" s="255"/>
      <c r="N866" s="255"/>
      <c r="O866" s="255"/>
      <c r="P866" s="255"/>
      <c r="Q866" s="255"/>
      <c r="R866" s="255"/>
      <c r="S866" s="255"/>
      <c r="T866" s="255"/>
      <c r="U866" s="255"/>
      <c r="V866" s="255"/>
      <c r="W866" s="255"/>
      <c r="X866" s="255"/>
      <c r="Y866" s="255"/>
      <c r="Z866" s="255"/>
      <c r="AA866" s="255"/>
      <c r="AB866" s="255"/>
      <c r="AC866" s="255"/>
      <c r="AD866" s="255"/>
      <c r="AE866" s="255"/>
      <c r="AF866" s="255"/>
      <c r="AG866" s="255"/>
      <c r="AH866" s="255"/>
      <c r="AI866" s="255"/>
      <c r="AJ866" s="255"/>
      <c r="AK866" s="255"/>
      <c r="AL866" s="255"/>
      <c r="AM866" s="255"/>
      <c r="AN866" s="255"/>
      <c r="AO866" s="255"/>
      <c r="AP866" s="255"/>
      <c r="AQ866" s="255"/>
      <c r="AR866" s="255"/>
      <c r="AS866" s="255"/>
      <c r="AT866" s="255"/>
      <c r="AU866" s="255"/>
      <c r="AV866" s="255"/>
      <c r="AW866" s="255"/>
      <c r="AX866" s="255"/>
      <c r="AY866" s="255"/>
      <c r="AZ866" s="255"/>
      <c r="BA866" s="255"/>
      <c r="BB866" s="255"/>
      <c r="BC866" s="255"/>
      <c r="BD866" s="255"/>
      <c r="BE866" s="255"/>
      <c r="BF866" s="255"/>
      <c r="BG866" s="255"/>
      <c r="BH866" s="255"/>
      <c r="BI866" s="255"/>
    </row>
    <row r="867" spans="1:61" x14ac:dyDescent="0.2">
      <c r="A867" s="255"/>
      <c r="B867" s="255"/>
      <c r="C867" s="255"/>
      <c r="D867" s="255"/>
      <c r="E867" s="255"/>
      <c r="F867" s="255"/>
      <c r="G867" s="255"/>
      <c r="H867" s="255"/>
      <c r="I867" s="255"/>
      <c r="J867" s="255"/>
      <c r="K867" s="255"/>
      <c r="L867" s="255"/>
      <c r="M867" s="255"/>
      <c r="N867" s="255"/>
      <c r="O867" s="255"/>
      <c r="P867" s="255"/>
      <c r="Q867" s="255"/>
      <c r="R867" s="255"/>
      <c r="S867" s="255"/>
      <c r="T867" s="255"/>
      <c r="U867" s="255"/>
      <c r="V867" s="255"/>
      <c r="W867" s="255"/>
      <c r="X867" s="255"/>
      <c r="Y867" s="255"/>
      <c r="Z867" s="255"/>
      <c r="AA867" s="255"/>
      <c r="AB867" s="255"/>
      <c r="AC867" s="255"/>
      <c r="AD867" s="255"/>
      <c r="AE867" s="255"/>
      <c r="AF867" s="255"/>
      <c r="AG867" s="255"/>
      <c r="AH867" s="255"/>
      <c r="AI867" s="255"/>
      <c r="AJ867" s="255"/>
      <c r="AK867" s="255"/>
      <c r="AL867" s="255"/>
      <c r="AM867" s="255"/>
      <c r="AN867" s="255"/>
      <c r="AO867" s="255"/>
      <c r="AP867" s="255"/>
      <c r="AQ867" s="255"/>
      <c r="AR867" s="255"/>
      <c r="AS867" s="255"/>
      <c r="AT867" s="255"/>
      <c r="AU867" s="255"/>
      <c r="AV867" s="255"/>
      <c r="AW867" s="255"/>
      <c r="AX867" s="255"/>
      <c r="AY867" s="255"/>
      <c r="AZ867" s="255"/>
      <c r="BA867" s="255"/>
      <c r="BB867" s="255"/>
      <c r="BC867" s="255"/>
      <c r="BD867" s="255"/>
      <c r="BE867" s="255"/>
      <c r="BF867" s="255"/>
      <c r="BG867" s="255"/>
      <c r="BH867" s="255"/>
      <c r="BI867" s="255"/>
    </row>
    <row r="868" spans="1:61" x14ac:dyDescent="0.2">
      <c r="A868" s="255"/>
      <c r="B868" s="255"/>
      <c r="C868" s="255"/>
      <c r="D868" s="255"/>
      <c r="E868" s="255"/>
      <c r="F868" s="255"/>
      <c r="G868" s="255"/>
      <c r="H868" s="255"/>
      <c r="I868" s="255"/>
      <c r="J868" s="255"/>
      <c r="K868" s="255"/>
      <c r="L868" s="255"/>
      <c r="M868" s="255"/>
      <c r="N868" s="255"/>
      <c r="O868" s="255"/>
      <c r="P868" s="255"/>
      <c r="Q868" s="255"/>
      <c r="R868" s="255"/>
      <c r="S868" s="255"/>
      <c r="T868" s="255"/>
      <c r="U868" s="255"/>
      <c r="V868" s="255"/>
      <c r="W868" s="255"/>
      <c r="X868" s="255"/>
      <c r="Y868" s="255"/>
      <c r="Z868" s="255"/>
      <c r="AA868" s="255"/>
      <c r="AB868" s="255"/>
      <c r="AC868" s="255"/>
      <c r="AD868" s="255"/>
      <c r="AE868" s="255"/>
      <c r="AF868" s="255"/>
      <c r="AG868" s="255"/>
      <c r="AH868" s="255"/>
      <c r="AI868" s="255"/>
      <c r="AJ868" s="255"/>
      <c r="AK868" s="255"/>
      <c r="AL868" s="255"/>
      <c r="AM868" s="255"/>
      <c r="AN868" s="255"/>
      <c r="AO868" s="255"/>
      <c r="AP868" s="255"/>
      <c r="AQ868" s="255"/>
      <c r="AR868" s="255"/>
      <c r="AS868" s="255"/>
      <c r="AT868" s="255"/>
      <c r="AU868" s="255"/>
      <c r="AV868" s="255"/>
      <c r="AW868" s="255"/>
      <c r="AX868" s="255"/>
      <c r="AY868" s="255"/>
      <c r="AZ868" s="255"/>
      <c r="BA868" s="255"/>
      <c r="BB868" s="255"/>
      <c r="BC868" s="255"/>
      <c r="BD868" s="255"/>
      <c r="BE868" s="255"/>
      <c r="BF868" s="255"/>
      <c r="BG868" s="255"/>
      <c r="BH868" s="255"/>
      <c r="BI868" s="255"/>
    </row>
    <row r="869" spans="1:61" x14ac:dyDescent="0.2">
      <c r="A869" s="255"/>
      <c r="B869" s="255"/>
      <c r="C869" s="255"/>
      <c r="D869" s="255"/>
      <c r="E869" s="255"/>
      <c r="F869" s="255"/>
      <c r="G869" s="255"/>
      <c r="H869" s="255"/>
      <c r="I869" s="255"/>
      <c r="J869" s="255"/>
      <c r="K869" s="255"/>
      <c r="L869" s="255"/>
      <c r="M869" s="255"/>
      <c r="N869" s="255"/>
      <c r="O869" s="255"/>
      <c r="P869" s="255"/>
      <c r="Q869" s="255"/>
      <c r="R869" s="255"/>
      <c r="S869" s="255"/>
      <c r="T869" s="255"/>
      <c r="U869" s="255"/>
      <c r="V869" s="255"/>
      <c r="W869" s="255"/>
      <c r="X869" s="255"/>
      <c r="Y869" s="255"/>
      <c r="Z869" s="255"/>
      <c r="AA869" s="255"/>
      <c r="AB869" s="255"/>
      <c r="AC869" s="255"/>
      <c r="AD869" s="255"/>
      <c r="AE869" s="255"/>
      <c r="AF869" s="255"/>
      <c r="AG869" s="255"/>
      <c r="AH869" s="255"/>
      <c r="AI869" s="255"/>
      <c r="AJ869" s="255"/>
      <c r="AK869" s="255"/>
      <c r="AL869" s="255"/>
      <c r="AM869" s="255"/>
      <c r="AN869" s="255"/>
      <c r="AO869" s="255"/>
      <c r="AP869" s="255"/>
      <c r="AQ869" s="255"/>
      <c r="AR869" s="255"/>
      <c r="AS869" s="255"/>
      <c r="AT869" s="255"/>
      <c r="AU869" s="255"/>
      <c r="AV869" s="255"/>
      <c r="AW869" s="255"/>
      <c r="AX869" s="255"/>
      <c r="AY869" s="255"/>
      <c r="AZ869" s="255"/>
      <c r="BA869" s="255"/>
      <c r="BB869" s="255"/>
      <c r="BC869" s="255"/>
      <c r="BD869" s="255"/>
      <c r="BE869" s="255"/>
      <c r="BF869" s="255"/>
      <c r="BG869" s="255"/>
      <c r="BH869" s="255"/>
      <c r="BI869" s="255"/>
    </row>
    <row r="870" spans="1:61" x14ac:dyDescent="0.2">
      <c r="A870" s="255"/>
      <c r="B870" s="255"/>
      <c r="C870" s="255"/>
      <c r="D870" s="255"/>
      <c r="E870" s="255"/>
      <c r="F870" s="255"/>
      <c r="G870" s="255"/>
      <c r="H870" s="255"/>
      <c r="I870" s="255"/>
      <c r="J870" s="255"/>
      <c r="K870" s="255"/>
      <c r="L870" s="255"/>
      <c r="M870" s="255"/>
      <c r="N870" s="255"/>
      <c r="O870" s="255"/>
      <c r="P870" s="255"/>
      <c r="Q870" s="255"/>
      <c r="R870" s="255"/>
      <c r="S870" s="255"/>
      <c r="T870" s="255"/>
      <c r="U870" s="255"/>
      <c r="V870" s="255"/>
      <c r="W870" s="255"/>
      <c r="X870" s="255"/>
      <c r="Y870" s="255"/>
      <c r="Z870" s="255"/>
      <c r="AA870" s="255"/>
      <c r="AB870" s="255"/>
      <c r="AC870" s="255"/>
      <c r="AD870" s="255"/>
      <c r="AE870" s="255"/>
      <c r="AF870" s="255"/>
      <c r="AG870" s="255"/>
      <c r="AH870" s="255"/>
      <c r="AI870" s="255"/>
      <c r="AJ870" s="255"/>
      <c r="AK870" s="255"/>
      <c r="AL870" s="255"/>
      <c r="AM870" s="255"/>
      <c r="AN870" s="255"/>
      <c r="AO870" s="255"/>
      <c r="AP870" s="255"/>
      <c r="AQ870" s="255"/>
      <c r="AR870" s="255"/>
      <c r="AS870" s="255"/>
      <c r="AT870" s="255"/>
      <c r="AU870" s="255"/>
      <c r="AV870" s="255"/>
      <c r="AW870" s="255"/>
      <c r="AX870" s="255"/>
      <c r="AY870" s="255"/>
      <c r="AZ870" s="255"/>
      <c r="BA870" s="255"/>
      <c r="BB870" s="255"/>
      <c r="BC870" s="255"/>
      <c r="BD870" s="255"/>
      <c r="BE870" s="255"/>
      <c r="BF870" s="255"/>
      <c r="BG870" s="255"/>
      <c r="BH870" s="255"/>
      <c r="BI870" s="255"/>
    </row>
    <row r="871" spans="1:61" x14ac:dyDescent="0.2">
      <c r="A871" s="255"/>
      <c r="B871" s="255"/>
      <c r="C871" s="255"/>
      <c r="D871" s="255"/>
      <c r="E871" s="255"/>
      <c r="F871" s="255"/>
      <c r="G871" s="255"/>
      <c r="H871" s="255"/>
      <c r="I871" s="255"/>
      <c r="J871" s="255"/>
      <c r="K871" s="255"/>
      <c r="L871" s="255"/>
      <c r="M871" s="255"/>
      <c r="N871" s="255"/>
      <c r="O871" s="255"/>
      <c r="P871" s="255"/>
      <c r="Q871" s="255"/>
      <c r="R871" s="255"/>
      <c r="S871" s="255"/>
      <c r="T871" s="255"/>
      <c r="U871" s="255"/>
      <c r="V871" s="255"/>
      <c r="W871" s="255"/>
      <c r="X871" s="255"/>
      <c r="Y871" s="255"/>
      <c r="Z871" s="255"/>
      <c r="AA871" s="255"/>
      <c r="AB871" s="255"/>
      <c r="AC871" s="255"/>
      <c r="AD871" s="255"/>
      <c r="AE871" s="255"/>
      <c r="AF871" s="255"/>
      <c r="AG871" s="255"/>
      <c r="AH871" s="255"/>
      <c r="AI871" s="255"/>
      <c r="AJ871" s="255"/>
      <c r="AK871" s="255"/>
      <c r="AL871" s="255"/>
      <c r="AM871" s="255"/>
      <c r="AN871" s="255"/>
      <c r="AO871" s="255"/>
      <c r="AP871" s="255"/>
      <c r="AQ871" s="255"/>
      <c r="AR871" s="255"/>
      <c r="AS871" s="255"/>
      <c r="AT871" s="255"/>
      <c r="AU871" s="255"/>
      <c r="AV871" s="255"/>
      <c r="AW871" s="255"/>
      <c r="AX871" s="255"/>
      <c r="AY871" s="255"/>
      <c r="AZ871" s="255"/>
      <c r="BA871" s="255"/>
      <c r="BB871" s="255"/>
      <c r="BC871" s="255"/>
      <c r="BD871" s="255"/>
      <c r="BE871" s="255"/>
      <c r="BF871" s="255"/>
      <c r="BG871" s="255"/>
      <c r="BH871" s="255"/>
      <c r="BI871" s="255"/>
    </row>
    <row r="872" spans="1:61" x14ac:dyDescent="0.2">
      <c r="A872" s="255"/>
      <c r="B872" s="255"/>
      <c r="C872" s="255"/>
      <c r="D872" s="255"/>
      <c r="E872" s="255"/>
      <c r="F872" s="255"/>
      <c r="G872" s="255"/>
      <c r="H872" s="255"/>
      <c r="I872" s="255"/>
      <c r="J872" s="255"/>
      <c r="K872" s="255"/>
      <c r="L872" s="255"/>
      <c r="M872" s="255"/>
      <c r="N872" s="255"/>
      <c r="O872" s="255"/>
      <c r="P872" s="255"/>
      <c r="Q872" s="255"/>
      <c r="R872" s="255"/>
      <c r="S872" s="255"/>
      <c r="T872" s="255"/>
      <c r="U872" s="255"/>
      <c r="V872" s="255"/>
      <c r="W872" s="255"/>
      <c r="X872" s="255"/>
      <c r="Y872" s="255"/>
      <c r="Z872" s="255"/>
      <c r="AA872" s="255"/>
      <c r="AB872" s="255"/>
      <c r="AC872" s="255"/>
      <c r="AD872" s="255"/>
      <c r="AE872" s="255"/>
      <c r="AF872" s="255"/>
      <c r="AG872" s="255"/>
      <c r="AH872" s="255"/>
      <c r="AI872" s="255"/>
      <c r="AJ872" s="255"/>
      <c r="AK872" s="255"/>
      <c r="AL872" s="255"/>
      <c r="AM872" s="255"/>
      <c r="AN872" s="255"/>
      <c r="AO872" s="255"/>
      <c r="AP872" s="255"/>
      <c r="AQ872" s="255"/>
      <c r="AR872" s="255"/>
      <c r="AS872" s="255"/>
      <c r="AT872" s="255"/>
      <c r="AU872" s="255"/>
      <c r="AV872" s="255"/>
      <c r="AW872" s="255"/>
      <c r="AX872" s="255"/>
      <c r="AY872" s="255"/>
      <c r="AZ872" s="255"/>
      <c r="BA872" s="255"/>
      <c r="BB872" s="255"/>
      <c r="BC872" s="255"/>
      <c r="BD872" s="255"/>
      <c r="BE872" s="255"/>
      <c r="BF872" s="255"/>
      <c r="BG872" s="255"/>
      <c r="BH872" s="255"/>
      <c r="BI872" s="255"/>
    </row>
    <row r="873" spans="1:61" x14ac:dyDescent="0.2">
      <c r="A873" s="255"/>
      <c r="B873" s="255"/>
      <c r="C873" s="255"/>
      <c r="D873" s="255"/>
      <c r="E873" s="255"/>
      <c r="F873" s="255"/>
      <c r="G873" s="255"/>
      <c r="H873" s="255"/>
      <c r="I873" s="255"/>
      <c r="J873" s="255"/>
      <c r="K873" s="255"/>
      <c r="L873" s="255"/>
      <c r="M873" s="255"/>
      <c r="N873" s="255"/>
      <c r="O873" s="255"/>
      <c r="P873" s="255"/>
      <c r="Q873" s="255"/>
      <c r="R873" s="255"/>
      <c r="S873" s="255"/>
      <c r="T873" s="255"/>
      <c r="U873" s="255"/>
      <c r="V873" s="255"/>
      <c r="W873" s="255"/>
      <c r="X873" s="255"/>
      <c r="Y873" s="255"/>
      <c r="Z873" s="255"/>
      <c r="AA873" s="255"/>
      <c r="AB873" s="255"/>
      <c r="AC873" s="255"/>
      <c r="AD873" s="255"/>
      <c r="AE873" s="255"/>
      <c r="AF873" s="255"/>
      <c r="AG873" s="255"/>
      <c r="AH873" s="255"/>
      <c r="AI873" s="255"/>
      <c r="AJ873" s="255"/>
      <c r="AK873" s="255"/>
      <c r="AL873" s="255"/>
      <c r="AM873" s="255"/>
      <c r="AN873" s="255"/>
      <c r="AO873" s="255"/>
      <c r="AP873" s="255"/>
      <c r="AQ873" s="255"/>
      <c r="AR873" s="255"/>
      <c r="AS873" s="255"/>
      <c r="AT873" s="255"/>
      <c r="AU873" s="255"/>
      <c r="AV873" s="255"/>
      <c r="AW873" s="255"/>
      <c r="AX873" s="255"/>
      <c r="AY873" s="255"/>
      <c r="AZ873" s="255"/>
      <c r="BA873" s="255"/>
      <c r="BB873" s="255"/>
      <c r="BC873" s="255"/>
      <c r="BD873" s="255"/>
      <c r="BE873" s="255"/>
      <c r="BF873" s="255"/>
      <c r="BG873" s="255"/>
      <c r="BH873" s="255"/>
      <c r="BI873" s="255"/>
    </row>
    <row r="874" spans="1:61" x14ac:dyDescent="0.2">
      <c r="A874" s="255"/>
      <c r="B874" s="255"/>
      <c r="C874" s="255"/>
      <c r="D874" s="255"/>
      <c r="E874" s="255"/>
      <c r="F874" s="255"/>
      <c r="G874" s="255"/>
      <c r="H874" s="255"/>
      <c r="I874" s="255"/>
      <c r="J874" s="255"/>
      <c r="K874" s="255"/>
      <c r="L874" s="255"/>
      <c r="M874" s="255"/>
      <c r="N874" s="255"/>
      <c r="O874" s="255"/>
      <c r="P874" s="255"/>
      <c r="Q874" s="255"/>
      <c r="R874" s="255"/>
      <c r="S874" s="255"/>
      <c r="T874" s="255"/>
      <c r="U874" s="255"/>
      <c r="V874" s="255"/>
      <c r="W874" s="255"/>
      <c r="X874" s="255"/>
      <c r="Y874" s="255"/>
      <c r="Z874" s="255"/>
      <c r="AA874" s="255"/>
      <c r="AB874" s="255"/>
      <c r="AC874" s="255"/>
      <c r="AD874" s="255"/>
      <c r="AE874" s="255"/>
      <c r="AF874" s="255"/>
      <c r="AG874" s="255"/>
      <c r="AH874" s="255"/>
      <c r="AI874" s="255"/>
      <c r="AJ874" s="255"/>
      <c r="AK874" s="255"/>
      <c r="AL874" s="255"/>
      <c r="AM874" s="255"/>
      <c r="AN874" s="255"/>
      <c r="AO874" s="255"/>
      <c r="AP874" s="255"/>
      <c r="AQ874" s="255"/>
      <c r="AR874" s="255"/>
      <c r="AS874" s="255"/>
      <c r="AT874" s="255"/>
      <c r="AU874" s="255"/>
      <c r="AV874" s="255"/>
      <c r="AW874" s="255"/>
      <c r="AX874" s="255"/>
      <c r="AY874" s="255"/>
      <c r="AZ874" s="255"/>
      <c r="BA874" s="255"/>
      <c r="BB874" s="255"/>
      <c r="BC874" s="255"/>
      <c r="BD874" s="255"/>
      <c r="BE874" s="255"/>
      <c r="BF874" s="255"/>
      <c r="BG874" s="255"/>
      <c r="BH874" s="255"/>
      <c r="BI874" s="255"/>
    </row>
    <row r="875" spans="1:61" x14ac:dyDescent="0.2">
      <c r="A875" s="255"/>
      <c r="B875" s="255"/>
      <c r="C875" s="255"/>
      <c r="D875" s="255"/>
      <c r="E875" s="255"/>
      <c r="F875" s="255"/>
      <c r="G875" s="255"/>
      <c r="H875" s="255"/>
      <c r="I875" s="255"/>
      <c r="J875" s="255"/>
      <c r="K875" s="255"/>
      <c r="L875" s="255"/>
      <c r="M875" s="255"/>
      <c r="N875" s="255"/>
      <c r="O875" s="255"/>
      <c r="P875" s="255"/>
      <c r="Q875" s="255"/>
      <c r="R875" s="255"/>
      <c r="S875" s="255"/>
      <c r="T875" s="255"/>
      <c r="U875" s="255"/>
      <c r="V875" s="255"/>
      <c r="W875" s="255"/>
      <c r="X875" s="255"/>
      <c r="Y875" s="255"/>
      <c r="Z875" s="255"/>
      <c r="AA875" s="255"/>
      <c r="AB875" s="255"/>
      <c r="AC875" s="255"/>
      <c r="AD875" s="255"/>
      <c r="AE875" s="255"/>
      <c r="AF875" s="255"/>
      <c r="AG875" s="255"/>
      <c r="AH875" s="255"/>
      <c r="AI875" s="255"/>
      <c r="AJ875" s="255"/>
      <c r="AK875" s="255"/>
      <c r="AL875" s="255"/>
      <c r="AM875" s="255"/>
      <c r="AN875" s="255"/>
      <c r="AO875" s="255"/>
      <c r="AP875" s="255"/>
      <c r="AQ875" s="255"/>
      <c r="AR875" s="255"/>
      <c r="AS875" s="255"/>
      <c r="AT875" s="255"/>
      <c r="AU875" s="255"/>
      <c r="AV875" s="255"/>
      <c r="AW875" s="255"/>
      <c r="AX875" s="255"/>
      <c r="AY875" s="255"/>
      <c r="AZ875" s="255"/>
      <c r="BA875" s="255"/>
      <c r="BB875" s="255"/>
      <c r="BC875" s="255"/>
      <c r="BD875" s="255"/>
      <c r="BE875" s="255"/>
      <c r="BF875" s="255"/>
      <c r="BG875" s="255"/>
      <c r="BH875" s="255"/>
      <c r="BI875" s="255"/>
    </row>
    <row r="876" spans="1:61" x14ac:dyDescent="0.2">
      <c r="A876" s="255"/>
      <c r="B876" s="255"/>
      <c r="C876" s="255"/>
      <c r="D876" s="255"/>
      <c r="E876" s="255"/>
      <c r="F876" s="255"/>
      <c r="G876" s="255"/>
      <c r="H876" s="255"/>
      <c r="I876" s="255"/>
      <c r="J876" s="255"/>
      <c r="K876" s="255"/>
      <c r="L876" s="255"/>
      <c r="M876" s="255"/>
      <c r="N876" s="255"/>
      <c r="O876" s="255"/>
      <c r="P876" s="255"/>
      <c r="Q876" s="255"/>
      <c r="R876" s="255"/>
      <c r="S876" s="255"/>
      <c r="T876" s="255"/>
      <c r="U876" s="255"/>
      <c r="V876" s="255"/>
      <c r="W876" s="255"/>
      <c r="X876" s="255"/>
      <c r="Y876" s="255"/>
      <c r="Z876" s="255"/>
      <c r="AA876" s="255"/>
      <c r="AB876" s="255"/>
      <c r="AC876" s="255"/>
      <c r="AD876" s="255"/>
      <c r="AE876" s="255"/>
      <c r="AF876" s="255"/>
      <c r="AG876" s="255"/>
      <c r="AH876" s="255"/>
      <c r="AI876" s="255"/>
      <c r="AJ876" s="255"/>
      <c r="AK876" s="255"/>
      <c r="AL876" s="255"/>
      <c r="AM876" s="255"/>
      <c r="AN876" s="255"/>
      <c r="AO876" s="255"/>
      <c r="AP876" s="255"/>
      <c r="AQ876" s="255"/>
      <c r="AR876" s="255"/>
      <c r="AS876" s="255"/>
      <c r="AT876" s="255"/>
      <c r="AU876" s="255"/>
      <c r="AV876" s="255"/>
      <c r="AW876" s="255"/>
      <c r="AX876" s="255"/>
      <c r="AY876" s="255"/>
      <c r="AZ876" s="255"/>
      <c r="BA876" s="255"/>
      <c r="BB876" s="255"/>
      <c r="BC876" s="255"/>
      <c r="BD876" s="255"/>
      <c r="BE876" s="255"/>
      <c r="BF876" s="255"/>
      <c r="BG876" s="255"/>
      <c r="BH876" s="255"/>
      <c r="BI876" s="255"/>
    </row>
    <row r="877" spans="1:61" x14ac:dyDescent="0.2">
      <c r="A877" s="255"/>
      <c r="B877" s="255"/>
      <c r="C877" s="255"/>
      <c r="D877" s="255"/>
      <c r="E877" s="255"/>
      <c r="F877" s="255"/>
      <c r="G877" s="255"/>
      <c r="H877" s="255"/>
      <c r="I877" s="255"/>
      <c r="J877" s="255"/>
      <c r="K877" s="255"/>
      <c r="L877" s="255"/>
      <c r="M877" s="255"/>
      <c r="N877" s="255"/>
      <c r="O877" s="255"/>
      <c r="P877" s="255"/>
      <c r="Q877" s="255"/>
      <c r="R877" s="255"/>
      <c r="S877" s="255"/>
      <c r="T877" s="255"/>
      <c r="U877" s="255"/>
      <c r="V877" s="255"/>
      <c r="W877" s="255"/>
      <c r="X877" s="255"/>
      <c r="Y877" s="255"/>
      <c r="Z877" s="255"/>
      <c r="AA877" s="255"/>
      <c r="AB877" s="255"/>
      <c r="AC877" s="255"/>
      <c r="AD877" s="255"/>
      <c r="AE877" s="255"/>
      <c r="AF877" s="255"/>
      <c r="AG877" s="255"/>
      <c r="AH877" s="255"/>
      <c r="AI877" s="255"/>
      <c r="AJ877" s="255"/>
      <c r="AK877" s="255"/>
      <c r="AL877" s="255"/>
      <c r="AM877" s="255"/>
      <c r="AN877" s="255"/>
      <c r="AO877" s="255"/>
      <c r="AP877" s="255"/>
      <c r="AQ877" s="255"/>
      <c r="AR877" s="255"/>
      <c r="AS877" s="255"/>
      <c r="AT877" s="255"/>
      <c r="AU877" s="255"/>
      <c r="AV877" s="255"/>
      <c r="AW877" s="255"/>
      <c r="AX877" s="255"/>
      <c r="AY877" s="255"/>
      <c r="AZ877" s="255"/>
      <c r="BA877" s="255"/>
      <c r="BB877" s="255"/>
      <c r="BC877" s="255"/>
      <c r="BD877" s="255"/>
      <c r="BE877" s="255"/>
      <c r="BF877" s="255"/>
      <c r="BG877" s="255"/>
      <c r="BH877" s="255"/>
      <c r="BI877" s="255"/>
    </row>
    <row r="878" spans="1:61" x14ac:dyDescent="0.2">
      <c r="A878" s="255"/>
      <c r="B878" s="255"/>
      <c r="C878" s="255"/>
      <c r="D878" s="255"/>
      <c r="E878" s="255"/>
      <c r="F878" s="255"/>
      <c r="G878" s="255"/>
      <c r="H878" s="255"/>
      <c r="I878" s="255"/>
      <c r="J878" s="255"/>
      <c r="K878" s="255"/>
      <c r="L878" s="255"/>
      <c r="M878" s="255"/>
      <c r="N878" s="255"/>
      <c r="O878" s="255"/>
      <c r="P878" s="255"/>
      <c r="Q878" s="255"/>
      <c r="R878" s="255"/>
      <c r="S878" s="255"/>
      <c r="T878" s="255"/>
      <c r="U878" s="255"/>
      <c r="V878" s="255"/>
      <c r="W878" s="255"/>
      <c r="X878" s="255"/>
      <c r="Y878" s="255"/>
      <c r="Z878" s="255"/>
      <c r="AA878" s="255"/>
      <c r="AB878" s="255"/>
      <c r="AC878" s="255"/>
      <c r="AD878" s="255"/>
      <c r="AE878" s="255"/>
      <c r="AF878" s="255"/>
      <c r="AG878" s="255"/>
      <c r="AH878" s="255"/>
      <c r="AI878" s="255"/>
      <c r="AJ878" s="255"/>
      <c r="AK878" s="255"/>
      <c r="AL878" s="255"/>
      <c r="AM878" s="255"/>
      <c r="AN878" s="255"/>
      <c r="AO878" s="255"/>
      <c r="AP878" s="255"/>
      <c r="AQ878" s="255"/>
      <c r="AR878" s="255"/>
      <c r="AS878" s="255"/>
      <c r="AT878" s="255"/>
      <c r="AU878" s="255"/>
      <c r="AV878" s="255"/>
      <c r="AW878" s="255"/>
      <c r="AX878" s="255"/>
      <c r="AY878" s="255"/>
      <c r="AZ878" s="255"/>
      <c r="BA878" s="255"/>
      <c r="BB878" s="255"/>
      <c r="BC878" s="255"/>
      <c r="BD878" s="255"/>
      <c r="BE878" s="255"/>
      <c r="BF878" s="255"/>
      <c r="BG878" s="255"/>
      <c r="BH878" s="255"/>
      <c r="BI878" s="255"/>
    </row>
    <row r="879" spans="1:61" x14ac:dyDescent="0.2">
      <c r="A879" s="255"/>
      <c r="B879" s="255"/>
      <c r="C879" s="255"/>
      <c r="D879" s="255"/>
      <c r="E879" s="255"/>
      <c r="F879" s="255"/>
      <c r="G879" s="255"/>
      <c r="H879" s="255"/>
      <c r="I879" s="255"/>
      <c r="J879" s="255"/>
      <c r="K879" s="255"/>
      <c r="L879" s="255"/>
      <c r="M879" s="255"/>
      <c r="N879" s="255"/>
      <c r="O879" s="255"/>
      <c r="P879" s="255"/>
      <c r="Q879" s="255"/>
      <c r="R879" s="255"/>
      <c r="S879" s="255"/>
      <c r="T879" s="255"/>
      <c r="U879" s="255"/>
      <c r="V879" s="255"/>
      <c r="W879" s="255"/>
      <c r="X879" s="255"/>
      <c r="Y879" s="255"/>
      <c r="Z879" s="255"/>
      <c r="AA879" s="255"/>
      <c r="AB879" s="255"/>
      <c r="AC879" s="255"/>
      <c r="AD879" s="255"/>
      <c r="AE879" s="255"/>
      <c r="AF879" s="255"/>
      <c r="AG879" s="255"/>
      <c r="AH879" s="255"/>
      <c r="AI879" s="255"/>
      <c r="AJ879" s="255"/>
      <c r="AK879" s="255"/>
      <c r="AL879" s="255"/>
      <c r="AM879" s="255"/>
      <c r="AN879" s="255"/>
      <c r="AO879" s="255"/>
      <c r="AP879" s="255"/>
      <c r="AQ879" s="255"/>
      <c r="AR879" s="255"/>
      <c r="AS879" s="255"/>
      <c r="AT879" s="255"/>
      <c r="AU879" s="255"/>
      <c r="AV879" s="255"/>
      <c r="AW879" s="255"/>
      <c r="AX879" s="255"/>
      <c r="AY879" s="255"/>
      <c r="AZ879" s="255"/>
      <c r="BA879" s="255"/>
      <c r="BB879" s="255"/>
      <c r="BC879" s="255"/>
      <c r="BD879" s="255"/>
      <c r="BE879" s="255"/>
      <c r="BF879" s="255"/>
      <c r="BG879" s="255"/>
      <c r="BH879" s="255"/>
      <c r="BI879" s="255"/>
    </row>
    <row r="880" spans="1:61" x14ac:dyDescent="0.2">
      <c r="A880" s="255"/>
      <c r="B880" s="255"/>
      <c r="C880" s="255"/>
      <c r="D880" s="255"/>
      <c r="E880" s="255"/>
      <c r="F880" s="255"/>
      <c r="G880" s="255"/>
      <c r="H880" s="255"/>
      <c r="I880" s="255"/>
      <c r="J880" s="255"/>
      <c r="K880" s="255"/>
      <c r="L880" s="255"/>
      <c r="M880" s="255"/>
      <c r="N880" s="255"/>
      <c r="O880" s="255"/>
      <c r="P880" s="255"/>
      <c r="Q880" s="255"/>
      <c r="R880" s="255"/>
      <c r="S880" s="255"/>
      <c r="T880" s="255"/>
      <c r="U880" s="255"/>
      <c r="V880" s="255"/>
      <c r="W880" s="255"/>
      <c r="X880" s="255"/>
      <c r="Y880" s="255"/>
      <c r="Z880" s="255"/>
      <c r="AA880" s="255"/>
      <c r="AB880" s="255"/>
      <c r="AC880" s="255"/>
      <c r="AD880" s="255"/>
      <c r="AE880" s="255"/>
      <c r="AF880" s="255"/>
      <c r="AG880" s="255"/>
      <c r="AH880" s="255"/>
      <c r="AI880" s="255"/>
      <c r="AJ880" s="255"/>
      <c r="AK880" s="255"/>
      <c r="AL880" s="255"/>
      <c r="AM880" s="255"/>
      <c r="AN880" s="255"/>
      <c r="AO880" s="255"/>
      <c r="AP880" s="255"/>
      <c r="AQ880" s="255"/>
      <c r="AR880" s="255"/>
      <c r="AS880" s="255"/>
      <c r="AT880" s="255"/>
      <c r="AU880" s="255"/>
      <c r="AV880" s="255"/>
      <c r="AW880" s="255"/>
      <c r="AX880" s="255"/>
      <c r="AY880" s="255"/>
      <c r="AZ880" s="255"/>
      <c r="BA880" s="255"/>
      <c r="BB880" s="255"/>
      <c r="BC880" s="255"/>
      <c r="BD880" s="255"/>
      <c r="BE880" s="255"/>
      <c r="BF880" s="255"/>
      <c r="BG880" s="255"/>
      <c r="BH880" s="255"/>
      <c r="BI880" s="255"/>
    </row>
    <row r="881" spans="1:61" x14ac:dyDescent="0.2">
      <c r="A881" s="255"/>
      <c r="B881" s="255"/>
      <c r="C881" s="255"/>
      <c r="D881" s="255"/>
      <c r="E881" s="255"/>
      <c r="F881" s="255"/>
      <c r="G881" s="255"/>
      <c r="H881" s="255"/>
      <c r="I881" s="255"/>
      <c r="J881" s="255"/>
      <c r="K881" s="255"/>
      <c r="L881" s="255"/>
      <c r="M881" s="255"/>
      <c r="N881" s="255"/>
      <c r="O881" s="255"/>
      <c r="P881" s="255"/>
      <c r="Q881" s="255"/>
      <c r="R881" s="255"/>
      <c r="S881" s="255"/>
      <c r="T881" s="255"/>
      <c r="U881" s="255"/>
      <c r="V881" s="255"/>
      <c r="W881" s="255"/>
      <c r="X881" s="255"/>
      <c r="Y881" s="255"/>
      <c r="Z881" s="255"/>
      <c r="AA881" s="255"/>
      <c r="AB881" s="255"/>
      <c r="AC881" s="255"/>
      <c r="AD881" s="255"/>
      <c r="AE881" s="255"/>
      <c r="AF881" s="255"/>
      <c r="AG881" s="255"/>
      <c r="AH881" s="255"/>
      <c r="AI881" s="255"/>
      <c r="AJ881" s="255"/>
      <c r="AK881" s="255"/>
      <c r="AL881" s="255"/>
      <c r="AM881" s="255"/>
      <c r="AN881" s="255"/>
      <c r="AO881" s="255"/>
      <c r="AP881" s="255"/>
      <c r="AQ881" s="255"/>
      <c r="AR881" s="255"/>
      <c r="AS881" s="255"/>
      <c r="AT881" s="255"/>
      <c r="AU881" s="255"/>
      <c r="AV881" s="255"/>
      <c r="AW881" s="255"/>
      <c r="AX881" s="255"/>
      <c r="AY881" s="255"/>
      <c r="AZ881" s="255"/>
      <c r="BA881" s="255"/>
      <c r="BB881" s="255"/>
      <c r="BC881" s="255"/>
      <c r="BD881" s="255"/>
      <c r="BE881" s="255"/>
      <c r="BF881" s="255"/>
      <c r="BG881" s="255"/>
      <c r="BH881" s="255"/>
      <c r="BI881" s="255"/>
    </row>
    <row r="882" spans="1:61" x14ac:dyDescent="0.2">
      <c r="A882" s="255"/>
      <c r="B882" s="255"/>
      <c r="C882" s="255"/>
      <c r="D882" s="255"/>
      <c r="E882" s="255"/>
      <c r="F882" s="255"/>
      <c r="G882" s="255"/>
      <c r="H882" s="255"/>
      <c r="I882" s="255"/>
      <c r="J882" s="255"/>
      <c r="K882" s="255"/>
      <c r="L882" s="255"/>
      <c r="M882" s="255"/>
      <c r="N882" s="255"/>
      <c r="O882" s="255"/>
      <c r="P882" s="255"/>
      <c r="Q882" s="255"/>
      <c r="R882" s="255"/>
      <c r="S882" s="255"/>
      <c r="T882" s="255"/>
      <c r="U882" s="255"/>
      <c r="V882" s="255"/>
      <c r="W882" s="255"/>
      <c r="X882" s="255"/>
      <c r="Y882" s="255"/>
      <c r="Z882" s="255"/>
      <c r="AA882" s="255"/>
      <c r="AB882" s="255"/>
      <c r="AC882" s="255"/>
      <c r="AD882" s="255"/>
      <c r="AE882" s="255"/>
      <c r="AF882" s="255"/>
      <c r="AG882" s="255"/>
      <c r="AH882" s="255"/>
      <c r="AI882" s="255"/>
      <c r="AJ882" s="255"/>
      <c r="AK882" s="255"/>
      <c r="AL882" s="255"/>
      <c r="AM882" s="255"/>
      <c r="AN882" s="255"/>
      <c r="AO882" s="255"/>
      <c r="AP882" s="255"/>
      <c r="AQ882" s="255"/>
      <c r="AR882" s="255"/>
      <c r="AS882" s="255"/>
      <c r="AT882" s="255"/>
      <c r="AU882" s="255"/>
      <c r="AV882" s="255"/>
      <c r="AW882" s="255"/>
      <c r="AX882" s="255"/>
      <c r="AY882" s="255"/>
      <c r="AZ882" s="255"/>
      <c r="BA882" s="255"/>
      <c r="BB882" s="255"/>
      <c r="BC882" s="255"/>
      <c r="BD882" s="255"/>
      <c r="BE882" s="255"/>
      <c r="BF882" s="255"/>
      <c r="BG882" s="255"/>
      <c r="BH882" s="255"/>
      <c r="BI882" s="255"/>
    </row>
    <row r="883" spans="1:61" x14ac:dyDescent="0.2">
      <c r="A883" s="255"/>
      <c r="B883" s="255"/>
      <c r="C883" s="255"/>
      <c r="D883" s="255"/>
      <c r="E883" s="255"/>
      <c r="F883" s="255"/>
      <c r="G883" s="255"/>
      <c r="H883" s="255"/>
      <c r="I883" s="255"/>
      <c r="J883" s="255"/>
      <c r="K883" s="255"/>
      <c r="L883" s="255"/>
      <c r="M883" s="255"/>
      <c r="N883" s="255"/>
      <c r="O883" s="255"/>
      <c r="P883" s="255"/>
      <c r="Q883" s="255"/>
      <c r="R883" s="255"/>
      <c r="S883" s="255"/>
      <c r="T883" s="255"/>
      <c r="U883" s="255"/>
      <c r="V883" s="255"/>
      <c r="W883" s="255"/>
      <c r="X883" s="255"/>
      <c r="Y883" s="255"/>
      <c r="Z883" s="255"/>
      <c r="AA883" s="255"/>
      <c r="AB883" s="255"/>
      <c r="AC883" s="255"/>
      <c r="AD883" s="255"/>
      <c r="AE883" s="255"/>
      <c r="AF883" s="255"/>
      <c r="AG883" s="255"/>
      <c r="AH883" s="255"/>
      <c r="AI883" s="255"/>
      <c r="AJ883" s="255"/>
      <c r="AK883" s="255"/>
      <c r="AL883" s="255"/>
      <c r="AM883" s="255"/>
      <c r="AN883" s="255"/>
      <c r="AO883" s="255"/>
      <c r="AP883" s="255"/>
      <c r="AQ883" s="255"/>
      <c r="AR883" s="255"/>
      <c r="AS883" s="255"/>
      <c r="AT883" s="255"/>
      <c r="AU883" s="255"/>
      <c r="AV883" s="255"/>
      <c r="AW883" s="255"/>
      <c r="AX883" s="255"/>
      <c r="AY883" s="255"/>
      <c r="AZ883" s="255"/>
      <c r="BA883" s="255"/>
      <c r="BB883" s="255"/>
      <c r="BC883" s="255"/>
      <c r="BD883" s="255"/>
      <c r="BE883" s="255"/>
      <c r="BF883" s="255"/>
      <c r="BG883" s="255"/>
      <c r="BH883" s="255"/>
      <c r="BI883" s="255"/>
    </row>
    <row r="884" spans="1:61" x14ac:dyDescent="0.2">
      <c r="A884" s="255"/>
      <c r="B884" s="255"/>
      <c r="C884" s="255"/>
      <c r="D884" s="255"/>
      <c r="E884" s="255"/>
      <c r="F884" s="255"/>
      <c r="G884" s="255"/>
      <c r="H884" s="255"/>
      <c r="I884" s="255"/>
      <c r="J884" s="255"/>
      <c r="K884" s="255"/>
      <c r="L884" s="255"/>
      <c r="M884" s="255"/>
      <c r="N884" s="255"/>
      <c r="O884" s="255"/>
      <c r="P884" s="255"/>
      <c r="Q884" s="255"/>
      <c r="R884" s="255"/>
      <c r="S884" s="255"/>
      <c r="T884" s="255"/>
      <c r="U884" s="255"/>
      <c r="V884" s="255"/>
      <c r="W884" s="255"/>
      <c r="X884" s="255"/>
      <c r="Y884" s="255"/>
      <c r="Z884" s="255"/>
      <c r="AA884" s="255"/>
      <c r="AB884" s="255"/>
      <c r="AC884" s="255"/>
      <c r="AD884" s="255"/>
      <c r="AE884" s="255"/>
      <c r="AF884" s="255"/>
      <c r="AG884" s="255"/>
      <c r="AH884" s="255"/>
      <c r="AI884" s="255"/>
      <c r="AJ884" s="255"/>
      <c r="AK884" s="255"/>
      <c r="AL884" s="255"/>
      <c r="AM884" s="255"/>
      <c r="AN884" s="255"/>
      <c r="AO884" s="255"/>
      <c r="AP884" s="255"/>
      <c r="AQ884" s="255"/>
      <c r="AR884" s="255"/>
      <c r="AS884" s="255"/>
      <c r="AT884" s="255"/>
      <c r="AU884" s="255"/>
      <c r="AV884" s="255"/>
      <c r="AW884" s="255"/>
      <c r="AX884" s="255"/>
      <c r="AY884" s="255"/>
      <c r="AZ884" s="255"/>
      <c r="BA884" s="255"/>
      <c r="BB884" s="255"/>
      <c r="BC884" s="255"/>
      <c r="BD884" s="255"/>
      <c r="BE884" s="255"/>
      <c r="BF884" s="255"/>
      <c r="BG884" s="255"/>
      <c r="BH884" s="255"/>
      <c r="BI884" s="255"/>
    </row>
    <row r="885" spans="1:61" x14ac:dyDescent="0.2">
      <c r="A885" s="255"/>
      <c r="B885" s="255"/>
      <c r="C885" s="255"/>
      <c r="D885" s="255"/>
      <c r="E885" s="255"/>
      <c r="F885" s="255"/>
      <c r="G885" s="255"/>
      <c r="H885" s="255"/>
      <c r="I885" s="255"/>
      <c r="J885" s="255"/>
      <c r="K885" s="255"/>
      <c r="L885" s="255"/>
      <c r="M885" s="255"/>
      <c r="N885" s="255"/>
      <c r="O885" s="255"/>
      <c r="P885" s="255"/>
      <c r="Q885" s="255"/>
      <c r="R885" s="255"/>
      <c r="S885" s="255"/>
      <c r="T885" s="255"/>
      <c r="U885" s="255"/>
      <c r="V885" s="255"/>
      <c r="W885" s="255"/>
      <c r="X885" s="255"/>
      <c r="Y885" s="255"/>
      <c r="Z885" s="255"/>
      <c r="AA885" s="255"/>
      <c r="AB885" s="255"/>
      <c r="AC885" s="255"/>
      <c r="AD885" s="255"/>
      <c r="AE885" s="255"/>
      <c r="AF885" s="255"/>
      <c r="AG885" s="255"/>
      <c r="AH885" s="255"/>
      <c r="AI885" s="255"/>
      <c r="AJ885" s="255"/>
      <c r="AK885" s="255"/>
      <c r="AL885" s="255"/>
      <c r="AM885" s="255"/>
      <c r="AN885" s="255"/>
      <c r="AO885" s="255"/>
      <c r="AP885" s="255"/>
      <c r="AQ885" s="255"/>
      <c r="AR885" s="255"/>
      <c r="AS885" s="255"/>
      <c r="AT885" s="255"/>
      <c r="AU885" s="255"/>
      <c r="AV885" s="255"/>
      <c r="AW885" s="255"/>
      <c r="AX885" s="255"/>
      <c r="AY885" s="255"/>
      <c r="AZ885" s="255"/>
      <c r="BA885" s="255"/>
      <c r="BB885" s="255"/>
      <c r="BC885" s="255"/>
      <c r="BD885" s="255"/>
      <c r="BE885" s="255"/>
      <c r="BF885" s="255"/>
      <c r="BG885" s="255"/>
      <c r="BH885" s="255"/>
      <c r="BI885" s="255"/>
    </row>
    <row r="886" spans="1:61" x14ac:dyDescent="0.2">
      <c r="A886" s="255"/>
      <c r="B886" s="255"/>
      <c r="C886" s="255"/>
      <c r="D886" s="255"/>
      <c r="E886" s="255"/>
      <c r="F886" s="255"/>
      <c r="G886" s="255"/>
      <c r="H886" s="255"/>
      <c r="I886" s="255"/>
      <c r="J886" s="255"/>
      <c r="K886" s="255"/>
      <c r="L886" s="255"/>
      <c r="M886" s="255"/>
      <c r="N886" s="255"/>
      <c r="O886" s="255"/>
      <c r="P886" s="255"/>
      <c r="Q886" s="255"/>
      <c r="R886" s="255"/>
      <c r="S886" s="255"/>
      <c r="T886" s="255"/>
      <c r="U886" s="255"/>
      <c r="V886" s="255"/>
      <c r="W886" s="255"/>
      <c r="X886" s="255"/>
      <c r="Y886" s="255"/>
      <c r="Z886" s="255"/>
      <c r="AA886" s="255"/>
      <c r="AB886" s="255"/>
      <c r="AC886" s="255"/>
      <c r="AD886" s="255"/>
      <c r="AE886" s="255"/>
      <c r="AF886" s="255"/>
      <c r="AG886" s="255"/>
      <c r="AH886" s="255"/>
      <c r="AI886" s="255"/>
      <c r="AJ886" s="255"/>
      <c r="AK886" s="255"/>
      <c r="AL886" s="255"/>
      <c r="AM886" s="255"/>
      <c r="AN886" s="255"/>
      <c r="AO886" s="255"/>
      <c r="AP886" s="255"/>
      <c r="AQ886" s="255"/>
      <c r="AR886" s="255"/>
      <c r="AS886" s="255"/>
      <c r="AT886" s="255"/>
      <c r="AU886" s="255"/>
      <c r="AV886" s="255"/>
      <c r="AW886" s="255"/>
      <c r="AX886" s="255"/>
      <c r="AY886" s="255"/>
      <c r="AZ886" s="255"/>
      <c r="BA886" s="255"/>
      <c r="BB886" s="255"/>
      <c r="BC886" s="255"/>
      <c r="BD886" s="255"/>
      <c r="BE886" s="255"/>
      <c r="BF886" s="255"/>
      <c r="BG886" s="255"/>
      <c r="BH886" s="255"/>
      <c r="BI886" s="255"/>
    </row>
    <row r="887" spans="1:61" x14ac:dyDescent="0.2">
      <c r="A887" s="255"/>
      <c r="B887" s="255"/>
      <c r="C887" s="255"/>
      <c r="D887" s="255"/>
      <c r="E887" s="255"/>
      <c r="F887" s="255"/>
      <c r="G887" s="255"/>
      <c r="H887" s="255"/>
      <c r="I887" s="255"/>
      <c r="J887" s="255"/>
      <c r="K887" s="255"/>
      <c r="L887" s="255"/>
      <c r="M887" s="255"/>
      <c r="N887" s="255"/>
      <c r="O887" s="255"/>
      <c r="P887" s="255"/>
      <c r="Q887" s="255"/>
      <c r="R887" s="255"/>
      <c r="S887" s="255"/>
      <c r="T887" s="255"/>
      <c r="U887" s="255"/>
      <c r="V887" s="255"/>
      <c r="W887" s="255"/>
      <c r="X887" s="255"/>
      <c r="Y887" s="255"/>
      <c r="Z887" s="255"/>
      <c r="AA887" s="255"/>
      <c r="AB887" s="255"/>
      <c r="AC887" s="255"/>
      <c r="AD887" s="255"/>
      <c r="AE887" s="255"/>
      <c r="AF887" s="255"/>
      <c r="AG887" s="255"/>
      <c r="AH887" s="255"/>
      <c r="AI887" s="255"/>
      <c r="AJ887" s="255"/>
      <c r="AK887" s="255"/>
      <c r="AL887" s="255"/>
      <c r="AM887" s="255"/>
      <c r="AN887" s="255"/>
      <c r="AO887" s="255"/>
      <c r="AP887" s="255"/>
      <c r="AQ887" s="255"/>
      <c r="AR887" s="255"/>
      <c r="AS887" s="255"/>
      <c r="AT887" s="255"/>
      <c r="AU887" s="255"/>
      <c r="AV887" s="255"/>
      <c r="AW887" s="255"/>
      <c r="AX887" s="255"/>
      <c r="AY887" s="255"/>
      <c r="AZ887" s="255"/>
      <c r="BA887" s="255"/>
      <c r="BB887" s="255"/>
      <c r="BC887" s="255"/>
      <c r="BD887" s="255"/>
      <c r="BE887" s="255"/>
      <c r="BF887" s="255"/>
      <c r="BG887" s="255"/>
      <c r="BH887" s="255"/>
      <c r="BI887" s="255"/>
    </row>
    <row r="888" spans="1:61" x14ac:dyDescent="0.2">
      <c r="A888" s="255"/>
      <c r="B888" s="255"/>
      <c r="C888" s="255"/>
      <c r="D888" s="255"/>
      <c r="E888" s="255"/>
      <c r="F888" s="255"/>
      <c r="G888" s="255"/>
      <c r="H888" s="255"/>
      <c r="I888" s="255"/>
      <c r="J888" s="255"/>
      <c r="K888" s="255"/>
      <c r="L888" s="255"/>
      <c r="M888" s="255"/>
      <c r="N888" s="255"/>
      <c r="O888" s="255"/>
      <c r="P888" s="255"/>
      <c r="Q888" s="255"/>
      <c r="R888" s="255"/>
      <c r="S888" s="255"/>
      <c r="T888" s="255"/>
      <c r="U888" s="255"/>
      <c r="V888" s="255"/>
      <c r="W888" s="255"/>
      <c r="X888" s="255"/>
      <c r="Y888" s="255"/>
      <c r="Z888" s="255"/>
      <c r="AA888" s="255"/>
      <c r="AB888" s="255"/>
      <c r="AC888" s="255"/>
      <c r="AD888" s="255"/>
      <c r="AE888" s="255"/>
      <c r="AF888" s="255"/>
      <c r="AG888" s="255"/>
      <c r="AH888" s="255"/>
      <c r="AI888" s="255"/>
      <c r="AJ888" s="255"/>
      <c r="AK888" s="255"/>
      <c r="AL888" s="255"/>
      <c r="AM888" s="255"/>
      <c r="AN888" s="255"/>
      <c r="AO888" s="255"/>
      <c r="AP888" s="255"/>
      <c r="AQ888" s="255"/>
      <c r="AR888" s="255"/>
      <c r="AS888" s="255"/>
      <c r="AT888" s="255"/>
      <c r="AU888" s="255"/>
      <c r="AV888" s="255"/>
      <c r="AW888" s="255"/>
      <c r="AX888" s="255"/>
      <c r="AY888" s="255"/>
      <c r="AZ888" s="255"/>
      <c r="BA888" s="255"/>
      <c r="BB888" s="255"/>
      <c r="BC888" s="255"/>
      <c r="BD888" s="255"/>
      <c r="BE888" s="255"/>
      <c r="BF888" s="255"/>
      <c r="BG888" s="255"/>
      <c r="BH888" s="255"/>
      <c r="BI888" s="255"/>
    </row>
    <row r="889" spans="1:61" x14ac:dyDescent="0.2">
      <c r="A889" s="255"/>
      <c r="B889" s="255"/>
      <c r="C889" s="255"/>
      <c r="D889" s="255"/>
      <c r="E889" s="255"/>
      <c r="F889" s="255"/>
      <c r="G889" s="255"/>
      <c r="H889" s="255"/>
      <c r="I889" s="255"/>
      <c r="J889" s="255"/>
      <c r="K889" s="255"/>
      <c r="L889" s="255"/>
      <c r="M889" s="255"/>
      <c r="N889" s="255"/>
      <c r="O889" s="255"/>
      <c r="P889" s="255"/>
      <c r="Q889" s="255"/>
      <c r="R889" s="255"/>
      <c r="S889" s="255"/>
      <c r="T889" s="255"/>
      <c r="U889" s="255"/>
      <c r="V889" s="255"/>
      <c r="W889" s="255"/>
      <c r="X889" s="255"/>
      <c r="Y889" s="255"/>
      <c r="Z889" s="255"/>
      <c r="AA889" s="255"/>
      <c r="AB889" s="255"/>
      <c r="AC889" s="255"/>
      <c r="AD889" s="255"/>
      <c r="AE889" s="255"/>
      <c r="AF889" s="255"/>
      <c r="AG889" s="255"/>
      <c r="AH889" s="255"/>
      <c r="AI889" s="255"/>
      <c r="AJ889" s="255"/>
      <c r="AK889" s="255"/>
      <c r="AL889" s="255"/>
      <c r="AM889" s="255"/>
      <c r="AN889" s="255"/>
      <c r="AO889" s="255"/>
      <c r="AP889" s="255"/>
      <c r="AQ889" s="255"/>
      <c r="AR889" s="255"/>
      <c r="AS889" s="255"/>
      <c r="AT889" s="255"/>
      <c r="AU889" s="255"/>
      <c r="AV889" s="255"/>
      <c r="AW889" s="255"/>
      <c r="AX889" s="255"/>
      <c r="AY889" s="255"/>
      <c r="AZ889" s="255"/>
      <c r="BA889" s="255"/>
      <c r="BB889" s="255"/>
      <c r="BC889" s="255"/>
      <c r="BD889" s="255"/>
      <c r="BE889" s="255"/>
      <c r="BF889" s="255"/>
      <c r="BG889" s="255"/>
      <c r="BH889" s="255"/>
      <c r="BI889" s="255"/>
    </row>
    <row r="890" spans="1:61" x14ac:dyDescent="0.2">
      <c r="A890" s="255"/>
      <c r="B890" s="255"/>
      <c r="C890" s="255"/>
      <c r="D890" s="255"/>
      <c r="E890" s="255"/>
      <c r="F890" s="255"/>
      <c r="G890" s="255"/>
      <c r="H890" s="255"/>
      <c r="I890" s="255"/>
      <c r="J890" s="255"/>
      <c r="K890" s="255"/>
      <c r="L890" s="255"/>
      <c r="M890" s="255"/>
      <c r="N890" s="255"/>
      <c r="O890" s="255"/>
      <c r="P890" s="255"/>
      <c r="Q890" s="255"/>
      <c r="R890" s="255"/>
      <c r="S890" s="255"/>
      <c r="T890" s="255"/>
      <c r="U890" s="255"/>
      <c r="V890" s="255"/>
      <c r="W890" s="255"/>
      <c r="X890" s="255"/>
      <c r="Y890" s="255"/>
      <c r="Z890" s="255"/>
      <c r="AA890" s="255"/>
      <c r="AB890" s="255"/>
      <c r="AC890" s="255"/>
      <c r="AD890" s="255"/>
      <c r="AE890" s="255"/>
      <c r="AF890" s="255"/>
      <c r="AG890" s="255"/>
      <c r="AH890" s="255"/>
      <c r="AI890" s="255"/>
      <c r="AJ890" s="255"/>
      <c r="AK890" s="255"/>
      <c r="AL890" s="255"/>
      <c r="AM890" s="255"/>
      <c r="AN890" s="255"/>
      <c r="AO890" s="255"/>
      <c r="AP890" s="255"/>
      <c r="AQ890" s="255"/>
      <c r="AR890" s="255"/>
      <c r="AS890" s="255"/>
      <c r="AT890" s="255"/>
      <c r="AU890" s="255"/>
      <c r="AV890" s="255"/>
      <c r="AW890" s="255"/>
      <c r="AX890" s="255"/>
      <c r="AY890" s="255"/>
      <c r="AZ890" s="255"/>
      <c r="BA890" s="255"/>
      <c r="BB890" s="255"/>
      <c r="BC890" s="255"/>
      <c r="BD890" s="255"/>
      <c r="BE890" s="255"/>
      <c r="BF890" s="255"/>
      <c r="BG890" s="255"/>
      <c r="BH890" s="255"/>
      <c r="BI890" s="255"/>
    </row>
    <row r="891" spans="1:61" x14ac:dyDescent="0.2">
      <c r="A891" s="255"/>
      <c r="B891" s="255"/>
      <c r="C891" s="255"/>
      <c r="D891" s="255"/>
      <c r="E891" s="255"/>
      <c r="F891" s="255"/>
      <c r="G891" s="255"/>
      <c r="H891" s="255"/>
      <c r="I891" s="255"/>
      <c r="J891" s="255"/>
      <c r="K891" s="255"/>
      <c r="L891" s="255"/>
      <c r="M891" s="255"/>
      <c r="N891" s="255"/>
      <c r="O891" s="255"/>
      <c r="P891" s="255"/>
      <c r="Q891" s="255"/>
      <c r="R891" s="255"/>
      <c r="S891" s="255"/>
      <c r="T891" s="255"/>
      <c r="U891" s="255"/>
      <c r="V891" s="255"/>
      <c r="W891" s="255"/>
      <c r="X891" s="255"/>
      <c r="Y891" s="255"/>
      <c r="Z891" s="255"/>
      <c r="AA891" s="255"/>
      <c r="AB891" s="255"/>
      <c r="AC891" s="255"/>
      <c r="AD891" s="255"/>
      <c r="AE891" s="255"/>
      <c r="AF891" s="255"/>
      <c r="AG891" s="255"/>
      <c r="AH891" s="255"/>
      <c r="AI891" s="255"/>
      <c r="AJ891" s="255"/>
      <c r="AK891" s="255"/>
      <c r="AL891" s="255"/>
      <c r="AM891" s="255"/>
      <c r="AN891" s="255"/>
      <c r="AO891" s="255"/>
      <c r="AP891" s="255"/>
      <c r="AQ891" s="255"/>
      <c r="AR891" s="255"/>
      <c r="AS891" s="255"/>
      <c r="AT891" s="255"/>
      <c r="AU891" s="255"/>
      <c r="AV891" s="255"/>
      <c r="AW891" s="255"/>
      <c r="AX891" s="255"/>
      <c r="AY891" s="255"/>
      <c r="AZ891" s="255"/>
      <c r="BA891" s="255"/>
      <c r="BB891" s="255"/>
      <c r="BC891" s="255"/>
      <c r="BD891" s="255"/>
      <c r="BE891" s="255"/>
      <c r="BF891" s="255"/>
      <c r="BG891" s="255"/>
      <c r="BH891" s="255"/>
      <c r="BI891" s="255"/>
    </row>
    <row r="892" spans="1:61" x14ac:dyDescent="0.2">
      <c r="A892" s="255"/>
      <c r="B892" s="255"/>
      <c r="C892" s="255"/>
      <c r="D892" s="255"/>
      <c r="E892" s="255"/>
      <c r="F892" s="255"/>
      <c r="G892" s="255"/>
      <c r="H892" s="255"/>
      <c r="I892" s="255"/>
      <c r="J892" s="255"/>
      <c r="K892" s="255"/>
      <c r="L892" s="255"/>
      <c r="M892" s="255"/>
      <c r="N892" s="255"/>
      <c r="O892" s="255"/>
      <c r="P892" s="255"/>
      <c r="Q892" s="255"/>
      <c r="R892" s="255"/>
      <c r="S892" s="255"/>
      <c r="T892" s="255"/>
      <c r="U892" s="255"/>
      <c r="V892" s="255"/>
      <c r="W892" s="255"/>
      <c r="X892" s="255"/>
      <c r="Y892" s="255"/>
      <c r="Z892" s="255"/>
      <c r="AA892" s="255"/>
      <c r="AB892" s="255"/>
      <c r="AC892" s="255"/>
      <c r="AD892" s="255"/>
      <c r="AE892" s="255"/>
      <c r="AF892" s="255"/>
      <c r="AG892" s="255"/>
      <c r="AH892" s="255"/>
      <c r="AI892" s="255"/>
      <c r="AJ892" s="255"/>
      <c r="AK892" s="255"/>
      <c r="AL892" s="255"/>
      <c r="AM892" s="255"/>
      <c r="AN892" s="255"/>
      <c r="AO892" s="255"/>
      <c r="AP892" s="255"/>
      <c r="AQ892" s="255"/>
      <c r="AR892" s="255"/>
      <c r="AS892" s="255"/>
      <c r="AT892" s="255"/>
      <c r="AU892" s="255"/>
      <c r="AV892" s="255"/>
      <c r="AW892" s="255"/>
      <c r="AX892" s="255"/>
      <c r="AY892" s="255"/>
      <c r="AZ892" s="255"/>
      <c r="BA892" s="255"/>
      <c r="BB892" s="255"/>
      <c r="BC892" s="255"/>
      <c r="BD892" s="255"/>
      <c r="BE892" s="255"/>
      <c r="BF892" s="255"/>
      <c r="BG892" s="255"/>
      <c r="BH892" s="255"/>
      <c r="BI892" s="255"/>
    </row>
    <row r="893" spans="1:61" x14ac:dyDescent="0.2">
      <c r="A893" s="255"/>
      <c r="B893" s="255"/>
      <c r="C893" s="255"/>
      <c r="D893" s="255"/>
      <c r="E893" s="255"/>
      <c r="F893" s="255"/>
      <c r="G893" s="255"/>
      <c r="H893" s="255"/>
      <c r="I893" s="255"/>
      <c r="J893" s="255"/>
      <c r="K893" s="255"/>
      <c r="L893" s="255"/>
      <c r="M893" s="255"/>
      <c r="N893" s="255"/>
      <c r="O893" s="255"/>
      <c r="P893" s="255"/>
      <c r="Q893" s="255"/>
      <c r="R893" s="255"/>
      <c r="S893" s="255"/>
      <c r="T893" s="255"/>
      <c r="U893" s="255"/>
      <c r="V893" s="255"/>
      <c r="W893" s="255"/>
      <c r="X893" s="255"/>
      <c r="Y893" s="255"/>
      <c r="Z893" s="255"/>
      <c r="AA893" s="255"/>
      <c r="AB893" s="255"/>
      <c r="AC893" s="255"/>
      <c r="AD893" s="255"/>
      <c r="AE893" s="255"/>
      <c r="AF893" s="255"/>
      <c r="AG893" s="255"/>
      <c r="AH893" s="255"/>
      <c r="AI893" s="255"/>
      <c r="AJ893" s="255"/>
      <c r="AK893" s="255"/>
      <c r="AL893" s="255"/>
      <c r="AM893" s="255"/>
      <c r="AN893" s="255"/>
      <c r="AO893" s="255"/>
      <c r="AP893" s="255"/>
      <c r="AQ893" s="255"/>
      <c r="AR893" s="255"/>
      <c r="AS893" s="255"/>
      <c r="AT893" s="255"/>
      <c r="AU893" s="255"/>
      <c r="AV893" s="255"/>
      <c r="AW893" s="255"/>
      <c r="AX893" s="255"/>
      <c r="AY893" s="255"/>
      <c r="AZ893" s="255"/>
      <c r="BA893" s="255"/>
      <c r="BB893" s="255"/>
      <c r="BC893" s="255"/>
      <c r="BD893" s="255"/>
      <c r="BE893" s="255"/>
      <c r="BF893" s="255"/>
      <c r="BG893" s="255"/>
      <c r="BH893" s="255"/>
      <c r="BI893" s="255"/>
    </row>
    <row r="894" spans="1:61" x14ac:dyDescent="0.2">
      <c r="A894" s="255"/>
      <c r="B894" s="255"/>
      <c r="C894" s="255"/>
      <c r="D894" s="255"/>
      <c r="E894" s="255"/>
      <c r="F894" s="255"/>
      <c r="G894" s="255"/>
      <c r="H894" s="255"/>
      <c r="I894" s="255"/>
      <c r="J894" s="255"/>
      <c r="K894" s="255"/>
      <c r="L894" s="255"/>
      <c r="M894" s="255"/>
      <c r="N894" s="255"/>
      <c r="O894" s="255"/>
      <c r="P894" s="255"/>
      <c r="Q894" s="255"/>
      <c r="R894" s="255"/>
      <c r="S894" s="255"/>
      <c r="T894" s="255"/>
      <c r="U894" s="255"/>
      <c r="V894" s="255"/>
      <c r="W894" s="255"/>
      <c r="X894" s="255"/>
      <c r="Y894" s="255"/>
      <c r="Z894" s="255"/>
      <c r="AA894" s="255"/>
      <c r="AB894" s="255"/>
      <c r="AC894" s="255"/>
      <c r="AD894" s="255"/>
      <c r="AE894" s="255"/>
      <c r="AF894" s="255"/>
      <c r="AG894" s="255"/>
      <c r="AH894" s="255"/>
      <c r="AI894" s="255"/>
      <c r="AJ894" s="255"/>
      <c r="AK894" s="255"/>
      <c r="AL894" s="255"/>
      <c r="AM894" s="255"/>
      <c r="AN894" s="255"/>
      <c r="AO894" s="255"/>
      <c r="AP894" s="255"/>
      <c r="AQ894" s="255"/>
      <c r="AR894" s="255"/>
      <c r="AS894" s="255"/>
      <c r="AT894" s="255"/>
      <c r="AU894" s="255"/>
      <c r="AV894" s="255"/>
      <c r="AW894" s="255"/>
      <c r="AX894" s="255"/>
      <c r="AY894" s="255"/>
      <c r="AZ894" s="255"/>
      <c r="BA894" s="255"/>
      <c r="BB894" s="255"/>
      <c r="BC894" s="255"/>
      <c r="BD894" s="255"/>
      <c r="BE894" s="255"/>
      <c r="BF894" s="255"/>
      <c r="BG894" s="255"/>
      <c r="BH894" s="255"/>
      <c r="BI894" s="255"/>
    </row>
    <row r="895" spans="1:61" x14ac:dyDescent="0.2">
      <c r="A895" s="255"/>
      <c r="B895" s="255"/>
      <c r="C895" s="255"/>
      <c r="D895" s="255"/>
      <c r="E895" s="255"/>
      <c r="F895" s="255"/>
      <c r="G895" s="255"/>
      <c r="H895" s="255"/>
      <c r="I895" s="255"/>
      <c r="J895" s="255"/>
      <c r="K895" s="255"/>
      <c r="L895" s="255"/>
      <c r="M895" s="255"/>
      <c r="N895" s="255"/>
      <c r="O895" s="255"/>
      <c r="P895" s="255"/>
      <c r="Q895" s="255"/>
      <c r="R895" s="255"/>
      <c r="S895" s="255"/>
      <c r="T895" s="255"/>
      <c r="U895" s="255"/>
      <c r="V895" s="255"/>
      <c r="W895" s="255"/>
      <c r="X895" s="255"/>
      <c r="Y895" s="255"/>
      <c r="Z895" s="255"/>
      <c r="AA895" s="255"/>
      <c r="AB895" s="255"/>
      <c r="AC895" s="255"/>
      <c r="AD895" s="255"/>
      <c r="AE895" s="255"/>
      <c r="AF895" s="255"/>
      <c r="AG895" s="255"/>
      <c r="AH895" s="255"/>
      <c r="AI895" s="255"/>
      <c r="AJ895" s="255"/>
      <c r="AK895" s="255"/>
      <c r="AL895" s="255"/>
      <c r="AM895" s="255"/>
      <c r="AN895" s="255"/>
      <c r="AO895" s="255"/>
      <c r="AP895" s="255"/>
      <c r="AQ895" s="255"/>
      <c r="AR895" s="255"/>
      <c r="AS895" s="255"/>
      <c r="AT895" s="255"/>
      <c r="AU895" s="255"/>
      <c r="AV895" s="255"/>
      <c r="AW895" s="255"/>
      <c r="AX895" s="255"/>
      <c r="AY895" s="255"/>
      <c r="AZ895" s="255"/>
      <c r="BA895" s="255"/>
      <c r="BB895" s="255"/>
      <c r="BC895" s="255"/>
      <c r="BD895" s="255"/>
      <c r="BE895" s="255"/>
      <c r="BF895" s="255"/>
      <c r="BG895" s="255"/>
      <c r="BH895" s="255"/>
      <c r="BI895" s="255"/>
    </row>
    <row r="896" spans="1:61" x14ac:dyDescent="0.2">
      <c r="A896" s="255"/>
      <c r="B896" s="255"/>
      <c r="C896" s="255"/>
      <c r="D896" s="255"/>
      <c r="E896" s="255"/>
      <c r="F896" s="255"/>
      <c r="G896" s="255"/>
      <c r="H896" s="255"/>
      <c r="I896" s="255"/>
      <c r="J896" s="255"/>
      <c r="K896" s="255"/>
      <c r="L896" s="255"/>
      <c r="M896" s="255"/>
      <c r="N896" s="255"/>
      <c r="O896" s="255"/>
      <c r="P896" s="255"/>
      <c r="Q896" s="255"/>
      <c r="R896" s="255"/>
      <c r="S896" s="255"/>
      <c r="T896" s="255"/>
      <c r="U896" s="255"/>
      <c r="V896" s="255"/>
      <c r="W896" s="255"/>
      <c r="X896" s="255"/>
      <c r="Y896" s="255"/>
      <c r="Z896" s="255"/>
      <c r="AA896" s="255"/>
      <c r="AB896" s="255"/>
      <c r="AC896" s="255"/>
      <c r="AD896" s="255"/>
      <c r="AE896" s="255"/>
      <c r="AF896" s="255"/>
      <c r="AG896" s="255"/>
      <c r="AH896" s="255"/>
      <c r="AI896" s="255"/>
      <c r="AJ896" s="255"/>
      <c r="AK896" s="255"/>
      <c r="AL896" s="255"/>
      <c r="AM896" s="255"/>
      <c r="AN896" s="255"/>
      <c r="AO896" s="255"/>
      <c r="AP896" s="255"/>
      <c r="AQ896" s="255"/>
      <c r="AR896" s="255"/>
      <c r="AS896" s="255"/>
      <c r="AT896" s="255"/>
      <c r="AU896" s="255"/>
      <c r="AV896" s="255"/>
      <c r="AW896" s="255"/>
      <c r="AX896" s="255"/>
      <c r="AY896" s="255"/>
      <c r="AZ896" s="255"/>
      <c r="BA896" s="255"/>
      <c r="BB896" s="255"/>
      <c r="BC896" s="255"/>
      <c r="BD896" s="255"/>
      <c r="BE896" s="255"/>
      <c r="BF896" s="255"/>
      <c r="BG896" s="255"/>
      <c r="BH896" s="255"/>
      <c r="BI896" s="255"/>
    </row>
    <row r="897" spans="1:61" x14ac:dyDescent="0.2">
      <c r="A897" s="255"/>
      <c r="B897" s="255"/>
      <c r="C897" s="255"/>
      <c r="D897" s="255"/>
      <c r="E897" s="255"/>
      <c r="F897" s="255"/>
      <c r="G897" s="255"/>
      <c r="H897" s="255"/>
      <c r="I897" s="255"/>
      <c r="J897" s="255"/>
      <c r="K897" s="255"/>
      <c r="L897" s="255"/>
      <c r="M897" s="255"/>
      <c r="N897" s="255"/>
      <c r="O897" s="255"/>
      <c r="P897" s="255"/>
      <c r="Q897" s="255"/>
      <c r="R897" s="255"/>
      <c r="S897" s="255"/>
      <c r="T897" s="255"/>
      <c r="U897" s="255"/>
      <c r="V897" s="255"/>
      <c r="W897" s="255"/>
      <c r="X897" s="255"/>
      <c r="Y897" s="255"/>
      <c r="Z897" s="255"/>
      <c r="AA897" s="255"/>
      <c r="AB897" s="255"/>
      <c r="AC897" s="255"/>
      <c r="AD897" s="255"/>
      <c r="AE897" s="255"/>
      <c r="AF897" s="255"/>
      <c r="AG897" s="255"/>
      <c r="AH897" s="255"/>
      <c r="AI897" s="255"/>
      <c r="AJ897" s="255"/>
      <c r="AK897" s="255"/>
      <c r="AL897" s="255"/>
      <c r="AM897" s="255"/>
      <c r="AN897" s="255"/>
      <c r="AO897" s="255"/>
      <c r="AP897" s="255"/>
      <c r="AQ897" s="255"/>
      <c r="AR897" s="255"/>
      <c r="AS897" s="255"/>
      <c r="AT897" s="255"/>
      <c r="AU897" s="255"/>
      <c r="AV897" s="255"/>
      <c r="AW897" s="255"/>
      <c r="AX897" s="255"/>
      <c r="AY897" s="255"/>
      <c r="AZ897" s="255"/>
      <c r="BA897" s="255"/>
      <c r="BB897" s="255"/>
      <c r="BC897" s="255"/>
      <c r="BD897" s="255"/>
      <c r="BE897" s="255"/>
      <c r="BF897" s="255"/>
      <c r="BG897" s="255"/>
      <c r="BH897" s="255"/>
      <c r="BI897" s="255"/>
    </row>
    <row r="898" spans="1:61" x14ac:dyDescent="0.2">
      <c r="A898" s="255"/>
      <c r="B898" s="255"/>
      <c r="C898" s="255"/>
      <c r="D898" s="255"/>
      <c r="E898" s="255"/>
      <c r="F898" s="255"/>
      <c r="G898" s="255"/>
      <c r="H898" s="255"/>
      <c r="I898" s="255"/>
      <c r="J898" s="255"/>
      <c r="K898" s="255"/>
      <c r="L898" s="255"/>
      <c r="M898" s="255"/>
      <c r="N898" s="255"/>
      <c r="O898" s="255"/>
      <c r="P898" s="255"/>
      <c r="Q898" s="255"/>
      <c r="R898" s="255"/>
      <c r="S898" s="255"/>
      <c r="T898" s="255"/>
      <c r="U898" s="255"/>
      <c r="V898" s="255"/>
      <c r="W898" s="255"/>
      <c r="X898" s="255"/>
      <c r="Y898" s="255"/>
      <c r="Z898" s="255"/>
      <c r="AA898" s="255"/>
      <c r="AB898" s="255"/>
      <c r="AC898" s="255"/>
      <c r="AD898" s="255"/>
      <c r="AE898" s="255"/>
      <c r="AF898" s="255"/>
      <c r="AG898" s="255"/>
      <c r="AH898" s="255"/>
      <c r="AI898" s="255"/>
      <c r="AJ898" s="255"/>
      <c r="AK898" s="255"/>
      <c r="AL898" s="255"/>
      <c r="AM898" s="255"/>
      <c r="AN898" s="255"/>
      <c r="AO898" s="255"/>
      <c r="AP898" s="255"/>
      <c r="AQ898" s="255"/>
      <c r="AR898" s="255"/>
      <c r="AS898" s="255"/>
      <c r="AT898" s="255"/>
      <c r="AU898" s="255"/>
      <c r="AV898" s="255"/>
      <c r="AW898" s="255"/>
      <c r="AX898" s="255"/>
      <c r="AY898" s="255"/>
      <c r="AZ898" s="255"/>
      <c r="BA898" s="255"/>
      <c r="BB898" s="255"/>
      <c r="BC898" s="255"/>
      <c r="BD898" s="255"/>
      <c r="BE898" s="255"/>
      <c r="BF898" s="255"/>
      <c r="BG898" s="255"/>
      <c r="BH898" s="255"/>
      <c r="BI898" s="255"/>
    </row>
    <row r="899" spans="1:61" x14ac:dyDescent="0.2">
      <c r="A899" s="255"/>
      <c r="B899" s="255"/>
      <c r="C899" s="255"/>
      <c r="D899" s="255"/>
      <c r="E899" s="255"/>
      <c r="F899" s="255"/>
      <c r="G899" s="255"/>
      <c r="H899" s="255"/>
      <c r="I899" s="255"/>
      <c r="J899" s="255"/>
      <c r="K899" s="255"/>
      <c r="L899" s="255"/>
      <c r="M899" s="255"/>
      <c r="N899" s="255"/>
      <c r="O899" s="255"/>
      <c r="P899" s="255"/>
      <c r="Q899" s="255"/>
      <c r="R899" s="255"/>
      <c r="S899" s="255"/>
      <c r="T899" s="255"/>
      <c r="U899" s="255"/>
      <c r="V899" s="255"/>
      <c r="W899" s="255"/>
      <c r="X899" s="255"/>
      <c r="Y899" s="255"/>
      <c r="Z899" s="255"/>
      <c r="AA899" s="255"/>
      <c r="AB899" s="255"/>
      <c r="AC899" s="255"/>
      <c r="AD899" s="255"/>
      <c r="AE899" s="255"/>
      <c r="AF899" s="255"/>
      <c r="AG899" s="255"/>
      <c r="AH899" s="255"/>
      <c r="AI899" s="255"/>
      <c r="AJ899" s="255"/>
      <c r="AK899" s="255"/>
      <c r="AL899" s="255"/>
      <c r="AM899" s="255"/>
      <c r="AN899" s="255"/>
      <c r="AO899" s="255"/>
      <c r="AP899" s="255"/>
      <c r="AQ899" s="255"/>
      <c r="AR899" s="255"/>
      <c r="AS899" s="255"/>
      <c r="AT899" s="255"/>
      <c r="AU899" s="255"/>
      <c r="AV899" s="255"/>
      <c r="AW899" s="255"/>
      <c r="AX899" s="255"/>
      <c r="AY899" s="255"/>
      <c r="AZ899" s="255"/>
      <c r="BA899" s="255"/>
      <c r="BB899" s="255"/>
      <c r="BC899" s="255"/>
      <c r="BD899" s="255"/>
      <c r="BE899" s="255"/>
      <c r="BF899" s="255"/>
      <c r="BG899" s="255"/>
      <c r="BH899" s="255"/>
      <c r="BI899" s="255"/>
    </row>
    <row r="900" spans="1:61" x14ac:dyDescent="0.2">
      <c r="A900" s="255"/>
      <c r="B900" s="255"/>
      <c r="C900" s="255"/>
      <c r="D900" s="255"/>
      <c r="E900" s="255"/>
      <c r="F900" s="255"/>
      <c r="G900" s="255"/>
      <c r="H900" s="255"/>
      <c r="I900" s="255"/>
      <c r="J900" s="255"/>
      <c r="K900" s="255"/>
      <c r="L900" s="255"/>
      <c r="M900" s="255"/>
      <c r="N900" s="255"/>
      <c r="O900" s="255"/>
      <c r="P900" s="255"/>
      <c r="Q900" s="255"/>
      <c r="R900" s="255"/>
      <c r="S900" s="255"/>
      <c r="T900" s="255"/>
      <c r="U900" s="255"/>
      <c r="V900" s="255"/>
      <c r="W900" s="255"/>
      <c r="X900" s="255"/>
      <c r="Y900" s="255"/>
      <c r="Z900" s="255"/>
      <c r="AA900" s="255"/>
      <c r="AB900" s="255"/>
      <c r="AC900" s="255"/>
      <c r="AD900" s="255"/>
      <c r="AE900" s="255"/>
      <c r="AF900" s="255"/>
      <c r="AG900" s="255"/>
      <c r="AH900" s="255"/>
      <c r="AI900" s="255"/>
      <c r="AJ900" s="255"/>
      <c r="AK900" s="255"/>
      <c r="AL900" s="255"/>
      <c r="AM900" s="255"/>
      <c r="AN900" s="255"/>
      <c r="AO900" s="255"/>
      <c r="AP900" s="255"/>
      <c r="AQ900" s="255"/>
      <c r="AR900" s="255"/>
      <c r="AS900" s="255"/>
      <c r="AT900" s="255"/>
      <c r="AU900" s="255"/>
      <c r="AV900" s="255"/>
      <c r="AW900" s="255"/>
      <c r="AX900" s="255"/>
      <c r="AY900" s="255"/>
      <c r="AZ900" s="255"/>
      <c r="BA900" s="255"/>
      <c r="BB900" s="255"/>
      <c r="BC900" s="255"/>
      <c r="BD900" s="255"/>
      <c r="BE900" s="255"/>
      <c r="BF900" s="255"/>
      <c r="BG900" s="255"/>
      <c r="BH900" s="255"/>
      <c r="BI900" s="255"/>
    </row>
    <row r="901" spans="1:61" x14ac:dyDescent="0.2">
      <c r="A901" s="255"/>
      <c r="B901" s="255"/>
      <c r="C901" s="255"/>
      <c r="D901" s="255"/>
      <c r="E901" s="255"/>
      <c r="F901" s="255"/>
      <c r="G901" s="255"/>
      <c r="H901" s="255"/>
      <c r="I901" s="255"/>
      <c r="J901" s="255"/>
      <c r="K901" s="255"/>
      <c r="L901" s="255"/>
      <c r="M901" s="255"/>
      <c r="N901" s="255"/>
      <c r="O901" s="255"/>
      <c r="P901" s="255"/>
      <c r="Q901" s="255"/>
      <c r="R901" s="255"/>
      <c r="S901" s="255"/>
      <c r="T901" s="255"/>
      <c r="U901" s="255"/>
      <c r="V901" s="255"/>
      <c r="W901" s="255"/>
      <c r="X901" s="255"/>
      <c r="Y901" s="255"/>
      <c r="Z901" s="255"/>
      <c r="AA901" s="255"/>
      <c r="AB901" s="255"/>
      <c r="AC901" s="255"/>
      <c r="AD901" s="255"/>
      <c r="AE901" s="255"/>
      <c r="AF901" s="255"/>
      <c r="AG901" s="255"/>
      <c r="AH901" s="255"/>
      <c r="AI901" s="255"/>
      <c r="AJ901" s="255"/>
      <c r="AK901" s="255"/>
      <c r="AL901" s="255"/>
      <c r="AM901" s="255"/>
      <c r="AN901" s="255"/>
      <c r="AO901" s="255"/>
      <c r="AP901" s="255"/>
      <c r="AQ901" s="255"/>
      <c r="AR901" s="255"/>
      <c r="AS901" s="255"/>
      <c r="AT901" s="255"/>
      <c r="AU901" s="255"/>
      <c r="AV901" s="255"/>
      <c r="AW901" s="255"/>
      <c r="AX901" s="255"/>
      <c r="AY901" s="255"/>
      <c r="AZ901" s="255"/>
      <c r="BA901" s="255"/>
      <c r="BB901" s="255"/>
      <c r="BC901" s="255"/>
      <c r="BD901" s="255"/>
      <c r="BE901" s="255"/>
      <c r="BF901" s="255"/>
      <c r="BG901" s="255"/>
      <c r="BH901" s="255"/>
      <c r="BI901" s="255"/>
    </row>
    <row r="902" spans="1:61" x14ac:dyDescent="0.2">
      <c r="A902" s="255"/>
      <c r="B902" s="255"/>
      <c r="C902" s="255"/>
      <c r="D902" s="255"/>
      <c r="E902" s="255"/>
      <c r="F902" s="255"/>
      <c r="G902" s="255"/>
      <c r="H902" s="255"/>
      <c r="I902" s="255"/>
      <c r="J902" s="255"/>
      <c r="K902" s="255"/>
      <c r="L902" s="255"/>
      <c r="M902" s="255"/>
      <c r="N902" s="255"/>
      <c r="O902" s="255"/>
      <c r="P902" s="255"/>
      <c r="Q902" s="255"/>
      <c r="R902" s="255"/>
      <c r="S902" s="255"/>
      <c r="T902" s="255"/>
      <c r="U902" s="255"/>
      <c r="V902" s="255"/>
      <c r="W902" s="255"/>
      <c r="X902" s="255"/>
      <c r="Y902" s="255"/>
      <c r="Z902" s="255"/>
      <c r="AA902" s="255"/>
      <c r="AB902" s="255"/>
      <c r="AC902" s="255"/>
      <c r="AD902" s="255"/>
      <c r="AE902" s="255"/>
      <c r="AF902" s="255"/>
      <c r="AG902" s="255"/>
      <c r="AH902" s="255"/>
      <c r="AI902" s="255"/>
      <c r="AJ902" s="255"/>
      <c r="AK902" s="255"/>
      <c r="AL902" s="255"/>
      <c r="AM902" s="255"/>
      <c r="AN902" s="255"/>
      <c r="AO902" s="255"/>
      <c r="AP902" s="255"/>
      <c r="AQ902" s="255"/>
      <c r="AR902" s="255"/>
      <c r="AS902" s="255"/>
      <c r="AT902" s="255"/>
      <c r="AU902" s="255"/>
      <c r="AV902" s="255"/>
      <c r="AW902" s="255"/>
      <c r="AX902" s="255"/>
      <c r="AY902" s="255"/>
      <c r="AZ902" s="255"/>
      <c r="BA902" s="255"/>
      <c r="BB902" s="255"/>
      <c r="BC902" s="255"/>
      <c r="BD902" s="255"/>
      <c r="BE902" s="255"/>
      <c r="BF902" s="255"/>
      <c r="BG902" s="255"/>
      <c r="BH902" s="255"/>
      <c r="BI902" s="255"/>
    </row>
    <row r="903" spans="1:61" x14ac:dyDescent="0.2">
      <c r="A903" s="255"/>
      <c r="B903" s="255"/>
      <c r="C903" s="255"/>
      <c r="D903" s="255"/>
      <c r="E903" s="255"/>
      <c r="F903" s="255"/>
      <c r="G903" s="255"/>
      <c r="H903" s="255"/>
      <c r="I903" s="255"/>
      <c r="J903" s="255"/>
      <c r="K903" s="255"/>
      <c r="L903" s="255"/>
      <c r="M903" s="255"/>
      <c r="N903" s="255"/>
      <c r="O903" s="255"/>
      <c r="P903" s="255"/>
      <c r="Q903" s="255"/>
      <c r="R903" s="255"/>
      <c r="S903" s="255"/>
      <c r="T903" s="255"/>
      <c r="U903" s="255"/>
      <c r="V903" s="255"/>
      <c r="W903" s="255"/>
      <c r="X903" s="255"/>
      <c r="Y903" s="255"/>
      <c r="Z903" s="255"/>
      <c r="AA903" s="255"/>
      <c r="AB903" s="255"/>
      <c r="AC903" s="255"/>
      <c r="AD903" s="255"/>
      <c r="AE903" s="255"/>
      <c r="AF903" s="255"/>
      <c r="AG903" s="255"/>
      <c r="AH903" s="255"/>
      <c r="AI903" s="255"/>
      <c r="AJ903" s="255"/>
      <c r="AK903" s="255"/>
      <c r="AL903" s="255"/>
      <c r="AM903" s="255"/>
      <c r="AN903" s="255"/>
      <c r="AO903" s="255"/>
      <c r="AP903" s="255"/>
      <c r="AQ903" s="255"/>
      <c r="AR903" s="255"/>
      <c r="AS903" s="255"/>
      <c r="AT903" s="255"/>
      <c r="AU903" s="255"/>
      <c r="AV903" s="255"/>
      <c r="AW903" s="255"/>
      <c r="AX903" s="255"/>
      <c r="AY903" s="255"/>
      <c r="AZ903" s="255"/>
      <c r="BA903" s="255"/>
      <c r="BB903" s="255"/>
      <c r="BC903" s="255"/>
      <c r="BD903" s="255"/>
      <c r="BE903" s="255"/>
      <c r="BF903" s="255"/>
      <c r="BG903" s="255"/>
      <c r="BH903" s="255"/>
      <c r="BI903" s="255"/>
    </row>
    <row r="904" spans="1:61" x14ac:dyDescent="0.2">
      <c r="A904" s="255"/>
      <c r="B904" s="255"/>
      <c r="C904" s="255"/>
      <c r="D904" s="255"/>
      <c r="E904" s="255"/>
      <c r="F904" s="255"/>
      <c r="G904" s="255"/>
      <c r="H904" s="255"/>
      <c r="I904" s="255"/>
      <c r="J904" s="255"/>
      <c r="K904" s="255"/>
      <c r="L904" s="255"/>
      <c r="M904" s="255"/>
      <c r="N904" s="255"/>
      <c r="O904" s="255"/>
      <c r="P904" s="255"/>
      <c r="Q904" s="255"/>
      <c r="R904" s="255"/>
      <c r="S904" s="255"/>
      <c r="T904" s="255"/>
      <c r="U904" s="255"/>
      <c r="V904" s="255"/>
      <c r="W904" s="255"/>
      <c r="X904" s="255"/>
      <c r="Y904" s="255"/>
      <c r="Z904" s="255"/>
      <c r="AA904" s="255"/>
      <c r="AB904" s="255"/>
      <c r="AC904" s="255"/>
      <c r="AD904" s="255"/>
      <c r="AE904" s="255"/>
      <c r="AF904" s="255"/>
      <c r="AG904" s="255"/>
      <c r="AH904" s="255"/>
      <c r="AI904" s="255"/>
      <c r="AJ904" s="255"/>
      <c r="AK904" s="255"/>
      <c r="AL904" s="255"/>
      <c r="AM904" s="255"/>
      <c r="AN904" s="255"/>
      <c r="AO904" s="255"/>
      <c r="AP904" s="255"/>
      <c r="AQ904" s="255"/>
      <c r="AR904" s="255"/>
      <c r="AS904" s="255"/>
      <c r="AT904" s="255"/>
      <c r="AU904" s="255"/>
      <c r="AV904" s="255"/>
      <c r="AW904" s="255"/>
      <c r="AX904" s="255"/>
      <c r="AY904" s="255"/>
      <c r="AZ904" s="255"/>
      <c r="BA904" s="255"/>
      <c r="BB904" s="255"/>
      <c r="BC904" s="255"/>
      <c r="BD904" s="255"/>
      <c r="BE904" s="255"/>
      <c r="BF904" s="255"/>
      <c r="BG904" s="255"/>
      <c r="BH904" s="255"/>
      <c r="BI904" s="255"/>
    </row>
    <row r="905" spans="1:61" x14ac:dyDescent="0.2">
      <c r="A905" s="255"/>
      <c r="B905" s="255"/>
      <c r="C905" s="255"/>
      <c r="D905" s="255"/>
      <c r="E905" s="255"/>
      <c r="F905" s="255"/>
      <c r="G905" s="255"/>
      <c r="H905" s="255"/>
      <c r="I905" s="255"/>
      <c r="J905" s="255"/>
      <c r="K905" s="255"/>
      <c r="L905" s="255"/>
      <c r="M905" s="255"/>
      <c r="N905" s="255"/>
      <c r="O905" s="255"/>
      <c r="P905" s="255"/>
      <c r="Q905" s="255"/>
      <c r="R905" s="255"/>
      <c r="S905" s="255"/>
      <c r="T905" s="255"/>
      <c r="U905" s="255"/>
      <c r="V905" s="255"/>
      <c r="W905" s="255"/>
      <c r="X905" s="255"/>
      <c r="Y905" s="255"/>
      <c r="Z905" s="255"/>
      <c r="AA905" s="255"/>
      <c r="AB905" s="255"/>
      <c r="AC905" s="255"/>
      <c r="AD905" s="255"/>
      <c r="AE905" s="255"/>
      <c r="AF905" s="255"/>
      <c r="AG905" s="255"/>
      <c r="AH905" s="255"/>
      <c r="AI905" s="255"/>
      <c r="AJ905" s="255"/>
      <c r="AK905" s="255"/>
      <c r="AL905" s="255"/>
      <c r="AM905" s="255"/>
      <c r="AN905" s="255"/>
      <c r="AO905" s="255"/>
      <c r="AP905" s="255"/>
      <c r="AQ905" s="255"/>
      <c r="AR905" s="255"/>
      <c r="AS905" s="255"/>
      <c r="AT905" s="255"/>
      <c r="AU905" s="255"/>
      <c r="AV905" s="255"/>
      <c r="AW905" s="255"/>
      <c r="AX905" s="255"/>
      <c r="AY905" s="255"/>
      <c r="AZ905" s="255"/>
      <c r="BA905" s="255"/>
      <c r="BB905" s="255"/>
      <c r="BC905" s="255"/>
      <c r="BD905" s="255"/>
      <c r="BE905" s="255"/>
      <c r="BF905" s="255"/>
      <c r="BG905" s="255"/>
      <c r="BH905" s="255"/>
      <c r="BI905" s="255"/>
    </row>
    <row r="906" spans="1:61" x14ac:dyDescent="0.2">
      <c r="A906" s="255"/>
      <c r="B906" s="255"/>
      <c r="C906" s="255"/>
      <c r="D906" s="255"/>
      <c r="E906" s="255"/>
      <c r="F906" s="255"/>
      <c r="G906" s="255"/>
      <c r="H906" s="255"/>
      <c r="I906" s="255"/>
      <c r="J906" s="255"/>
      <c r="K906" s="255"/>
      <c r="L906" s="255"/>
      <c r="M906" s="255"/>
      <c r="N906" s="255"/>
      <c r="O906" s="255"/>
      <c r="P906" s="255"/>
      <c r="Q906" s="255"/>
      <c r="R906" s="255"/>
      <c r="S906" s="255"/>
      <c r="T906" s="255"/>
      <c r="U906" s="255"/>
      <c r="V906" s="255"/>
      <c r="W906" s="255"/>
      <c r="X906" s="255"/>
      <c r="Y906" s="255"/>
      <c r="Z906" s="255"/>
      <c r="AA906" s="255"/>
      <c r="AB906" s="255"/>
      <c r="AC906" s="255"/>
      <c r="AD906" s="255"/>
      <c r="AE906" s="255"/>
      <c r="AF906" s="255"/>
      <c r="AG906" s="255"/>
      <c r="AH906" s="255"/>
      <c r="AI906" s="255"/>
      <c r="AJ906" s="255"/>
      <c r="AK906" s="255"/>
      <c r="AL906" s="255"/>
      <c r="AM906" s="255"/>
      <c r="AN906" s="255"/>
      <c r="AO906" s="255"/>
      <c r="AP906" s="255"/>
      <c r="AQ906" s="255"/>
      <c r="AR906" s="255"/>
      <c r="AS906" s="255"/>
      <c r="AT906" s="255"/>
      <c r="AU906" s="255"/>
      <c r="AV906" s="255"/>
      <c r="AW906" s="255"/>
      <c r="AX906" s="255"/>
      <c r="AY906" s="255"/>
      <c r="AZ906" s="255"/>
      <c r="BA906" s="255"/>
      <c r="BB906" s="255"/>
      <c r="BC906" s="255"/>
      <c r="BD906" s="255"/>
      <c r="BE906" s="255"/>
      <c r="BF906" s="255"/>
      <c r="BG906" s="255"/>
      <c r="BH906" s="255"/>
      <c r="BI906" s="255"/>
    </row>
    <row r="907" spans="1:61" x14ac:dyDescent="0.2">
      <c r="A907" s="255"/>
      <c r="B907" s="255"/>
      <c r="C907" s="255"/>
      <c r="D907" s="255"/>
      <c r="E907" s="255"/>
      <c r="F907" s="255"/>
      <c r="G907" s="255"/>
      <c r="H907" s="255"/>
      <c r="I907" s="255"/>
      <c r="J907" s="255"/>
      <c r="K907" s="255"/>
      <c r="L907" s="255"/>
      <c r="M907" s="255"/>
      <c r="N907" s="255"/>
      <c r="O907" s="255"/>
      <c r="P907" s="255"/>
      <c r="Q907" s="255"/>
      <c r="R907" s="255"/>
      <c r="S907" s="255"/>
      <c r="T907" s="255"/>
      <c r="U907" s="255"/>
      <c r="V907" s="255"/>
      <c r="W907" s="255"/>
      <c r="X907" s="255"/>
      <c r="Y907" s="255"/>
      <c r="Z907" s="255"/>
      <c r="AA907" s="255"/>
      <c r="AB907" s="255"/>
      <c r="AC907" s="255"/>
      <c r="AD907" s="255"/>
      <c r="AE907" s="255"/>
      <c r="AF907" s="255"/>
      <c r="AG907" s="255"/>
      <c r="AH907" s="255"/>
      <c r="AI907" s="255"/>
      <c r="AJ907" s="255"/>
      <c r="AK907" s="255"/>
      <c r="AL907" s="255"/>
      <c r="AM907" s="255"/>
      <c r="AN907" s="255"/>
      <c r="AO907" s="255"/>
      <c r="AP907" s="255"/>
      <c r="AQ907" s="255"/>
      <c r="AR907" s="255"/>
      <c r="AS907" s="255"/>
      <c r="AT907" s="255"/>
      <c r="AU907" s="255"/>
      <c r="AV907" s="255"/>
      <c r="AW907" s="255"/>
      <c r="AX907" s="255"/>
      <c r="AY907" s="255"/>
      <c r="AZ907" s="255"/>
      <c r="BA907" s="255"/>
      <c r="BB907" s="255"/>
      <c r="BC907" s="255"/>
      <c r="BD907" s="255"/>
      <c r="BE907" s="255"/>
      <c r="BF907" s="255"/>
      <c r="BG907" s="255"/>
      <c r="BH907" s="255"/>
      <c r="BI907" s="255"/>
    </row>
    <row r="908" spans="1:61" x14ac:dyDescent="0.2">
      <c r="A908" s="255"/>
      <c r="B908" s="255"/>
      <c r="C908" s="255"/>
      <c r="D908" s="255"/>
      <c r="E908" s="255"/>
      <c r="F908" s="255"/>
      <c r="G908" s="255"/>
      <c r="H908" s="255"/>
      <c r="I908" s="255"/>
      <c r="J908" s="255"/>
      <c r="K908" s="255"/>
      <c r="L908" s="255"/>
      <c r="M908" s="255"/>
      <c r="N908" s="255"/>
      <c r="O908" s="255"/>
      <c r="P908" s="255"/>
      <c r="Q908" s="255"/>
      <c r="R908" s="255"/>
      <c r="S908" s="255"/>
      <c r="T908" s="255"/>
      <c r="U908" s="255"/>
      <c r="V908" s="255"/>
      <c r="W908" s="255"/>
      <c r="X908" s="255"/>
      <c r="Y908" s="255"/>
      <c r="Z908" s="255"/>
      <c r="AA908" s="255"/>
      <c r="AB908" s="255"/>
      <c r="AC908" s="255"/>
      <c r="AD908" s="255"/>
      <c r="AE908" s="255"/>
      <c r="AF908" s="255"/>
      <c r="AG908" s="255"/>
      <c r="AH908" s="255"/>
      <c r="AI908" s="255"/>
      <c r="AJ908" s="255"/>
      <c r="AK908" s="255"/>
      <c r="AL908" s="255"/>
      <c r="AM908" s="255"/>
      <c r="AN908" s="255"/>
      <c r="AO908" s="255"/>
      <c r="AP908" s="255"/>
      <c r="AQ908" s="255"/>
      <c r="AR908" s="255"/>
      <c r="AS908" s="255"/>
      <c r="AT908" s="255"/>
      <c r="AU908" s="255"/>
      <c r="AV908" s="255"/>
      <c r="AW908" s="255"/>
      <c r="AX908" s="255"/>
      <c r="AY908" s="255"/>
      <c r="AZ908" s="255"/>
      <c r="BA908" s="255"/>
      <c r="BB908" s="255"/>
      <c r="BC908" s="255"/>
      <c r="BD908" s="255"/>
      <c r="BE908" s="255"/>
      <c r="BF908" s="255"/>
      <c r="BG908" s="255"/>
      <c r="BH908" s="255"/>
      <c r="BI908" s="255"/>
    </row>
    <row r="909" spans="1:61" x14ac:dyDescent="0.2">
      <c r="A909" s="255"/>
      <c r="B909" s="255"/>
      <c r="C909" s="255"/>
      <c r="D909" s="255"/>
      <c r="E909" s="255"/>
      <c r="F909" s="255"/>
      <c r="G909" s="255"/>
      <c r="H909" s="255"/>
      <c r="I909" s="255"/>
      <c r="J909" s="255"/>
      <c r="K909" s="255"/>
      <c r="L909" s="255"/>
      <c r="M909" s="255"/>
      <c r="N909" s="255"/>
      <c r="O909" s="255"/>
      <c r="P909" s="255"/>
      <c r="Q909" s="255"/>
      <c r="R909" s="255"/>
      <c r="S909" s="255"/>
      <c r="T909" s="255"/>
      <c r="U909" s="255"/>
      <c r="V909" s="255"/>
      <c r="W909" s="255"/>
      <c r="X909" s="255"/>
      <c r="Y909" s="255"/>
      <c r="Z909" s="255"/>
      <c r="AA909" s="255"/>
      <c r="AB909" s="255"/>
      <c r="AC909" s="255"/>
      <c r="AD909" s="255"/>
      <c r="AE909" s="255"/>
      <c r="AF909" s="255"/>
      <c r="AG909" s="255"/>
      <c r="AH909" s="255"/>
      <c r="AI909" s="255"/>
      <c r="AJ909" s="255"/>
      <c r="AK909" s="255"/>
      <c r="AL909" s="255"/>
      <c r="AM909" s="255"/>
      <c r="AN909" s="255"/>
      <c r="AO909" s="255"/>
      <c r="AP909" s="255"/>
      <c r="AQ909" s="255"/>
      <c r="AR909" s="255"/>
      <c r="AS909" s="255"/>
      <c r="AT909" s="255"/>
      <c r="AU909" s="255"/>
      <c r="AV909" s="255"/>
      <c r="AW909" s="255"/>
      <c r="AX909" s="255"/>
      <c r="AY909" s="255"/>
      <c r="AZ909" s="255"/>
      <c r="BA909" s="255"/>
      <c r="BB909" s="255"/>
      <c r="BC909" s="255"/>
      <c r="BD909" s="255"/>
      <c r="BE909" s="255"/>
      <c r="BF909" s="255"/>
      <c r="BG909" s="255"/>
      <c r="BH909" s="255"/>
      <c r="BI909" s="255"/>
    </row>
    <row r="910" spans="1:61" x14ac:dyDescent="0.2">
      <c r="A910" s="255"/>
      <c r="B910" s="255"/>
      <c r="C910" s="255"/>
      <c r="D910" s="255"/>
      <c r="E910" s="255"/>
      <c r="F910" s="255"/>
      <c r="G910" s="255"/>
      <c r="H910" s="255"/>
      <c r="I910" s="255"/>
      <c r="J910" s="255"/>
      <c r="K910" s="255"/>
      <c r="L910" s="255"/>
      <c r="M910" s="255"/>
      <c r="N910" s="255"/>
      <c r="O910" s="255"/>
      <c r="P910" s="255"/>
      <c r="Q910" s="255"/>
      <c r="R910" s="255"/>
      <c r="S910" s="255"/>
      <c r="T910" s="255"/>
      <c r="U910" s="255"/>
      <c r="V910" s="255"/>
      <c r="W910" s="255"/>
      <c r="X910" s="255"/>
      <c r="Y910" s="255"/>
      <c r="Z910" s="255"/>
      <c r="AA910" s="255"/>
      <c r="AB910" s="255"/>
      <c r="AC910" s="255"/>
      <c r="AD910" s="255"/>
      <c r="AE910" s="255"/>
      <c r="AF910" s="255"/>
      <c r="AG910" s="255"/>
      <c r="AH910" s="255"/>
      <c r="AI910" s="255"/>
      <c r="AJ910" s="255"/>
      <c r="AK910" s="255"/>
      <c r="AL910" s="255"/>
      <c r="AM910" s="255"/>
      <c r="AN910" s="255"/>
      <c r="AO910" s="255"/>
      <c r="AP910" s="255"/>
      <c r="AQ910" s="255"/>
      <c r="AR910" s="255"/>
      <c r="AS910" s="255"/>
      <c r="AT910" s="255"/>
      <c r="AU910" s="255"/>
      <c r="AV910" s="255"/>
      <c r="AW910" s="255"/>
      <c r="AX910" s="255"/>
      <c r="AY910" s="255"/>
      <c r="AZ910" s="255"/>
      <c r="BA910" s="255"/>
      <c r="BB910" s="255"/>
      <c r="BC910" s="255"/>
      <c r="BD910" s="255"/>
      <c r="BE910" s="255"/>
      <c r="BF910" s="255"/>
      <c r="BG910" s="255"/>
      <c r="BH910" s="255"/>
      <c r="BI910" s="255"/>
    </row>
    <row r="911" spans="1:61" x14ac:dyDescent="0.2">
      <c r="A911" s="255"/>
      <c r="B911" s="255"/>
      <c r="C911" s="255"/>
      <c r="D911" s="255"/>
      <c r="E911" s="255"/>
      <c r="F911" s="255"/>
      <c r="G911" s="255"/>
      <c r="H911" s="255"/>
      <c r="I911" s="255"/>
      <c r="J911" s="255"/>
      <c r="K911" s="255"/>
      <c r="L911" s="255"/>
      <c r="M911" s="255"/>
      <c r="N911" s="255"/>
      <c r="O911" s="255"/>
      <c r="P911" s="255"/>
      <c r="Q911" s="255"/>
      <c r="R911" s="255"/>
      <c r="S911" s="255"/>
      <c r="T911" s="255"/>
      <c r="U911" s="255"/>
      <c r="V911" s="255"/>
      <c r="W911" s="255"/>
      <c r="X911" s="255"/>
      <c r="Y911" s="255"/>
      <c r="Z911" s="255"/>
      <c r="AA911" s="255"/>
      <c r="AB911" s="255"/>
      <c r="AC911" s="255"/>
      <c r="AD911" s="255"/>
      <c r="AE911" s="255"/>
      <c r="AF911" s="255"/>
      <c r="AG911" s="255"/>
      <c r="AH911" s="255"/>
      <c r="AI911" s="255"/>
      <c r="AJ911" s="255"/>
      <c r="AK911" s="255"/>
      <c r="AL911" s="255"/>
      <c r="AM911" s="255"/>
      <c r="AN911" s="255"/>
      <c r="AO911" s="255"/>
      <c r="AP911" s="255"/>
      <c r="AQ911" s="255"/>
      <c r="AR911" s="255"/>
      <c r="AS911" s="255"/>
      <c r="AT911" s="255"/>
      <c r="AU911" s="255"/>
      <c r="AV911" s="255"/>
      <c r="AW911" s="255"/>
      <c r="AX911" s="255"/>
      <c r="AY911" s="255"/>
      <c r="AZ911" s="255"/>
      <c r="BA911" s="255"/>
      <c r="BB911" s="255"/>
      <c r="BC911" s="255"/>
      <c r="BD911" s="255"/>
      <c r="BE911" s="255"/>
      <c r="BF911" s="255"/>
      <c r="BG911" s="255"/>
      <c r="BH911" s="255"/>
      <c r="BI911" s="255"/>
    </row>
    <row r="912" spans="1:61" x14ac:dyDescent="0.2">
      <c r="A912" s="255"/>
      <c r="B912" s="255"/>
      <c r="C912" s="255"/>
      <c r="D912" s="255"/>
      <c r="E912" s="255"/>
      <c r="F912" s="255"/>
      <c r="G912" s="255"/>
      <c r="H912" s="255"/>
      <c r="I912" s="255"/>
      <c r="J912" s="255"/>
      <c r="K912" s="255"/>
      <c r="L912" s="255"/>
      <c r="M912" s="255"/>
      <c r="N912" s="255"/>
      <c r="O912" s="255"/>
      <c r="P912" s="255"/>
      <c r="Q912" s="255"/>
      <c r="R912" s="255"/>
      <c r="S912" s="255"/>
      <c r="T912" s="255"/>
      <c r="U912" s="255"/>
      <c r="V912" s="255"/>
      <c r="W912" s="255"/>
      <c r="X912" s="255"/>
      <c r="Y912" s="255"/>
      <c r="Z912" s="255"/>
      <c r="AA912" s="255"/>
      <c r="AB912" s="255"/>
      <c r="AC912" s="255"/>
      <c r="AD912" s="255"/>
      <c r="AE912" s="255"/>
      <c r="AF912" s="255"/>
      <c r="AG912" s="255"/>
      <c r="AH912" s="255"/>
      <c r="AI912" s="255"/>
      <c r="AJ912" s="255"/>
      <c r="AK912" s="255"/>
      <c r="AL912" s="255"/>
      <c r="AM912" s="255"/>
      <c r="AN912" s="255"/>
      <c r="AO912" s="255"/>
      <c r="AP912" s="255"/>
      <c r="AQ912" s="255"/>
      <c r="AR912" s="255"/>
      <c r="AS912" s="255"/>
      <c r="AT912" s="255"/>
      <c r="AU912" s="255"/>
      <c r="AV912" s="255"/>
      <c r="AW912" s="255"/>
      <c r="AX912" s="255"/>
      <c r="AY912" s="255"/>
      <c r="AZ912" s="255"/>
      <c r="BA912" s="255"/>
      <c r="BB912" s="255"/>
      <c r="BC912" s="255"/>
      <c r="BD912" s="255"/>
      <c r="BE912" s="255"/>
      <c r="BF912" s="255"/>
      <c r="BG912" s="255"/>
      <c r="BH912" s="255"/>
      <c r="BI912" s="255"/>
    </row>
    <row r="913" spans="1:61" x14ac:dyDescent="0.2">
      <c r="A913" s="255"/>
      <c r="B913" s="255"/>
      <c r="C913" s="255"/>
      <c r="D913" s="255"/>
      <c r="E913" s="255"/>
      <c r="F913" s="255"/>
      <c r="G913" s="255"/>
      <c r="H913" s="255"/>
      <c r="I913" s="255"/>
      <c r="J913" s="255"/>
      <c r="K913" s="255"/>
      <c r="L913" s="255"/>
      <c r="M913" s="255"/>
      <c r="N913" s="255"/>
      <c r="O913" s="255"/>
      <c r="P913" s="255"/>
      <c r="Q913" s="255"/>
      <c r="R913" s="255"/>
      <c r="S913" s="255"/>
      <c r="T913" s="255"/>
      <c r="U913" s="255"/>
      <c r="V913" s="255"/>
      <c r="W913" s="255"/>
      <c r="X913" s="255"/>
      <c r="Y913" s="255"/>
      <c r="Z913" s="255"/>
      <c r="AA913" s="255"/>
      <c r="AB913" s="255"/>
      <c r="AC913" s="255"/>
      <c r="AD913" s="255"/>
      <c r="AE913" s="255"/>
      <c r="AF913" s="255"/>
      <c r="AG913" s="255"/>
      <c r="AH913" s="255"/>
      <c r="AI913" s="255"/>
      <c r="AJ913" s="255"/>
      <c r="AK913" s="255"/>
      <c r="AL913" s="255"/>
      <c r="AM913" s="255"/>
      <c r="AN913" s="255"/>
      <c r="AO913" s="255"/>
      <c r="AP913" s="255"/>
      <c r="AQ913" s="255"/>
      <c r="AR913" s="255"/>
      <c r="AS913" s="255"/>
      <c r="AT913" s="255"/>
      <c r="AU913" s="255"/>
      <c r="AV913" s="255"/>
      <c r="AW913" s="255"/>
      <c r="AX913" s="255"/>
      <c r="AY913" s="255"/>
      <c r="AZ913" s="255"/>
      <c r="BA913" s="255"/>
      <c r="BB913" s="255"/>
      <c r="BC913" s="255"/>
      <c r="BD913" s="255"/>
      <c r="BE913" s="255"/>
      <c r="BF913" s="255"/>
      <c r="BG913" s="255"/>
      <c r="BH913" s="255"/>
      <c r="BI913" s="255"/>
    </row>
    <row r="914" spans="1:61" x14ac:dyDescent="0.2">
      <c r="A914" s="255"/>
      <c r="B914" s="255"/>
      <c r="C914" s="255"/>
      <c r="D914" s="255"/>
      <c r="E914" s="255"/>
      <c r="F914" s="255"/>
      <c r="G914" s="255"/>
      <c r="H914" s="255"/>
      <c r="I914" s="255"/>
      <c r="J914" s="255"/>
      <c r="K914" s="255"/>
      <c r="L914" s="255"/>
      <c r="M914" s="255"/>
      <c r="N914" s="255"/>
      <c r="O914" s="255"/>
      <c r="P914" s="255"/>
      <c r="Q914" s="255"/>
      <c r="R914" s="255"/>
      <c r="S914" s="255"/>
      <c r="T914" s="255"/>
      <c r="U914" s="255"/>
      <c r="V914" s="255"/>
      <c r="W914" s="255"/>
      <c r="X914" s="255"/>
      <c r="Y914" s="255"/>
      <c r="Z914" s="255"/>
      <c r="AA914" s="255"/>
      <c r="AB914" s="255"/>
      <c r="AC914" s="255"/>
      <c r="AD914" s="255"/>
      <c r="AE914" s="255"/>
      <c r="AF914" s="255"/>
      <c r="AG914" s="255"/>
      <c r="AH914" s="255"/>
      <c r="AI914" s="255"/>
      <c r="AJ914" s="255"/>
      <c r="AK914" s="255"/>
      <c r="AL914" s="255"/>
      <c r="AM914" s="255"/>
      <c r="AN914" s="255"/>
      <c r="AO914" s="255"/>
      <c r="AP914" s="255"/>
      <c r="AQ914" s="255"/>
      <c r="AR914" s="255"/>
      <c r="AS914" s="255"/>
      <c r="AT914" s="255"/>
      <c r="AU914" s="255"/>
      <c r="AV914" s="255"/>
      <c r="AW914" s="255"/>
      <c r="AX914" s="255"/>
      <c r="AY914" s="255"/>
      <c r="AZ914" s="255"/>
      <c r="BA914" s="255"/>
      <c r="BB914" s="255"/>
      <c r="BC914" s="255"/>
      <c r="BD914" s="255"/>
      <c r="BE914" s="255"/>
      <c r="BF914" s="255"/>
      <c r="BG914" s="255"/>
      <c r="BH914" s="255"/>
      <c r="BI914" s="255"/>
    </row>
    <row r="915" spans="1:61" x14ac:dyDescent="0.2">
      <c r="A915" s="255"/>
      <c r="B915" s="255"/>
      <c r="C915" s="255"/>
      <c r="D915" s="255"/>
      <c r="E915" s="255"/>
      <c r="F915" s="255"/>
      <c r="G915" s="255"/>
      <c r="H915" s="255"/>
      <c r="I915" s="255"/>
      <c r="J915" s="255"/>
      <c r="K915" s="255"/>
      <c r="L915" s="255"/>
      <c r="M915" s="255"/>
      <c r="N915" s="255"/>
      <c r="O915" s="255"/>
      <c r="P915" s="255"/>
      <c r="Q915" s="255"/>
      <c r="R915" s="255"/>
      <c r="S915" s="255"/>
      <c r="T915" s="255"/>
      <c r="U915" s="255"/>
      <c r="V915" s="255"/>
      <c r="W915" s="255"/>
      <c r="X915" s="255"/>
      <c r="Y915" s="255"/>
      <c r="Z915" s="255"/>
      <c r="AA915" s="255"/>
      <c r="AB915" s="255"/>
      <c r="AC915" s="255"/>
      <c r="AD915" s="255"/>
      <c r="AE915" s="255"/>
      <c r="AF915" s="255"/>
      <c r="AG915" s="255"/>
      <c r="AH915" s="255"/>
      <c r="AI915" s="255"/>
      <c r="AJ915" s="255"/>
      <c r="AK915" s="255"/>
      <c r="AL915" s="255"/>
      <c r="AM915" s="255"/>
      <c r="AN915" s="255"/>
      <c r="AO915" s="255"/>
      <c r="AP915" s="255"/>
      <c r="AQ915" s="255"/>
      <c r="AR915" s="255"/>
      <c r="AS915" s="255"/>
      <c r="AT915" s="255"/>
      <c r="AU915" s="255"/>
      <c r="AV915" s="255"/>
      <c r="AW915" s="255"/>
      <c r="AX915" s="255"/>
      <c r="AY915" s="255"/>
      <c r="AZ915" s="255"/>
      <c r="BA915" s="255"/>
      <c r="BB915" s="255"/>
      <c r="BC915" s="255"/>
      <c r="BD915" s="255"/>
      <c r="BE915" s="255"/>
      <c r="BF915" s="255"/>
      <c r="BG915" s="255"/>
      <c r="BH915" s="255"/>
      <c r="BI915" s="255"/>
    </row>
    <row r="916" spans="1:61" x14ac:dyDescent="0.2">
      <c r="A916" s="255"/>
      <c r="B916" s="255"/>
      <c r="C916" s="255"/>
      <c r="D916" s="255"/>
      <c r="E916" s="255"/>
      <c r="F916" s="255"/>
      <c r="G916" s="255"/>
      <c r="H916" s="255"/>
      <c r="I916" s="255"/>
      <c r="J916" s="255"/>
      <c r="K916" s="255"/>
      <c r="L916" s="255"/>
      <c r="M916" s="255"/>
      <c r="N916" s="255"/>
      <c r="O916" s="255"/>
      <c r="P916" s="255"/>
      <c r="Q916" s="255"/>
      <c r="R916" s="255"/>
      <c r="S916" s="255"/>
      <c r="T916" s="255"/>
      <c r="U916" s="255"/>
      <c r="V916" s="255"/>
      <c r="W916" s="255"/>
      <c r="X916" s="255"/>
      <c r="Y916" s="255"/>
      <c r="Z916" s="255"/>
      <c r="AA916" s="255"/>
      <c r="AB916" s="255"/>
      <c r="AC916" s="255"/>
      <c r="AD916" s="255"/>
      <c r="AE916" s="255"/>
      <c r="AF916" s="255"/>
      <c r="AG916" s="255"/>
      <c r="AH916" s="255"/>
      <c r="AI916" s="255"/>
      <c r="AJ916" s="255"/>
      <c r="AK916" s="255"/>
      <c r="AL916" s="255"/>
      <c r="AM916" s="255"/>
      <c r="AN916" s="255"/>
      <c r="AO916" s="255"/>
      <c r="AP916" s="255"/>
      <c r="AQ916" s="255"/>
      <c r="AR916" s="255"/>
      <c r="AS916" s="255"/>
      <c r="AT916" s="255"/>
      <c r="AU916" s="255"/>
      <c r="AV916" s="255"/>
      <c r="AW916" s="255"/>
      <c r="AX916" s="255"/>
      <c r="AY916" s="255"/>
      <c r="AZ916" s="255"/>
      <c r="BA916" s="255"/>
      <c r="BB916" s="255"/>
      <c r="BC916" s="255"/>
      <c r="BD916" s="255"/>
      <c r="BE916" s="255"/>
      <c r="BF916" s="255"/>
      <c r="BG916" s="255"/>
      <c r="BH916" s="255"/>
      <c r="BI916" s="255"/>
    </row>
    <row r="917" spans="1:61" x14ac:dyDescent="0.2">
      <c r="A917" s="255"/>
      <c r="B917" s="255"/>
      <c r="C917" s="255"/>
      <c r="D917" s="255"/>
      <c r="E917" s="255"/>
      <c r="F917" s="255"/>
      <c r="G917" s="255"/>
      <c r="H917" s="255"/>
      <c r="I917" s="255"/>
      <c r="J917" s="255"/>
      <c r="K917" s="255"/>
      <c r="L917" s="255"/>
      <c r="M917" s="255"/>
      <c r="N917" s="255"/>
      <c r="O917" s="255"/>
      <c r="P917" s="255"/>
      <c r="Q917" s="255"/>
      <c r="R917" s="255"/>
      <c r="S917" s="255"/>
      <c r="T917" s="255"/>
      <c r="U917" s="255"/>
      <c r="V917" s="255"/>
      <c r="W917" s="255"/>
      <c r="X917" s="255"/>
      <c r="Y917" s="255"/>
      <c r="Z917" s="255"/>
      <c r="AA917" s="255"/>
      <c r="AB917" s="255"/>
      <c r="AC917" s="255"/>
      <c r="AD917" s="255"/>
      <c r="AE917" s="255"/>
      <c r="AF917" s="255"/>
      <c r="AG917" s="255"/>
      <c r="AH917" s="255"/>
      <c r="AI917" s="255"/>
      <c r="AJ917" s="255"/>
      <c r="AK917" s="255"/>
      <c r="AL917" s="255"/>
      <c r="AM917" s="255"/>
      <c r="AN917" s="255"/>
      <c r="AO917" s="255"/>
      <c r="AP917" s="255"/>
      <c r="AQ917" s="255"/>
      <c r="AR917" s="255"/>
      <c r="AS917" s="255"/>
      <c r="AT917" s="255"/>
      <c r="AU917" s="255"/>
      <c r="AV917" s="255"/>
      <c r="AW917" s="255"/>
      <c r="AX917" s="255"/>
      <c r="AY917" s="255"/>
      <c r="AZ917" s="255"/>
      <c r="BA917" s="255"/>
      <c r="BB917" s="255"/>
      <c r="BC917" s="255"/>
      <c r="BD917" s="255"/>
      <c r="BE917" s="255"/>
      <c r="BF917" s="255"/>
      <c r="BG917" s="255"/>
      <c r="BH917" s="255"/>
      <c r="BI917" s="255"/>
    </row>
    <row r="918" spans="1:61" x14ac:dyDescent="0.2">
      <c r="A918" s="255"/>
      <c r="B918" s="255"/>
      <c r="C918" s="255"/>
      <c r="D918" s="255"/>
      <c r="E918" s="255"/>
      <c r="F918" s="255"/>
      <c r="G918" s="255"/>
      <c r="H918" s="255"/>
      <c r="I918" s="255"/>
      <c r="J918" s="255"/>
      <c r="K918" s="255"/>
      <c r="L918" s="255"/>
      <c r="M918" s="255"/>
      <c r="N918" s="255"/>
      <c r="O918" s="255"/>
      <c r="P918" s="255"/>
      <c r="Q918" s="255"/>
      <c r="R918" s="255"/>
      <c r="S918" s="255"/>
      <c r="T918" s="255"/>
      <c r="U918" s="255"/>
      <c r="V918" s="255"/>
      <c r="W918" s="255"/>
      <c r="X918" s="255"/>
      <c r="Y918" s="255"/>
      <c r="Z918" s="255"/>
      <c r="AA918" s="255"/>
      <c r="AB918" s="255"/>
      <c r="AC918" s="255"/>
      <c r="AD918" s="255"/>
      <c r="AE918" s="255"/>
      <c r="AF918" s="255"/>
      <c r="AG918" s="255"/>
      <c r="AH918" s="255"/>
      <c r="AI918" s="255"/>
      <c r="AJ918" s="255"/>
      <c r="AK918" s="255"/>
      <c r="AL918" s="255"/>
      <c r="AM918" s="255"/>
      <c r="AN918" s="255"/>
      <c r="AO918" s="255"/>
      <c r="AP918" s="255"/>
      <c r="AQ918" s="255"/>
      <c r="AR918" s="255"/>
      <c r="AS918" s="255"/>
      <c r="AT918" s="255"/>
      <c r="AU918" s="255"/>
      <c r="AV918" s="255"/>
      <c r="AW918" s="255"/>
      <c r="AX918" s="255"/>
      <c r="AY918" s="255"/>
      <c r="AZ918" s="255"/>
      <c r="BA918" s="255"/>
      <c r="BB918" s="255"/>
      <c r="BC918" s="255"/>
      <c r="BD918" s="255"/>
      <c r="BE918" s="255"/>
      <c r="BF918" s="255"/>
      <c r="BG918" s="255"/>
      <c r="BH918" s="255"/>
      <c r="BI918" s="255"/>
    </row>
    <row r="919" spans="1:61" x14ac:dyDescent="0.2">
      <c r="A919" s="255"/>
      <c r="B919" s="255"/>
      <c r="C919" s="255"/>
      <c r="D919" s="255"/>
      <c r="E919" s="255"/>
      <c r="F919" s="255"/>
      <c r="G919" s="255"/>
      <c r="H919" s="255"/>
      <c r="I919" s="255"/>
      <c r="J919" s="255"/>
      <c r="K919" s="255"/>
      <c r="L919" s="255"/>
      <c r="M919" s="255"/>
      <c r="N919" s="255"/>
      <c r="O919" s="255"/>
      <c r="P919" s="255"/>
      <c r="Q919" s="255"/>
      <c r="R919" s="255"/>
      <c r="S919" s="255"/>
      <c r="T919" s="255"/>
      <c r="U919" s="255"/>
      <c r="V919" s="255"/>
      <c r="W919" s="255"/>
      <c r="X919" s="255"/>
      <c r="Y919" s="255"/>
      <c r="Z919" s="255"/>
      <c r="AA919" s="255"/>
      <c r="AB919" s="255"/>
      <c r="AC919" s="255"/>
      <c r="AD919" s="255"/>
      <c r="AE919" s="255"/>
      <c r="AF919" s="255"/>
      <c r="AG919" s="255"/>
      <c r="AH919" s="255"/>
      <c r="AI919" s="255"/>
      <c r="AJ919" s="255"/>
      <c r="AK919" s="255"/>
      <c r="AL919" s="255"/>
      <c r="AM919" s="255"/>
      <c r="AN919" s="255"/>
      <c r="AO919" s="255"/>
      <c r="AP919" s="255"/>
      <c r="AQ919" s="255"/>
      <c r="AR919" s="255"/>
      <c r="AS919" s="255"/>
      <c r="AT919" s="255"/>
      <c r="AU919" s="255"/>
      <c r="AV919" s="255"/>
      <c r="AW919" s="255"/>
      <c r="AX919" s="255"/>
      <c r="AY919" s="255"/>
      <c r="AZ919" s="255"/>
      <c r="BA919" s="255"/>
      <c r="BB919" s="255"/>
      <c r="BC919" s="255"/>
      <c r="BD919" s="255"/>
      <c r="BE919" s="255"/>
      <c r="BF919" s="255"/>
      <c r="BG919" s="255"/>
      <c r="BH919" s="255"/>
      <c r="BI919" s="255"/>
    </row>
    <row r="920" spans="1:61" x14ac:dyDescent="0.2">
      <c r="A920" s="255"/>
      <c r="B920" s="255"/>
      <c r="C920" s="255"/>
      <c r="D920" s="255"/>
      <c r="E920" s="255"/>
      <c r="F920" s="255"/>
      <c r="G920" s="255"/>
      <c r="H920" s="255"/>
      <c r="I920" s="255"/>
      <c r="J920" s="255"/>
      <c r="K920" s="255"/>
      <c r="L920" s="255"/>
      <c r="M920" s="255"/>
      <c r="N920" s="255"/>
      <c r="O920" s="255"/>
      <c r="P920" s="255"/>
      <c r="Q920" s="255"/>
      <c r="R920" s="255"/>
      <c r="S920" s="255"/>
      <c r="T920" s="255"/>
      <c r="U920" s="255"/>
      <c r="V920" s="255"/>
      <c r="W920" s="255"/>
      <c r="X920" s="255"/>
      <c r="Y920" s="255"/>
      <c r="Z920" s="255"/>
      <c r="AA920" s="255"/>
      <c r="AB920" s="255"/>
      <c r="AC920" s="255"/>
      <c r="AD920" s="255"/>
      <c r="AE920" s="255"/>
      <c r="AF920" s="255"/>
      <c r="AG920" s="255"/>
      <c r="AH920" s="255"/>
      <c r="AI920" s="255"/>
      <c r="AJ920" s="255"/>
      <c r="AK920" s="255"/>
      <c r="AL920" s="255"/>
      <c r="AM920" s="255"/>
      <c r="AN920" s="255"/>
      <c r="AO920" s="255"/>
      <c r="AP920" s="255"/>
      <c r="AQ920" s="255"/>
      <c r="AR920" s="255"/>
      <c r="AS920" s="255"/>
      <c r="AT920" s="255"/>
      <c r="AU920" s="255"/>
      <c r="AV920" s="255"/>
      <c r="AW920" s="255"/>
      <c r="AX920" s="255"/>
      <c r="AY920" s="255"/>
      <c r="AZ920" s="255"/>
      <c r="BA920" s="255"/>
      <c r="BB920" s="255"/>
      <c r="BC920" s="255"/>
      <c r="BD920" s="255"/>
      <c r="BE920" s="255"/>
      <c r="BF920" s="255"/>
      <c r="BG920" s="255"/>
      <c r="BH920" s="255"/>
      <c r="BI920" s="255"/>
    </row>
    <row r="921" spans="1:61" x14ac:dyDescent="0.2">
      <c r="A921" s="255"/>
      <c r="B921" s="255"/>
      <c r="C921" s="255"/>
      <c r="D921" s="255"/>
      <c r="E921" s="255"/>
      <c r="F921" s="255"/>
      <c r="G921" s="255"/>
      <c r="H921" s="255"/>
      <c r="I921" s="255"/>
      <c r="J921" s="255"/>
      <c r="K921" s="255"/>
      <c r="L921" s="255"/>
      <c r="M921" s="255"/>
      <c r="N921" s="255"/>
      <c r="O921" s="255"/>
      <c r="P921" s="255"/>
      <c r="Q921" s="255"/>
      <c r="R921" s="255"/>
      <c r="S921" s="255"/>
      <c r="T921" s="255"/>
      <c r="U921" s="255"/>
      <c r="V921" s="255"/>
      <c r="W921" s="255"/>
      <c r="X921" s="255"/>
      <c r="Y921" s="255"/>
      <c r="Z921" s="255"/>
      <c r="AA921" s="255"/>
      <c r="AB921" s="255"/>
      <c r="AC921" s="255"/>
      <c r="AD921" s="255"/>
      <c r="AE921" s="255"/>
      <c r="AF921" s="255"/>
      <c r="AG921" s="255"/>
      <c r="AH921" s="255"/>
      <c r="AI921" s="255"/>
      <c r="AJ921" s="255"/>
      <c r="AK921" s="255"/>
      <c r="AL921" s="255"/>
      <c r="AM921" s="255"/>
      <c r="AN921" s="255"/>
      <c r="AO921" s="255"/>
      <c r="AP921" s="255"/>
      <c r="AQ921" s="255"/>
      <c r="AR921" s="255"/>
      <c r="AS921" s="255"/>
      <c r="AT921" s="255"/>
      <c r="AU921" s="255"/>
      <c r="AV921" s="255"/>
      <c r="AW921" s="255"/>
      <c r="AX921" s="255"/>
      <c r="AY921" s="255"/>
      <c r="AZ921" s="255"/>
      <c r="BA921" s="255"/>
      <c r="BB921" s="255"/>
      <c r="BC921" s="255"/>
      <c r="BD921" s="255"/>
      <c r="BE921" s="255"/>
      <c r="BF921" s="255"/>
      <c r="BG921" s="255"/>
      <c r="BH921" s="255"/>
      <c r="BI921" s="255"/>
    </row>
    <row r="922" spans="1:61" x14ac:dyDescent="0.2">
      <c r="A922" s="255"/>
      <c r="B922" s="255"/>
      <c r="C922" s="255"/>
      <c r="D922" s="255"/>
      <c r="E922" s="255"/>
      <c r="F922" s="255"/>
      <c r="G922" s="255"/>
      <c r="H922" s="255"/>
      <c r="I922" s="255"/>
      <c r="J922" s="255"/>
      <c r="K922" s="255"/>
      <c r="L922" s="255"/>
      <c r="M922" s="255"/>
      <c r="N922" s="255"/>
      <c r="O922" s="255"/>
      <c r="P922" s="255"/>
      <c r="Q922" s="255"/>
      <c r="R922" s="255"/>
      <c r="S922" s="255"/>
      <c r="T922" s="255"/>
      <c r="U922" s="255"/>
      <c r="V922" s="255"/>
      <c r="W922" s="255"/>
      <c r="X922" s="255"/>
      <c r="Y922" s="255"/>
      <c r="Z922" s="255"/>
      <c r="AA922" s="255"/>
      <c r="AB922" s="255"/>
      <c r="AC922" s="255"/>
      <c r="AD922" s="255"/>
      <c r="AE922" s="255"/>
      <c r="AF922" s="255"/>
      <c r="AG922" s="255"/>
      <c r="AH922" s="255"/>
      <c r="AI922" s="255"/>
      <c r="AJ922" s="255"/>
      <c r="AK922" s="255"/>
      <c r="AL922" s="255"/>
      <c r="AM922" s="255"/>
      <c r="AN922" s="255"/>
      <c r="AO922" s="255"/>
      <c r="AP922" s="255"/>
      <c r="AQ922" s="255"/>
      <c r="AR922" s="255"/>
      <c r="AS922" s="255"/>
      <c r="AT922" s="255"/>
      <c r="AU922" s="255"/>
      <c r="AV922" s="255"/>
      <c r="AW922" s="255"/>
      <c r="AX922" s="255"/>
      <c r="AY922" s="255"/>
      <c r="AZ922" s="255"/>
      <c r="BA922" s="255"/>
      <c r="BB922" s="255"/>
      <c r="BC922" s="255"/>
      <c r="BD922" s="255"/>
      <c r="BE922" s="255"/>
      <c r="BF922" s="255"/>
      <c r="BG922" s="255"/>
      <c r="BH922" s="255"/>
      <c r="BI922" s="255"/>
    </row>
    <row r="923" spans="1:61" x14ac:dyDescent="0.2">
      <c r="A923" s="255"/>
      <c r="B923" s="255"/>
      <c r="C923" s="255"/>
      <c r="D923" s="255"/>
      <c r="E923" s="255"/>
      <c r="F923" s="255"/>
      <c r="G923" s="255"/>
      <c r="H923" s="255"/>
      <c r="I923" s="255"/>
      <c r="J923" s="255"/>
      <c r="K923" s="255"/>
      <c r="L923" s="255"/>
      <c r="M923" s="255"/>
      <c r="N923" s="255"/>
      <c r="O923" s="255"/>
      <c r="P923" s="255"/>
      <c r="Q923" s="255"/>
      <c r="R923" s="255"/>
      <c r="S923" s="255"/>
      <c r="T923" s="255"/>
      <c r="U923" s="255"/>
      <c r="V923" s="255"/>
      <c r="W923" s="255"/>
      <c r="X923" s="255"/>
      <c r="Y923" s="255"/>
      <c r="Z923" s="255"/>
      <c r="AA923" s="255"/>
      <c r="AB923" s="255"/>
      <c r="AC923" s="255"/>
      <c r="AD923" s="255"/>
      <c r="AE923" s="255"/>
      <c r="AF923" s="255"/>
      <c r="AG923" s="255"/>
      <c r="AH923" s="255"/>
      <c r="AI923" s="255"/>
      <c r="AJ923" s="255"/>
      <c r="AK923" s="255"/>
      <c r="AL923" s="255"/>
      <c r="AM923" s="255"/>
      <c r="AN923" s="255"/>
      <c r="AO923" s="255"/>
      <c r="AP923" s="255"/>
      <c r="AQ923" s="255"/>
      <c r="AR923" s="255"/>
      <c r="AS923" s="255"/>
      <c r="AT923" s="255"/>
      <c r="AU923" s="255"/>
      <c r="AV923" s="255"/>
      <c r="AW923" s="255"/>
      <c r="AX923" s="255"/>
      <c r="AY923" s="255"/>
      <c r="AZ923" s="255"/>
      <c r="BA923" s="255"/>
      <c r="BB923" s="255"/>
      <c r="BC923" s="255"/>
      <c r="BD923" s="255"/>
      <c r="BE923" s="255"/>
      <c r="BF923" s="255"/>
      <c r="BG923" s="255"/>
      <c r="BH923" s="255"/>
      <c r="BI923" s="255"/>
    </row>
    <row r="924" spans="1:61" x14ac:dyDescent="0.2">
      <c r="A924" s="255"/>
      <c r="B924" s="255"/>
      <c r="C924" s="255"/>
      <c r="D924" s="255"/>
      <c r="E924" s="255"/>
      <c r="F924" s="255"/>
      <c r="G924" s="255"/>
      <c r="H924" s="255"/>
      <c r="I924" s="255"/>
      <c r="J924" s="255"/>
      <c r="K924" s="255"/>
      <c r="L924" s="255"/>
      <c r="M924" s="255"/>
      <c r="N924" s="255"/>
      <c r="O924" s="255"/>
      <c r="P924" s="255"/>
      <c r="Q924" s="255"/>
      <c r="R924" s="255"/>
      <c r="S924" s="255"/>
      <c r="T924" s="255"/>
      <c r="U924" s="255"/>
      <c r="V924" s="255"/>
      <c r="W924" s="255"/>
      <c r="X924" s="255"/>
      <c r="Y924" s="255"/>
      <c r="Z924" s="255"/>
      <c r="AA924" s="255"/>
      <c r="AB924" s="255"/>
      <c r="AC924" s="255"/>
      <c r="AD924" s="255"/>
      <c r="AE924" s="255"/>
      <c r="AF924" s="255"/>
      <c r="AG924" s="255"/>
      <c r="AH924" s="255"/>
      <c r="AI924" s="255"/>
      <c r="AJ924" s="255"/>
      <c r="AK924" s="255"/>
      <c r="AL924" s="255"/>
      <c r="AM924" s="255"/>
      <c r="AN924" s="255"/>
      <c r="AO924" s="255"/>
      <c r="AP924" s="255"/>
      <c r="AQ924" s="255"/>
      <c r="AR924" s="255"/>
      <c r="AS924" s="255"/>
      <c r="AT924" s="255"/>
      <c r="AU924" s="255"/>
      <c r="AV924" s="255"/>
      <c r="AW924" s="255"/>
      <c r="AX924" s="255"/>
      <c r="AY924" s="255"/>
      <c r="AZ924" s="255"/>
      <c r="BA924" s="255"/>
      <c r="BB924" s="255"/>
      <c r="BC924" s="255"/>
      <c r="BD924" s="255"/>
      <c r="BE924" s="255"/>
      <c r="BF924" s="255"/>
      <c r="BG924" s="255"/>
      <c r="BH924" s="255"/>
      <c r="BI924" s="255"/>
    </row>
    <row r="925" spans="1:61" x14ac:dyDescent="0.2">
      <c r="A925" s="255"/>
      <c r="B925" s="255"/>
      <c r="C925" s="255"/>
      <c r="D925" s="255"/>
      <c r="E925" s="255"/>
      <c r="F925" s="255"/>
      <c r="G925" s="255"/>
      <c r="H925" s="255"/>
      <c r="I925" s="255"/>
      <c r="J925" s="255"/>
      <c r="K925" s="255"/>
      <c r="L925" s="255"/>
      <c r="M925" s="255"/>
      <c r="N925" s="255"/>
      <c r="O925" s="255"/>
      <c r="P925" s="255"/>
      <c r="Q925" s="255"/>
      <c r="R925" s="255"/>
      <c r="S925" s="255"/>
      <c r="T925" s="255"/>
      <c r="U925" s="255"/>
      <c r="V925" s="255"/>
      <c r="W925" s="255"/>
      <c r="X925" s="255"/>
      <c r="Y925" s="255"/>
      <c r="Z925" s="255"/>
      <c r="AA925" s="255"/>
      <c r="AB925" s="255"/>
      <c r="AC925" s="255"/>
      <c r="AD925" s="255"/>
      <c r="AE925" s="255"/>
      <c r="AF925" s="255"/>
      <c r="AG925" s="255"/>
      <c r="AH925" s="255"/>
      <c r="AI925" s="255"/>
      <c r="AJ925" s="255"/>
      <c r="AK925" s="255"/>
      <c r="AL925" s="255"/>
      <c r="AM925" s="255"/>
      <c r="AN925" s="255"/>
      <c r="AO925" s="255"/>
      <c r="AP925" s="255"/>
      <c r="AQ925" s="255"/>
      <c r="AR925" s="255"/>
      <c r="AS925" s="255"/>
      <c r="AT925" s="255"/>
      <c r="AU925" s="255"/>
      <c r="AV925" s="255"/>
      <c r="AW925" s="255"/>
      <c r="AX925" s="255"/>
      <c r="AY925" s="255"/>
      <c r="AZ925" s="255"/>
      <c r="BA925" s="255"/>
      <c r="BB925" s="255"/>
      <c r="BC925" s="255"/>
      <c r="BD925" s="255"/>
      <c r="BE925" s="255"/>
      <c r="BF925" s="255"/>
      <c r="BG925" s="255"/>
      <c r="BH925" s="255"/>
      <c r="BI925" s="255"/>
    </row>
    <row r="926" spans="1:61" x14ac:dyDescent="0.2">
      <c r="A926" s="255"/>
      <c r="B926" s="255"/>
      <c r="C926" s="255"/>
      <c r="D926" s="255"/>
      <c r="E926" s="255"/>
      <c r="F926" s="255"/>
      <c r="G926" s="255"/>
      <c r="H926" s="255"/>
      <c r="I926" s="255"/>
      <c r="J926" s="255"/>
      <c r="K926" s="255"/>
      <c r="L926" s="255"/>
      <c r="M926" s="255"/>
      <c r="N926" s="255"/>
      <c r="O926" s="255"/>
      <c r="P926" s="255"/>
      <c r="Q926" s="255"/>
      <c r="R926" s="255"/>
      <c r="S926" s="255"/>
      <c r="T926" s="255"/>
      <c r="U926" s="255"/>
      <c r="V926" s="255"/>
      <c r="W926" s="255"/>
      <c r="X926" s="255"/>
      <c r="Y926" s="255"/>
      <c r="Z926" s="255"/>
      <c r="AA926" s="255"/>
      <c r="AB926" s="255"/>
      <c r="AC926" s="255"/>
      <c r="AD926" s="255"/>
      <c r="AE926" s="255"/>
      <c r="AF926" s="255"/>
      <c r="AG926" s="255"/>
      <c r="AH926" s="255"/>
      <c r="AI926" s="255"/>
      <c r="AJ926" s="255"/>
      <c r="AK926" s="255"/>
      <c r="AL926" s="255"/>
      <c r="AM926" s="255"/>
      <c r="AN926" s="255"/>
      <c r="AO926" s="255"/>
      <c r="AP926" s="255"/>
      <c r="AQ926" s="255"/>
      <c r="AR926" s="255"/>
      <c r="AS926" s="255"/>
      <c r="AT926" s="255"/>
      <c r="AU926" s="255"/>
      <c r="AV926" s="255"/>
      <c r="AW926" s="255"/>
      <c r="AX926" s="255"/>
      <c r="AY926" s="255"/>
      <c r="AZ926" s="255"/>
      <c r="BA926" s="255"/>
      <c r="BB926" s="255"/>
      <c r="BC926" s="255"/>
      <c r="BD926" s="255"/>
      <c r="BE926" s="255"/>
      <c r="BF926" s="255"/>
      <c r="BG926" s="255"/>
      <c r="BH926" s="255"/>
      <c r="BI926" s="255"/>
    </row>
    <row r="927" spans="1:61" x14ac:dyDescent="0.2">
      <c r="A927" s="255"/>
      <c r="B927" s="255"/>
      <c r="C927" s="255"/>
      <c r="D927" s="255"/>
      <c r="E927" s="255"/>
      <c r="F927" s="255"/>
      <c r="G927" s="255"/>
      <c r="H927" s="255"/>
      <c r="I927" s="255"/>
      <c r="J927" s="255"/>
      <c r="K927" s="255"/>
      <c r="L927" s="255"/>
      <c r="M927" s="255"/>
      <c r="N927" s="255"/>
      <c r="O927" s="255"/>
      <c r="P927" s="255"/>
      <c r="Q927" s="255"/>
      <c r="R927" s="255"/>
      <c r="S927" s="255"/>
      <c r="T927" s="255"/>
      <c r="U927" s="255"/>
      <c r="V927" s="255"/>
      <c r="W927" s="255"/>
      <c r="X927" s="255"/>
      <c r="Y927" s="255"/>
      <c r="Z927" s="255"/>
      <c r="AA927" s="255"/>
      <c r="AB927" s="255"/>
      <c r="AC927" s="255"/>
      <c r="AD927" s="255"/>
      <c r="AE927" s="255"/>
      <c r="AF927" s="255"/>
      <c r="AG927" s="255"/>
      <c r="AH927" s="255"/>
      <c r="AI927" s="255"/>
      <c r="AJ927" s="255"/>
      <c r="AK927" s="255"/>
      <c r="AL927" s="255"/>
      <c r="AM927" s="255"/>
      <c r="AN927" s="255"/>
      <c r="AO927" s="255"/>
      <c r="AP927" s="255"/>
      <c r="AQ927" s="255"/>
      <c r="AR927" s="255"/>
      <c r="AS927" s="255"/>
      <c r="AT927" s="255"/>
      <c r="AU927" s="255"/>
      <c r="AV927" s="255"/>
      <c r="AW927" s="255"/>
      <c r="AX927" s="255"/>
      <c r="AY927" s="255"/>
      <c r="AZ927" s="255"/>
      <c r="BA927" s="255"/>
      <c r="BB927" s="255"/>
      <c r="BC927" s="255"/>
      <c r="BD927" s="255"/>
      <c r="BE927" s="255"/>
      <c r="BF927" s="255"/>
      <c r="BG927" s="255"/>
      <c r="BH927" s="255"/>
      <c r="BI927" s="255"/>
    </row>
    <row r="928" spans="1:61" x14ac:dyDescent="0.2">
      <c r="A928" s="255"/>
      <c r="B928" s="255"/>
      <c r="C928" s="255"/>
      <c r="D928" s="255"/>
      <c r="E928" s="255"/>
      <c r="F928" s="255"/>
      <c r="G928" s="255"/>
      <c r="H928" s="255"/>
      <c r="I928" s="255"/>
      <c r="J928" s="255"/>
      <c r="K928" s="255"/>
      <c r="L928" s="255"/>
      <c r="M928" s="255"/>
      <c r="N928" s="255"/>
      <c r="O928" s="255"/>
      <c r="P928" s="255"/>
      <c r="Q928" s="255"/>
      <c r="R928" s="255"/>
      <c r="S928" s="255"/>
      <c r="T928" s="255"/>
      <c r="U928" s="255"/>
      <c r="V928" s="255"/>
      <c r="W928" s="255"/>
      <c r="X928" s="255"/>
      <c r="Y928" s="255"/>
      <c r="Z928" s="255"/>
      <c r="AA928" s="255"/>
      <c r="AB928" s="255"/>
      <c r="AC928" s="255"/>
      <c r="AD928" s="255"/>
      <c r="AE928" s="255"/>
      <c r="AF928" s="255"/>
      <c r="AG928" s="255"/>
      <c r="AH928" s="255"/>
      <c r="AI928" s="255"/>
      <c r="AJ928" s="255"/>
      <c r="AK928" s="255"/>
      <c r="AL928" s="255"/>
      <c r="AM928" s="255"/>
      <c r="AN928" s="255"/>
      <c r="AO928" s="255"/>
      <c r="AP928" s="255"/>
      <c r="AQ928" s="255"/>
      <c r="AR928" s="255"/>
      <c r="AS928" s="255"/>
      <c r="AT928" s="255"/>
      <c r="AU928" s="255"/>
      <c r="AV928" s="255"/>
      <c r="AW928" s="255"/>
      <c r="AX928" s="255"/>
      <c r="AY928" s="255"/>
      <c r="AZ928" s="255"/>
      <c r="BA928" s="255"/>
      <c r="BB928" s="255"/>
      <c r="BC928" s="255"/>
      <c r="BD928" s="255"/>
      <c r="BE928" s="255"/>
      <c r="BF928" s="255"/>
      <c r="BG928" s="255"/>
      <c r="BH928" s="255"/>
      <c r="BI928" s="255"/>
    </row>
    <row r="929" spans="1:61" x14ac:dyDescent="0.2">
      <c r="A929" s="255"/>
      <c r="B929" s="255"/>
      <c r="C929" s="255"/>
      <c r="D929" s="255"/>
      <c r="E929" s="255"/>
      <c r="F929" s="255"/>
      <c r="G929" s="255"/>
      <c r="H929" s="255"/>
      <c r="I929" s="255"/>
      <c r="J929" s="255"/>
      <c r="K929" s="255"/>
      <c r="L929" s="255"/>
      <c r="M929" s="255"/>
      <c r="N929" s="255"/>
      <c r="O929" s="255"/>
      <c r="P929" s="255"/>
      <c r="Q929" s="255"/>
      <c r="R929" s="255"/>
      <c r="S929" s="255"/>
      <c r="T929" s="255"/>
      <c r="U929" s="255"/>
      <c r="V929" s="255"/>
      <c r="W929" s="255"/>
      <c r="X929" s="255"/>
      <c r="Y929" s="255"/>
      <c r="Z929" s="255"/>
      <c r="AA929" s="255"/>
      <c r="AB929" s="255"/>
      <c r="AC929" s="255"/>
      <c r="AD929" s="255"/>
      <c r="AE929" s="255"/>
      <c r="AF929" s="255"/>
      <c r="AG929" s="255"/>
      <c r="AH929" s="255"/>
      <c r="AI929" s="255"/>
      <c r="AJ929" s="255"/>
      <c r="AK929" s="255"/>
      <c r="AL929" s="255"/>
      <c r="AM929" s="255"/>
      <c r="AN929" s="255"/>
      <c r="AO929" s="255"/>
      <c r="AP929" s="255"/>
      <c r="AQ929" s="255"/>
      <c r="AR929" s="255"/>
      <c r="AS929" s="255"/>
      <c r="AT929" s="255"/>
      <c r="AU929" s="255"/>
      <c r="AV929" s="255"/>
      <c r="AW929" s="255"/>
      <c r="AX929" s="255"/>
      <c r="AY929" s="255"/>
      <c r="AZ929" s="255"/>
      <c r="BA929" s="255"/>
      <c r="BB929" s="255"/>
      <c r="BC929" s="255"/>
      <c r="BD929" s="255"/>
      <c r="BE929" s="255"/>
      <c r="BF929" s="255"/>
      <c r="BG929" s="255"/>
      <c r="BH929" s="255"/>
      <c r="BI929" s="255"/>
    </row>
    <row r="930" spans="1:61" x14ac:dyDescent="0.2">
      <c r="A930" s="255"/>
      <c r="B930" s="255"/>
      <c r="C930" s="255"/>
      <c r="D930" s="255"/>
      <c r="E930" s="255"/>
      <c r="F930" s="255"/>
      <c r="G930" s="255"/>
      <c r="H930" s="255"/>
      <c r="I930" s="255"/>
      <c r="J930" s="255"/>
      <c r="K930" s="255"/>
      <c r="L930" s="255"/>
      <c r="M930" s="255"/>
      <c r="N930" s="255"/>
      <c r="O930" s="255"/>
      <c r="P930" s="255"/>
      <c r="Q930" s="255"/>
      <c r="R930" s="255"/>
      <c r="S930" s="255"/>
      <c r="T930" s="255"/>
      <c r="U930" s="255"/>
      <c r="V930" s="255"/>
      <c r="W930" s="255"/>
      <c r="X930" s="255"/>
      <c r="Y930" s="255"/>
      <c r="Z930" s="255"/>
      <c r="AA930" s="255"/>
      <c r="AB930" s="255"/>
      <c r="AC930" s="255"/>
      <c r="AD930" s="255"/>
      <c r="AE930" s="255"/>
      <c r="AF930" s="255"/>
      <c r="AG930" s="255"/>
      <c r="AH930" s="255"/>
      <c r="AI930" s="255"/>
      <c r="AJ930" s="255"/>
      <c r="AK930" s="255"/>
      <c r="AL930" s="255"/>
      <c r="AM930" s="255"/>
      <c r="AN930" s="255"/>
      <c r="AO930" s="255"/>
      <c r="AP930" s="255"/>
      <c r="AQ930" s="255"/>
      <c r="AR930" s="255"/>
      <c r="AS930" s="255"/>
      <c r="AT930" s="255"/>
      <c r="AU930" s="255"/>
      <c r="AV930" s="255"/>
      <c r="AW930" s="255"/>
      <c r="AX930" s="255"/>
      <c r="AY930" s="255"/>
      <c r="AZ930" s="255"/>
      <c r="BA930" s="255"/>
      <c r="BB930" s="255"/>
      <c r="BC930" s="255"/>
      <c r="BD930" s="255"/>
      <c r="BE930" s="255"/>
      <c r="BF930" s="255"/>
      <c r="BG930" s="255"/>
      <c r="BH930" s="255"/>
      <c r="BI930" s="255"/>
    </row>
    <row r="931" spans="1:61" x14ac:dyDescent="0.2">
      <c r="A931" s="255"/>
      <c r="B931" s="255"/>
      <c r="C931" s="255"/>
      <c r="D931" s="255"/>
      <c r="E931" s="255"/>
      <c r="F931" s="255"/>
      <c r="G931" s="255"/>
      <c r="H931" s="255"/>
      <c r="I931" s="255"/>
      <c r="J931" s="255"/>
      <c r="K931" s="255"/>
      <c r="L931" s="255"/>
      <c r="M931" s="255"/>
      <c r="N931" s="255"/>
      <c r="O931" s="255"/>
      <c r="P931" s="255"/>
      <c r="Q931" s="255"/>
      <c r="R931" s="255"/>
      <c r="S931" s="255"/>
      <c r="T931" s="255"/>
      <c r="U931" s="255"/>
      <c r="V931" s="255"/>
      <c r="W931" s="255"/>
      <c r="X931" s="255"/>
      <c r="Y931" s="255"/>
      <c r="Z931" s="255"/>
      <c r="AA931" s="255"/>
      <c r="AB931" s="255"/>
      <c r="AC931" s="255"/>
      <c r="AD931" s="255"/>
      <c r="AE931" s="255"/>
      <c r="AF931" s="255"/>
      <c r="AG931" s="255"/>
      <c r="AH931" s="255"/>
      <c r="AI931" s="255"/>
      <c r="AJ931" s="255"/>
      <c r="AK931" s="255"/>
      <c r="AL931" s="255"/>
      <c r="AM931" s="255"/>
      <c r="AN931" s="255"/>
      <c r="AO931" s="255"/>
      <c r="AP931" s="255"/>
      <c r="AQ931" s="255"/>
      <c r="AR931" s="255"/>
      <c r="AS931" s="255"/>
      <c r="AT931" s="255"/>
      <c r="AU931" s="255"/>
      <c r="AV931" s="255"/>
      <c r="AW931" s="255"/>
      <c r="AX931" s="255"/>
      <c r="AY931" s="255"/>
      <c r="AZ931" s="255"/>
      <c r="BA931" s="255"/>
      <c r="BB931" s="255"/>
      <c r="BC931" s="255"/>
      <c r="BD931" s="255"/>
      <c r="BE931" s="255"/>
      <c r="BF931" s="255"/>
      <c r="BG931" s="255"/>
      <c r="BH931" s="255"/>
      <c r="BI931" s="255"/>
    </row>
    <row r="932" spans="1:61" x14ac:dyDescent="0.2">
      <c r="A932" s="255"/>
      <c r="B932" s="255"/>
      <c r="C932" s="255"/>
      <c r="D932" s="255"/>
      <c r="E932" s="255"/>
      <c r="F932" s="255"/>
      <c r="G932" s="255"/>
      <c r="H932" s="255"/>
      <c r="I932" s="255"/>
      <c r="J932" s="255"/>
      <c r="K932" s="255"/>
      <c r="L932" s="255"/>
      <c r="M932" s="255"/>
      <c r="N932" s="255"/>
      <c r="O932" s="255"/>
      <c r="P932" s="255"/>
      <c r="Q932" s="255"/>
      <c r="R932" s="255"/>
      <c r="S932" s="255"/>
      <c r="T932" s="255"/>
      <c r="U932" s="255"/>
      <c r="V932" s="255"/>
      <c r="W932" s="255"/>
      <c r="X932" s="255"/>
      <c r="Y932" s="255"/>
      <c r="Z932" s="255"/>
      <c r="AA932" s="255"/>
      <c r="AB932" s="255"/>
      <c r="AC932" s="255"/>
      <c r="AD932" s="255"/>
      <c r="AE932" s="255"/>
      <c r="AF932" s="255"/>
      <c r="AG932" s="255"/>
      <c r="AH932" s="255"/>
      <c r="AI932" s="255"/>
      <c r="AJ932" s="255"/>
      <c r="AK932" s="255"/>
      <c r="AL932" s="255"/>
      <c r="AM932" s="255"/>
      <c r="AN932" s="255"/>
      <c r="AO932" s="255"/>
      <c r="AP932" s="255"/>
      <c r="AQ932" s="255"/>
      <c r="AR932" s="255"/>
      <c r="AS932" s="255"/>
      <c r="AT932" s="255"/>
      <c r="AU932" s="255"/>
      <c r="AV932" s="255"/>
      <c r="AW932" s="255"/>
      <c r="AX932" s="255"/>
      <c r="AY932" s="255"/>
      <c r="AZ932" s="255"/>
      <c r="BA932" s="255"/>
      <c r="BB932" s="255"/>
      <c r="BC932" s="255"/>
      <c r="BD932" s="255"/>
      <c r="BE932" s="255"/>
      <c r="BF932" s="255"/>
      <c r="BG932" s="255"/>
      <c r="BH932" s="255"/>
      <c r="BI932" s="255"/>
    </row>
    <row r="933" spans="1:61" x14ac:dyDescent="0.2">
      <c r="A933" s="255"/>
      <c r="B933" s="255"/>
      <c r="C933" s="255"/>
      <c r="D933" s="255"/>
      <c r="E933" s="255"/>
      <c r="F933" s="255"/>
      <c r="G933" s="255"/>
      <c r="H933" s="255"/>
      <c r="I933" s="255"/>
      <c r="J933" s="255"/>
      <c r="K933" s="255"/>
      <c r="L933" s="255"/>
      <c r="M933" s="255"/>
      <c r="N933" s="255"/>
      <c r="O933" s="255"/>
      <c r="P933" s="255"/>
      <c r="Q933" s="255"/>
      <c r="R933" s="255"/>
      <c r="S933" s="255"/>
      <c r="T933" s="255"/>
      <c r="U933" s="255"/>
      <c r="V933" s="255"/>
      <c r="W933" s="255"/>
      <c r="X933" s="255"/>
      <c r="Y933" s="255"/>
      <c r="Z933" s="255"/>
      <c r="AA933" s="255"/>
      <c r="AB933" s="255"/>
      <c r="AC933" s="255"/>
      <c r="AD933" s="255"/>
      <c r="AE933" s="255"/>
      <c r="AF933" s="255"/>
      <c r="AG933" s="255"/>
      <c r="AH933" s="255"/>
      <c r="AI933" s="255"/>
      <c r="AJ933" s="255"/>
      <c r="AK933" s="255"/>
      <c r="AL933" s="255"/>
      <c r="AM933" s="255"/>
      <c r="AN933" s="255"/>
      <c r="AO933" s="255"/>
      <c r="AP933" s="255"/>
      <c r="AQ933" s="255"/>
      <c r="AR933" s="255"/>
      <c r="AS933" s="255"/>
      <c r="AT933" s="255"/>
      <c r="AU933" s="255"/>
      <c r="AV933" s="255"/>
      <c r="AW933" s="255"/>
      <c r="AX933" s="255"/>
      <c r="AY933" s="255"/>
      <c r="AZ933" s="255"/>
      <c r="BA933" s="255"/>
      <c r="BB933" s="255"/>
      <c r="BC933" s="255"/>
      <c r="BD933" s="255"/>
      <c r="BE933" s="255"/>
      <c r="BF933" s="255"/>
      <c r="BG933" s="255"/>
      <c r="BH933" s="255"/>
      <c r="BI933" s="255"/>
    </row>
    <row r="934" spans="1:61" x14ac:dyDescent="0.2">
      <c r="A934" s="255"/>
      <c r="B934" s="255"/>
      <c r="C934" s="255"/>
      <c r="D934" s="255"/>
      <c r="E934" s="255"/>
      <c r="F934" s="255"/>
      <c r="G934" s="255"/>
      <c r="H934" s="255"/>
      <c r="I934" s="255"/>
      <c r="J934" s="255"/>
      <c r="K934" s="255"/>
      <c r="L934" s="255"/>
      <c r="M934" s="255"/>
      <c r="N934" s="255"/>
      <c r="O934" s="255"/>
      <c r="P934" s="255"/>
      <c r="Q934" s="255"/>
      <c r="R934" s="255"/>
      <c r="S934" s="255"/>
      <c r="T934" s="255"/>
      <c r="U934" s="255"/>
      <c r="V934" s="255"/>
      <c r="W934" s="255"/>
      <c r="X934" s="255"/>
      <c r="Y934" s="255"/>
      <c r="Z934" s="255"/>
      <c r="AA934" s="255"/>
      <c r="AB934" s="255"/>
      <c r="AC934" s="255"/>
      <c r="AD934" s="255"/>
      <c r="AE934" s="255"/>
      <c r="AF934" s="255"/>
      <c r="AG934" s="255"/>
      <c r="AH934" s="255"/>
      <c r="AI934" s="255"/>
      <c r="AJ934" s="255"/>
      <c r="AK934" s="255"/>
      <c r="AL934" s="255"/>
      <c r="AM934" s="255"/>
      <c r="AN934" s="255"/>
      <c r="AO934" s="255"/>
      <c r="AP934" s="255"/>
      <c r="AQ934" s="255"/>
      <c r="AR934" s="255"/>
      <c r="AS934" s="255"/>
      <c r="AT934" s="255"/>
      <c r="AU934" s="255"/>
      <c r="AV934" s="255"/>
      <c r="AW934" s="255"/>
      <c r="AX934" s="255"/>
      <c r="AY934" s="255"/>
      <c r="AZ934" s="255"/>
      <c r="BA934" s="255"/>
      <c r="BB934" s="255"/>
      <c r="BC934" s="255"/>
      <c r="BD934" s="255"/>
      <c r="BE934" s="255"/>
      <c r="BF934" s="255"/>
      <c r="BG934" s="255"/>
      <c r="BH934" s="255"/>
      <c r="BI934" s="255"/>
    </row>
    <row r="935" spans="1:61" x14ac:dyDescent="0.2">
      <c r="A935" s="255"/>
      <c r="B935" s="255"/>
      <c r="C935" s="255"/>
      <c r="D935" s="255"/>
      <c r="E935" s="255"/>
      <c r="F935" s="255"/>
      <c r="G935" s="255"/>
      <c r="H935" s="255"/>
      <c r="I935" s="255"/>
      <c r="J935" s="255"/>
      <c r="K935" s="255"/>
      <c r="L935" s="255"/>
      <c r="M935" s="255"/>
      <c r="N935" s="255"/>
      <c r="O935" s="255"/>
      <c r="P935" s="255"/>
      <c r="Q935" s="255"/>
      <c r="R935" s="255"/>
      <c r="S935" s="255"/>
      <c r="T935" s="255"/>
      <c r="U935" s="255"/>
      <c r="V935" s="255"/>
      <c r="W935" s="255"/>
      <c r="X935" s="255"/>
      <c r="Y935" s="255"/>
      <c r="Z935" s="255"/>
      <c r="AA935" s="255"/>
      <c r="AB935" s="255"/>
      <c r="AC935" s="255"/>
      <c r="AD935" s="255"/>
      <c r="AE935" s="255"/>
      <c r="AF935" s="255"/>
      <c r="AG935" s="255"/>
      <c r="AH935" s="255"/>
      <c r="AI935" s="255"/>
      <c r="AJ935" s="255"/>
      <c r="AK935" s="255"/>
      <c r="AL935" s="255"/>
      <c r="AM935" s="255"/>
      <c r="AN935" s="255"/>
      <c r="AO935" s="255"/>
      <c r="AP935" s="255"/>
      <c r="AQ935" s="255"/>
      <c r="AR935" s="255"/>
      <c r="AS935" s="255"/>
      <c r="AT935" s="255"/>
      <c r="AU935" s="255"/>
      <c r="AV935" s="255"/>
      <c r="AW935" s="255"/>
      <c r="AX935" s="255"/>
      <c r="AY935" s="255"/>
      <c r="AZ935" s="255"/>
      <c r="BA935" s="255"/>
      <c r="BB935" s="255"/>
      <c r="BC935" s="255"/>
      <c r="BD935" s="255"/>
      <c r="BE935" s="255"/>
      <c r="BF935" s="255"/>
      <c r="BG935" s="255"/>
      <c r="BH935" s="255"/>
      <c r="BI935" s="255"/>
    </row>
    <row r="936" spans="1:61" x14ac:dyDescent="0.2">
      <c r="A936" s="255"/>
      <c r="B936" s="255"/>
      <c r="C936" s="255"/>
      <c r="D936" s="255"/>
      <c r="E936" s="255"/>
      <c r="F936" s="255"/>
      <c r="G936" s="255"/>
      <c r="H936" s="255"/>
      <c r="I936" s="255"/>
      <c r="J936" s="255"/>
      <c r="K936" s="255"/>
      <c r="L936" s="255"/>
      <c r="M936" s="255"/>
      <c r="N936" s="255"/>
      <c r="O936" s="255"/>
      <c r="P936" s="255"/>
      <c r="Q936" s="255"/>
      <c r="R936" s="255"/>
      <c r="S936" s="255"/>
      <c r="T936" s="255"/>
      <c r="U936" s="255"/>
      <c r="V936" s="255"/>
      <c r="W936" s="255"/>
      <c r="X936" s="255"/>
      <c r="Y936" s="255"/>
      <c r="Z936" s="255"/>
      <c r="AA936" s="255"/>
      <c r="AB936" s="255"/>
      <c r="AC936" s="255"/>
      <c r="AD936" s="255"/>
      <c r="AE936" s="255"/>
      <c r="AF936" s="255"/>
      <c r="AG936" s="255"/>
      <c r="AH936" s="255"/>
      <c r="AI936" s="255"/>
      <c r="AJ936" s="255"/>
      <c r="AK936" s="255"/>
      <c r="AL936" s="255"/>
      <c r="AM936" s="255"/>
      <c r="AN936" s="255"/>
      <c r="AO936" s="255"/>
      <c r="AP936" s="255"/>
      <c r="AQ936" s="255"/>
      <c r="AR936" s="255"/>
      <c r="AS936" s="255"/>
      <c r="AT936" s="255"/>
      <c r="AU936" s="255"/>
      <c r="AV936" s="255"/>
      <c r="AW936" s="255"/>
      <c r="AX936" s="255"/>
      <c r="AY936" s="255"/>
      <c r="AZ936" s="255"/>
      <c r="BA936" s="255"/>
      <c r="BB936" s="255"/>
      <c r="BC936" s="255"/>
      <c r="BD936" s="255"/>
      <c r="BE936" s="255"/>
      <c r="BF936" s="255"/>
      <c r="BG936" s="255"/>
      <c r="BH936" s="255"/>
      <c r="BI936" s="255"/>
    </row>
    <row r="937" spans="1:61" x14ac:dyDescent="0.2">
      <c r="A937" s="255"/>
      <c r="B937" s="255"/>
      <c r="C937" s="255"/>
      <c r="D937" s="255"/>
      <c r="E937" s="255"/>
      <c r="F937" s="255"/>
      <c r="G937" s="255"/>
      <c r="H937" s="255"/>
      <c r="I937" s="255"/>
      <c r="J937" s="255"/>
      <c r="K937" s="255"/>
      <c r="L937" s="255"/>
      <c r="M937" s="255"/>
      <c r="N937" s="255"/>
      <c r="O937" s="255"/>
      <c r="P937" s="255"/>
      <c r="Q937" s="255"/>
      <c r="R937" s="255"/>
      <c r="S937" s="255"/>
      <c r="T937" s="255"/>
      <c r="U937" s="255"/>
      <c r="V937" s="255"/>
      <c r="W937" s="255"/>
      <c r="X937" s="255"/>
      <c r="Y937" s="255"/>
      <c r="Z937" s="255"/>
      <c r="AA937" s="255"/>
      <c r="AB937" s="255"/>
      <c r="AC937" s="255"/>
      <c r="AD937" s="255"/>
      <c r="AE937" s="255"/>
      <c r="AF937" s="255"/>
      <c r="AG937" s="255"/>
      <c r="AH937" s="255"/>
      <c r="AI937" s="255"/>
      <c r="AJ937" s="255"/>
      <c r="AK937" s="255"/>
      <c r="AL937" s="255"/>
      <c r="AM937" s="255"/>
      <c r="AN937" s="255"/>
      <c r="AO937" s="255"/>
      <c r="AP937" s="255"/>
      <c r="AQ937" s="255"/>
      <c r="AR937" s="255"/>
      <c r="AS937" s="255"/>
      <c r="AT937" s="255"/>
      <c r="AU937" s="255"/>
      <c r="AV937" s="255"/>
      <c r="AW937" s="255"/>
      <c r="AX937" s="255"/>
      <c r="AY937" s="255"/>
      <c r="AZ937" s="255"/>
      <c r="BA937" s="255"/>
      <c r="BB937" s="255"/>
      <c r="BC937" s="255"/>
      <c r="BD937" s="255"/>
      <c r="BE937" s="255"/>
      <c r="BF937" s="255"/>
      <c r="BG937" s="255"/>
      <c r="BH937" s="255"/>
      <c r="BI937" s="255"/>
    </row>
    <row r="938" spans="1:61" x14ac:dyDescent="0.2">
      <c r="A938" s="255"/>
      <c r="B938" s="255"/>
      <c r="C938" s="255"/>
      <c r="D938" s="255"/>
      <c r="E938" s="255"/>
      <c r="F938" s="255"/>
      <c r="G938" s="255"/>
      <c r="H938" s="255"/>
      <c r="I938" s="255"/>
      <c r="J938" s="255"/>
      <c r="K938" s="255"/>
      <c r="L938" s="255"/>
      <c r="M938" s="255"/>
      <c r="N938" s="255"/>
      <c r="O938" s="255"/>
      <c r="P938" s="255"/>
      <c r="Q938" s="255"/>
      <c r="R938" s="255"/>
      <c r="S938" s="255"/>
      <c r="T938" s="255"/>
      <c r="U938" s="255"/>
      <c r="V938" s="255"/>
      <c r="W938" s="255"/>
      <c r="X938" s="255"/>
      <c r="Y938" s="255"/>
      <c r="Z938" s="255"/>
      <c r="AA938" s="255"/>
      <c r="AB938" s="255"/>
      <c r="AC938" s="255"/>
      <c r="AD938" s="255"/>
      <c r="AE938" s="255"/>
      <c r="AF938" s="255"/>
      <c r="AG938" s="255"/>
      <c r="AH938" s="255"/>
      <c r="AI938" s="255"/>
      <c r="AJ938" s="255"/>
      <c r="AK938" s="255"/>
      <c r="AL938" s="255"/>
      <c r="AM938" s="255"/>
      <c r="AN938" s="255"/>
      <c r="AO938" s="255"/>
      <c r="AP938" s="255"/>
      <c r="AQ938" s="255"/>
      <c r="AR938" s="255"/>
      <c r="AS938" s="255"/>
      <c r="AT938" s="255"/>
      <c r="AU938" s="255"/>
      <c r="AV938" s="255"/>
      <c r="AW938" s="255"/>
      <c r="AX938" s="255"/>
      <c r="AY938" s="255"/>
      <c r="AZ938" s="255"/>
      <c r="BA938" s="255"/>
      <c r="BB938" s="255"/>
      <c r="BC938" s="255"/>
      <c r="BD938" s="255"/>
      <c r="BE938" s="255"/>
      <c r="BF938" s="255"/>
      <c r="BG938" s="255"/>
      <c r="BH938" s="255"/>
      <c r="BI938" s="255"/>
    </row>
    <row r="939" spans="1:61" x14ac:dyDescent="0.2">
      <c r="A939" s="255"/>
      <c r="B939" s="255"/>
      <c r="C939" s="255"/>
      <c r="D939" s="255"/>
      <c r="E939" s="255"/>
      <c r="F939" s="255"/>
      <c r="G939" s="255"/>
      <c r="H939" s="255"/>
      <c r="I939" s="255"/>
      <c r="J939" s="255"/>
      <c r="K939" s="255"/>
      <c r="L939" s="255"/>
      <c r="M939" s="255"/>
      <c r="N939" s="255"/>
      <c r="O939" s="255"/>
      <c r="P939" s="255"/>
      <c r="Q939" s="255"/>
      <c r="R939" s="255"/>
      <c r="S939" s="255"/>
      <c r="T939" s="255"/>
      <c r="U939" s="255"/>
      <c r="V939" s="255"/>
      <c r="W939" s="255"/>
      <c r="X939" s="255"/>
      <c r="Y939" s="255"/>
      <c r="Z939" s="255"/>
      <c r="AA939" s="255"/>
      <c r="AB939" s="255"/>
      <c r="AC939" s="255"/>
      <c r="AD939" s="255"/>
      <c r="AE939" s="255"/>
      <c r="AF939" s="255"/>
      <c r="AG939" s="255"/>
      <c r="AH939" s="255"/>
      <c r="AI939" s="255"/>
      <c r="AJ939" s="255"/>
      <c r="AK939" s="255"/>
      <c r="AL939" s="255"/>
      <c r="AM939" s="255"/>
      <c r="AN939" s="255"/>
      <c r="AO939" s="255"/>
      <c r="AP939" s="255"/>
      <c r="AQ939" s="255"/>
      <c r="AR939" s="255"/>
      <c r="AS939" s="255"/>
      <c r="AT939" s="255"/>
      <c r="AU939" s="255"/>
      <c r="AV939" s="255"/>
      <c r="AW939" s="255"/>
      <c r="AX939" s="255"/>
      <c r="AY939" s="255"/>
      <c r="AZ939" s="255"/>
      <c r="BA939" s="255"/>
      <c r="BB939" s="255"/>
      <c r="BC939" s="255"/>
      <c r="BD939" s="255"/>
      <c r="BE939" s="255"/>
      <c r="BF939" s="255"/>
      <c r="BG939" s="255"/>
      <c r="BH939" s="255"/>
      <c r="BI939" s="255"/>
    </row>
    <row r="940" spans="1:61" x14ac:dyDescent="0.2">
      <c r="A940" s="255"/>
      <c r="B940" s="255"/>
      <c r="C940" s="255"/>
      <c r="D940" s="255"/>
      <c r="E940" s="255"/>
      <c r="F940" s="255"/>
      <c r="G940" s="255"/>
      <c r="H940" s="255"/>
      <c r="I940" s="255"/>
      <c r="J940" s="255"/>
      <c r="K940" s="255"/>
      <c r="L940" s="255"/>
      <c r="M940" s="255"/>
      <c r="N940" s="255"/>
      <c r="O940" s="255"/>
      <c r="P940" s="255"/>
      <c r="Q940" s="255"/>
      <c r="R940" s="255"/>
      <c r="S940" s="255"/>
      <c r="T940" s="255"/>
      <c r="U940" s="255"/>
      <c r="V940" s="255"/>
      <c r="W940" s="255"/>
      <c r="X940" s="255"/>
      <c r="Y940" s="255"/>
      <c r="Z940" s="255"/>
      <c r="AA940" s="255"/>
      <c r="AB940" s="255"/>
      <c r="AC940" s="255"/>
      <c r="AD940" s="255"/>
      <c r="AE940" s="255"/>
      <c r="AF940" s="255"/>
      <c r="AG940" s="255"/>
      <c r="AH940" s="255"/>
      <c r="AI940" s="255"/>
      <c r="AJ940" s="255"/>
      <c r="AK940" s="255"/>
      <c r="AL940" s="255"/>
      <c r="AM940" s="255"/>
      <c r="AN940" s="255"/>
      <c r="AO940" s="255"/>
      <c r="AP940" s="255"/>
      <c r="AQ940" s="255"/>
      <c r="AR940" s="255"/>
      <c r="AS940" s="255"/>
      <c r="AT940" s="255"/>
      <c r="AU940" s="255"/>
      <c r="AV940" s="255"/>
      <c r="AW940" s="255"/>
      <c r="AX940" s="255"/>
      <c r="AY940" s="255"/>
      <c r="AZ940" s="255"/>
      <c r="BA940" s="255"/>
      <c r="BB940" s="255"/>
      <c r="BC940" s="255"/>
      <c r="BD940" s="255"/>
      <c r="BE940" s="255"/>
      <c r="BF940" s="255"/>
      <c r="BG940" s="255"/>
      <c r="BH940" s="255"/>
      <c r="BI940" s="255"/>
    </row>
    <row r="941" spans="1:61" x14ac:dyDescent="0.2">
      <c r="A941" s="255"/>
      <c r="B941" s="255"/>
      <c r="C941" s="255"/>
      <c r="D941" s="255"/>
      <c r="E941" s="255"/>
      <c r="F941" s="255"/>
      <c r="G941" s="255"/>
      <c r="H941" s="255"/>
      <c r="I941" s="255"/>
      <c r="J941" s="255"/>
      <c r="K941" s="255"/>
      <c r="L941" s="255"/>
      <c r="M941" s="255"/>
      <c r="N941" s="255"/>
      <c r="O941" s="255"/>
      <c r="P941" s="255"/>
      <c r="Q941" s="255"/>
      <c r="R941" s="255"/>
      <c r="S941" s="255"/>
      <c r="T941" s="255"/>
      <c r="U941" s="255"/>
      <c r="V941" s="255"/>
      <c r="W941" s="255"/>
      <c r="X941" s="255"/>
      <c r="Y941" s="255"/>
      <c r="Z941" s="255"/>
      <c r="AA941" s="255"/>
      <c r="AB941" s="255"/>
      <c r="AC941" s="255"/>
      <c r="AD941" s="255"/>
      <c r="AE941" s="255"/>
      <c r="AF941" s="255"/>
      <c r="AG941" s="255"/>
      <c r="AH941" s="255"/>
      <c r="AI941" s="255"/>
      <c r="AJ941" s="255"/>
      <c r="AK941" s="255"/>
      <c r="AL941" s="255"/>
      <c r="AM941" s="255"/>
      <c r="AN941" s="255"/>
      <c r="AO941" s="255"/>
      <c r="AP941" s="255"/>
      <c r="AQ941" s="255"/>
      <c r="AR941" s="255"/>
      <c r="AS941" s="255"/>
      <c r="AT941" s="255"/>
      <c r="AU941" s="255"/>
      <c r="AV941" s="255"/>
      <c r="AW941" s="255"/>
      <c r="AX941" s="255"/>
      <c r="AY941" s="255"/>
      <c r="AZ941" s="255"/>
      <c r="BA941" s="255"/>
      <c r="BB941" s="255"/>
      <c r="BC941" s="255"/>
      <c r="BD941" s="255"/>
      <c r="BE941" s="255"/>
      <c r="BF941" s="255"/>
      <c r="BG941" s="255"/>
      <c r="BH941" s="255"/>
      <c r="BI941" s="255"/>
    </row>
    <row r="942" spans="1:61" x14ac:dyDescent="0.2">
      <c r="A942" s="255"/>
      <c r="B942" s="255"/>
      <c r="C942" s="255"/>
      <c r="D942" s="255"/>
      <c r="E942" s="255"/>
      <c r="F942" s="255"/>
      <c r="G942" s="255"/>
      <c r="H942" s="255"/>
      <c r="I942" s="255"/>
      <c r="J942" s="255"/>
      <c r="K942" s="255"/>
      <c r="L942" s="255"/>
      <c r="M942" s="255"/>
      <c r="N942" s="255"/>
      <c r="O942" s="255"/>
      <c r="P942" s="255"/>
      <c r="Q942" s="255"/>
      <c r="R942" s="255"/>
      <c r="S942" s="255"/>
      <c r="T942" s="255"/>
      <c r="U942" s="255"/>
      <c r="V942" s="255"/>
      <c r="W942" s="255"/>
      <c r="X942" s="255"/>
      <c r="Y942" s="255"/>
      <c r="Z942" s="255"/>
      <c r="AA942" s="255"/>
      <c r="AB942" s="255"/>
      <c r="AC942" s="255"/>
      <c r="AD942" s="255"/>
      <c r="AE942" s="255"/>
      <c r="AF942" s="255"/>
      <c r="AG942" s="255"/>
      <c r="AH942" s="255"/>
      <c r="AI942" s="255"/>
      <c r="AJ942" s="255"/>
      <c r="AK942" s="255"/>
      <c r="AL942" s="255"/>
      <c r="AM942" s="255"/>
      <c r="AN942" s="255"/>
      <c r="AO942" s="255"/>
      <c r="AP942" s="255"/>
      <c r="AQ942" s="255"/>
      <c r="AR942" s="255"/>
      <c r="AS942" s="255"/>
      <c r="AT942" s="255"/>
      <c r="AU942" s="255"/>
      <c r="AV942" s="255"/>
      <c r="AW942" s="255"/>
      <c r="AX942" s="255"/>
      <c r="AY942" s="255"/>
      <c r="AZ942" s="255"/>
      <c r="BA942" s="255"/>
      <c r="BB942" s="255"/>
      <c r="BC942" s="255"/>
      <c r="BD942" s="255"/>
      <c r="BE942" s="255"/>
      <c r="BF942" s="255"/>
      <c r="BG942" s="255"/>
      <c r="BH942" s="255"/>
      <c r="BI942" s="255"/>
    </row>
    <row r="943" spans="1:61" x14ac:dyDescent="0.2">
      <c r="A943" s="255"/>
      <c r="B943" s="255"/>
      <c r="C943" s="255"/>
      <c r="D943" s="255"/>
      <c r="E943" s="255"/>
      <c r="F943" s="255"/>
      <c r="G943" s="255"/>
      <c r="H943" s="255"/>
      <c r="I943" s="255"/>
      <c r="J943" s="255"/>
      <c r="K943" s="255"/>
      <c r="L943" s="255"/>
      <c r="M943" s="255"/>
      <c r="N943" s="255"/>
      <c r="O943" s="255"/>
      <c r="P943" s="255"/>
      <c r="Q943" s="255"/>
      <c r="R943" s="255"/>
      <c r="S943" s="255"/>
      <c r="T943" s="255"/>
      <c r="U943" s="255"/>
      <c r="V943" s="255"/>
      <c r="W943" s="255"/>
      <c r="X943" s="255"/>
      <c r="Y943" s="255"/>
      <c r="Z943" s="255"/>
      <c r="AA943" s="255"/>
      <c r="AB943" s="255"/>
      <c r="AC943" s="255"/>
      <c r="AD943" s="255"/>
      <c r="AE943" s="255"/>
      <c r="AF943" s="255"/>
      <c r="AG943" s="255"/>
      <c r="AH943" s="255"/>
      <c r="AI943" s="255"/>
      <c r="AJ943" s="255"/>
      <c r="AK943" s="255"/>
      <c r="AL943" s="255"/>
      <c r="AM943" s="255"/>
      <c r="AN943" s="255"/>
      <c r="AO943" s="255"/>
      <c r="AP943" s="255"/>
      <c r="AQ943" s="255"/>
      <c r="AR943" s="255"/>
      <c r="AS943" s="255"/>
      <c r="AT943" s="255"/>
      <c r="AU943" s="255"/>
      <c r="AV943" s="255"/>
      <c r="AW943" s="255"/>
      <c r="AX943" s="255"/>
      <c r="AY943" s="255"/>
      <c r="AZ943" s="255"/>
      <c r="BA943" s="255"/>
      <c r="BB943" s="255"/>
      <c r="BC943" s="255"/>
      <c r="BD943" s="255"/>
      <c r="BE943" s="255"/>
      <c r="BF943" s="255"/>
      <c r="BG943" s="255"/>
      <c r="BH943" s="255"/>
      <c r="BI943" s="255"/>
    </row>
    <row r="944" spans="1:61" x14ac:dyDescent="0.2">
      <c r="A944" s="255"/>
      <c r="B944" s="255"/>
      <c r="C944" s="255"/>
      <c r="D944" s="255"/>
      <c r="E944" s="255"/>
      <c r="F944" s="255"/>
      <c r="G944" s="255"/>
      <c r="H944" s="255"/>
      <c r="I944" s="255"/>
      <c r="J944" s="255"/>
      <c r="K944" s="255"/>
      <c r="L944" s="255"/>
      <c r="M944" s="255"/>
      <c r="N944" s="255"/>
      <c r="O944" s="255"/>
      <c r="P944" s="255"/>
      <c r="Q944" s="255"/>
      <c r="R944" s="255"/>
      <c r="S944" s="255"/>
      <c r="T944" s="255"/>
      <c r="U944" s="255"/>
      <c r="V944" s="255"/>
      <c r="W944" s="255"/>
      <c r="X944" s="255"/>
      <c r="Y944" s="255"/>
      <c r="Z944" s="255"/>
      <c r="AA944" s="255"/>
      <c r="AB944" s="255"/>
      <c r="AC944" s="255"/>
      <c r="AD944" s="255"/>
      <c r="AE944" s="255"/>
      <c r="AF944" s="255"/>
      <c r="AG944" s="255"/>
      <c r="AH944" s="255"/>
      <c r="AI944" s="255"/>
      <c r="AJ944" s="255"/>
      <c r="AK944" s="255"/>
      <c r="AL944" s="255"/>
      <c r="AM944" s="255"/>
      <c r="AN944" s="255"/>
      <c r="AO944" s="255"/>
      <c r="AP944" s="255"/>
      <c r="AQ944" s="255"/>
      <c r="AR944" s="255"/>
      <c r="AS944" s="255"/>
      <c r="AT944" s="255"/>
      <c r="AU944" s="255"/>
      <c r="AV944" s="255"/>
      <c r="AW944" s="255"/>
      <c r="AX944" s="255"/>
      <c r="AY944" s="255"/>
      <c r="AZ944" s="255"/>
      <c r="BA944" s="255"/>
      <c r="BB944" s="255"/>
      <c r="BC944" s="255"/>
      <c r="BD944" s="255"/>
      <c r="BE944" s="255"/>
      <c r="BF944" s="255"/>
      <c r="BG944" s="255"/>
      <c r="BH944" s="255"/>
      <c r="BI944" s="255"/>
    </row>
    <row r="945" spans="1:61" x14ac:dyDescent="0.2">
      <c r="A945" s="255"/>
      <c r="B945" s="255"/>
      <c r="C945" s="255"/>
      <c r="D945" s="255"/>
      <c r="E945" s="255"/>
      <c r="F945" s="255"/>
      <c r="G945" s="255"/>
      <c r="H945" s="255"/>
      <c r="I945" s="255"/>
      <c r="J945" s="255"/>
      <c r="K945" s="255"/>
      <c r="L945" s="255"/>
      <c r="M945" s="255"/>
      <c r="N945" s="255"/>
      <c r="O945" s="255"/>
      <c r="P945" s="255"/>
      <c r="Q945" s="255"/>
      <c r="R945" s="255"/>
      <c r="S945" s="255"/>
      <c r="T945" s="255"/>
      <c r="U945" s="255"/>
      <c r="V945" s="255"/>
      <c r="W945" s="255"/>
      <c r="X945" s="255"/>
      <c r="Y945" s="255"/>
      <c r="Z945" s="255"/>
      <c r="AA945" s="255"/>
      <c r="AB945" s="255"/>
      <c r="AC945" s="255"/>
      <c r="AD945" s="255"/>
      <c r="AE945" s="255"/>
      <c r="AF945" s="255"/>
      <c r="AG945" s="255"/>
      <c r="AH945" s="255"/>
      <c r="AI945" s="255"/>
      <c r="AJ945" s="255"/>
      <c r="AK945" s="255"/>
      <c r="AL945" s="255"/>
      <c r="AM945" s="255"/>
      <c r="AN945" s="255"/>
      <c r="AO945" s="255"/>
      <c r="AP945" s="255"/>
      <c r="AQ945" s="255"/>
      <c r="AR945" s="255"/>
      <c r="AS945" s="255"/>
      <c r="AT945" s="255"/>
      <c r="AU945" s="255"/>
      <c r="AV945" s="255"/>
      <c r="AW945" s="255"/>
      <c r="AX945" s="255"/>
      <c r="AY945" s="255"/>
      <c r="AZ945" s="255"/>
      <c r="BA945" s="255"/>
      <c r="BB945" s="255"/>
      <c r="BC945" s="255"/>
      <c r="BD945" s="255"/>
      <c r="BE945" s="255"/>
      <c r="BF945" s="255"/>
      <c r="BG945" s="255"/>
      <c r="BH945" s="255"/>
      <c r="BI945" s="255"/>
    </row>
    <row r="946" spans="1:61" x14ac:dyDescent="0.2">
      <c r="A946" s="255"/>
      <c r="B946" s="255"/>
      <c r="C946" s="255"/>
      <c r="D946" s="255"/>
      <c r="E946" s="255"/>
      <c r="F946" s="255"/>
      <c r="G946" s="255"/>
      <c r="H946" s="255"/>
      <c r="I946" s="255"/>
      <c r="J946" s="255"/>
      <c r="K946" s="255"/>
      <c r="L946" s="255"/>
      <c r="M946" s="255"/>
      <c r="N946" s="255"/>
      <c r="O946" s="255"/>
      <c r="P946" s="255"/>
      <c r="Q946" s="255"/>
      <c r="R946" s="255"/>
      <c r="S946" s="255"/>
      <c r="T946" s="255"/>
      <c r="U946" s="255"/>
      <c r="V946" s="255"/>
      <c r="W946" s="255"/>
      <c r="X946" s="255"/>
      <c r="Y946" s="255"/>
      <c r="Z946" s="255"/>
      <c r="AA946" s="255"/>
      <c r="AB946" s="255"/>
      <c r="AC946" s="255"/>
      <c r="AD946" s="255"/>
      <c r="AE946" s="255"/>
      <c r="AF946" s="255"/>
      <c r="AG946" s="255"/>
      <c r="AH946" s="255"/>
      <c r="AI946" s="255"/>
      <c r="AJ946" s="255"/>
      <c r="AK946" s="255"/>
      <c r="AL946" s="255"/>
      <c r="AM946" s="255"/>
      <c r="AN946" s="255"/>
      <c r="AO946" s="255"/>
      <c r="AP946" s="255"/>
      <c r="AQ946" s="255"/>
      <c r="AR946" s="255"/>
      <c r="AS946" s="255"/>
      <c r="AT946" s="255"/>
      <c r="AU946" s="255"/>
      <c r="AV946" s="255"/>
      <c r="AW946" s="255"/>
      <c r="AX946" s="255"/>
      <c r="AY946" s="255"/>
      <c r="AZ946" s="255"/>
      <c r="BA946" s="255"/>
      <c r="BB946" s="255"/>
      <c r="BC946" s="255"/>
      <c r="BD946" s="255"/>
      <c r="BE946" s="255"/>
      <c r="BF946" s="255"/>
      <c r="BG946" s="255"/>
      <c r="BH946" s="255"/>
      <c r="BI946" s="255"/>
    </row>
    <row r="947" spans="1:61" x14ac:dyDescent="0.2">
      <c r="A947" s="255"/>
      <c r="B947" s="255"/>
      <c r="C947" s="255"/>
      <c r="D947" s="255"/>
      <c r="E947" s="255"/>
      <c r="F947" s="255"/>
      <c r="G947" s="255"/>
      <c r="H947" s="255"/>
      <c r="I947" s="255"/>
      <c r="J947" s="255"/>
      <c r="K947" s="255"/>
      <c r="L947" s="255"/>
      <c r="M947" s="255"/>
      <c r="N947" s="255"/>
      <c r="O947" s="255"/>
      <c r="P947" s="255"/>
      <c r="Q947" s="255"/>
      <c r="R947" s="255"/>
      <c r="S947" s="255"/>
      <c r="T947" s="255"/>
      <c r="U947" s="255"/>
      <c r="V947" s="255"/>
      <c r="W947" s="255"/>
      <c r="X947" s="255"/>
      <c r="Y947" s="255"/>
      <c r="Z947" s="255"/>
      <c r="AA947" s="255"/>
      <c r="AB947" s="255"/>
      <c r="AC947" s="255"/>
      <c r="AD947" s="255"/>
      <c r="AE947" s="255"/>
      <c r="AF947" s="255"/>
      <c r="AG947" s="255"/>
      <c r="AH947" s="255"/>
      <c r="AI947" s="255"/>
      <c r="AJ947" s="255"/>
      <c r="AK947" s="255"/>
      <c r="AL947" s="255"/>
      <c r="AM947" s="255"/>
      <c r="AN947" s="255"/>
      <c r="AO947" s="255"/>
      <c r="AP947" s="255"/>
      <c r="AQ947" s="255"/>
      <c r="AR947" s="255"/>
      <c r="AS947" s="255"/>
      <c r="AT947" s="255"/>
      <c r="AU947" s="255"/>
      <c r="AV947" s="255"/>
      <c r="AW947" s="255"/>
      <c r="AX947" s="255"/>
      <c r="AY947" s="255"/>
      <c r="AZ947" s="255"/>
      <c r="BA947" s="255"/>
      <c r="BB947" s="255"/>
      <c r="BC947" s="255"/>
      <c r="BD947" s="255"/>
      <c r="BE947" s="255"/>
      <c r="BF947" s="255"/>
      <c r="BG947" s="255"/>
      <c r="BH947" s="255"/>
      <c r="BI947" s="255"/>
    </row>
    <row r="948" spans="1:61" x14ac:dyDescent="0.2">
      <c r="A948" s="255"/>
      <c r="B948" s="255"/>
      <c r="C948" s="255"/>
      <c r="D948" s="255"/>
      <c r="E948" s="255"/>
      <c r="F948" s="255"/>
      <c r="G948" s="255"/>
      <c r="H948" s="255"/>
      <c r="I948" s="255"/>
      <c r="J948" s="255"/>
      <c r="K948" s="255"/>
      <c r="L948" s="255"/>
      <c r="M948" s="255"/>
      <c r="N948" s="255"/>
      <c r="O948" s="255"/>
      <c r="P948" s="255"/>
      <c r="Q948" s="255"/>
      <c r="R948" s="255"/>
      <c r="S948" s="255"/>
      <c r="T948" s="255"/>
      <c r="U948" s="255"/>
      <c r="V948" s="255"/>
      <c r="W948" s="255"/>
      <c r="X948" s="255"/>
      <c r="Y948" s="255"/>
      <c r="Z948" s="255"/>
      <c r="AA948" s="255"/>
      <c r="AB948" s="255"/>
      <c r="AC948" s="255"/>
      <c r="AD948" s="255"/>
      <c r="AE948" s="255"/>
      <c r="AF948" s="255"/>
      <c r="AG948" s="255"/>
      <c r="AH948" s="255"/>
      <c r="AI948" s="255"/>
      <c r="AJ948" s="255"/>
      <c r="AK948" s="255"/>
      <c r="AL948" s="255"/>
      <c r="AM948" s="255"/>
      <c r="AN948" s="255"/>
      <c r="AO948" s="255"/>
      <c r="AP948" s="255"/>
      <c r="AQ948" s="255"/>
      <c r="AR948" s="255"/>
      <c r="AS948" s="255"/>
      <c r="AT948" s="255"/>
      <c r="AU948" s="255"/>
      <c r="AV948" s="255"/>
      <c r="AW948" s="255"/>
      <c r="AX948" s="255"/>
      <c r="AY948" s="255"/>
      <c r="AZ948" s="255"/>
      <c r="BA948" s="255"/>
      <c r="BB948" s="255"/>
      <c r="BC948" s="255"/>
      <c r="BD948" s="255"/>
      <c r="BE948" s="255"/>
      <c r="BF948" s="255"/>
      <c r="BG948" s="255"/>
      <c r="BH948" s="255"/>
      <c r="BI948" s="255"/>
    </row>
    <row r="949" spans="1:61" x14ac:dyDescent="0.2">
      <c r="A949" s="255"/>
      <c r="B949" s="255"/>
      <c r="C949" s="255"/>
      <c r="D949" s="255"/>
      <c r="E949" s="255"/>
      <c r="F949" s="255"/>
      <c r="G949" s="255"/>
      <c r="H949" s="255"/>
      <c r="I949" s="255"/>
      <c r="J949" s="255"/>
      <c r="K949" s="255"/>
      <c r="L949" s="255"/>
      <c r="M949" s="255"/>
      <c r="N949" s="255"/>
      <c r="O949" s="255"/>
      <c r="P949" s="255"/>
      <c r="Q949" s="255"/>
      <c r="R949" s="255"/>
      <c r="S949" s="255"/>
      <c r="T949" s="255"/>
      <c r="U949" s="255"/>
      <c r="V949" s="255"/>
      <c r="W949" s="255"/>
      <c r="X949" s="255"/>
      <c r="Y949" s="255"/>
      <c r="Z949" s="255"/>
      <c r="AA949" s="255"/>
      <c r="AB949" s="255"/>
      <c r="AC949" s="255"/>
      <c r="AD949" s="255"/>
      <c r="AE949" s="255"/>
      <c r="AF949" s="255"/>
      <c r="AG949" s="255"/>
      <c r="AH949" s="255"/>
      <c r="AI949" s="255"/>
      <c r="AJ949" s="255"/>
      <c r="AK949" s="255"/>
      <c r="AL949" s="255"/>
      <c r="AM949" s="255"/>
      <c r="AN949" s="255"/>
      <c r="AO949" s="255"/>
      <c r="AP949" s="255"/>
      <c r="AQ949" s="255"/>
      <c r="AR949" s="255"/>
      <c r="AS949" s="255"/>
      <c r="AT949" s="255"/>
      <c r="AU949" s="255"/>
      <c r="AV949" s="255"/>
      <c r="AW949" s="255"/>
      <c r="AX949" s="255"/>
      <c r="AY949" s="255"/>
      <c r="AZ949" s="255"/>
      <c r="BA949" s="255"/>
      <c r="BB949" s="255"/>
      <c r="BC949" s="255"/>
      <c r="BD949" s="255"/>
      <c r="BE949" s="255"/>
      <c r="BF949" s="255"/>
      <c r="BG949" s="255"/>
      <c r="BH949" s="255"/>
      <c r="BI949" s="255"/>
    </row>
    <row r="950" spans="1:61" x14ac:dyDescent="0.2">
      <c r="A950" s="255"/>
      <c r="B950" s="255"/>
      <c r="C950" s="255"/>
      <c r="D950" s="255"/>
      <c r="E950" s="255"/>
      <c r="F950" s="255"/>
      <c r="G950" s="255"/>
      <c r="H950" s="255"/>
      <c r="I950" s="255"/>
      <c r="J950" s="255"/>
      <c r="K950" s="255"/>
      <c r="L950" s="255"/>
      <c r="M950" s="255"/>
      <c r="N950" s="255"/>
      <c r="O950" s="255"/>
      <c r="P950" s="255"/>
      <c r="Q950" s="255"/>
      <c r="R950" s="255"/>
      <c r="S950" s="255"/>
      <c r="T950" s="255"/>
      <c r="U950" s="255"/>
      <c r="V950" s="255"/>
      <c r="W950" s="255"/>
      <c r="X950" s="255"/>
      <c r="Y950" s="255"/>
      <c r="Z950" s="255"/>
      <c r="AA950" s="255"/>
      <c r="AB950" s="255"/>
      <c r="AC950" s="255"/>
      <c r="AD950" s="255"/>
      <c r="AE950" s="255"/>
      <c r="AF950" s="255"/>
      <c r="AG950" s="255"/>
      <c r="AH950" s="255"/>
      <c r="AI950" s="255"/>
      <c r="AJ950" s="255"/>
      <c r="AK950" s="255"/>
      <c r="AL950" s="255"/>
      <c r="AM950" s="255"/>
      <c r="AN950" s="255"/>
      <c r="AO950" s="255"/>
      <c r="AP950" s="255"/>
      <c r="AQ950" s="255"/>
      <c r="AR950" s="255"/>
      <c r="AS950" s="255"/>
      <c r="AT950" s="255"/>
      <c r="AU950" s="255"/>
      <c r="AV950" s="255"/>
      <c r="AW950" s="255"/>
      <c r="AX950" s="255"/>
      <c r="AY950" s="255"/>
      <c r="AZ950" s="255"/>
      <c r="BA950" s="255"/>
      <c r="BB950" s="255"/>
      <c r="BC950" s="255"/>
      <c r="BD950" s="255"/>
      <c r="BE950" s="255"/>
      <c r="BF950" s="255"/>
      <c r="BG950" s="255"/>
      <c r="BH950" s="255"/>
      <c r="BI950" s="255"/>
    </row>
    <row r="951" spans="1:61" x14ac:dyDescent="0.2">
      <c r="A951" s="255"/>
      <c r="B951" s="255"/>
      <c r="C951" s="255"/>
      <c r="D951" s="255"/>
      <c r="E951" s="255"/>
      <c r="F951" s="255"/>
      <c r="G951" s="255"/>
      <c r="H951" s="255"/>
      <c r="I951" s="255"/>
      <c r="J951" s="255"/>
      <c r="K951" s="255"/>
      <c r="L951" s="255"/>
      <c r="M951" s="255"/>
      <c r="N951" s="255"/>
      <c r="O951" s="255"/>
      <c r="P951" s="255"/>
      <c r="Q951" s="255"/>
      <c r="R951" s="255"/>
      <c r="S951" s="255"/>
      <c r="T951" s="255"/>
      <c r="U951" s="255"/>
      <c r="V951" s="255"/>
      <c r="W951" s="255"/>
      <c r="X951" s="255"/>
      <c r="Y951" s="255"/>
      <c r="Z951" s="255"/>
      <c r="AA951" s="255"/>
      <c r="AB951" s="255"/>
      <c r="AC951" s="255"/>
      <c r="AD951" s="255"/>
      <c r="AE951" s="255"/>
      <c r="AF951" s="255"/>
      <c r="AG951" s="255"/>
      <c r="AH951" s="255"/>
      <c r="AI951" s="255"/>
      <c r="AJ951" s="255"/>
      <c r="AK951" s="255"/>
      <c r="AL951" s="255"/>
      <c r="AM951" s="255"/>
      <c r="AN951" s="255"/>
      <c r="AO951" s="255"/>
      <c r="AP951" s="255"/>
      <c r="AQ951" s="255"/>
      <c r="AR951" s="255"/>
      <c r="AS951" s="255"/>
      <c r="AT951" s="255"/>
      <c r="AU951" s="255"/>
      <c r="AV951" s="255"/>
      <c r="AW951" s="255"/>
      <c r="AX951" s="255"/>
      <c r="AY951" s="255"/>
      <c r="AZ951" s="255"/>
      <c r="BA951" s="255"/>
      <c r="BB951" s="255"/>
      <c r="BC951" s="255"/>
      <c r="BD951" s="255"/>
      <c r="BE951" s="255"/>
      <c r="BF951" s="255"/>
      <c r="BG951" s="255"/>
      <c r="BH951" s="255"/>
      <c r="BI951" s="255"/>
    </row>
    <row r="952" spans="1:61" x14ac:dyDescent="0.2">
      <c r="A952" s="255"/>
      <c r="B952" s="255"/>
      <c r="C952" s="255"/>
      <c r="D952" s="255"/>
      <c r="E952" s="255"/>
      <c r="F952" s="255"/>
      <c r="G952" s="255"/>
      <c r="H952" s="255"/>
      <c r="I952" s="255"/>
      <c r="J952" s="255"/>
      <c r="K952" s="255"/>
      <c r="L952" s="255"/>
      <c r="M952" s="255"/>
      <c r="N952" s="255"/>
      <c r="O952" s="255"/>
      <c r="P952" s="255"/>
      <c r="Q952" s="255"/>
      <c r="R952" s="255"/>
      <c r="S952" s="255"/>
      <c r="T952" s="255"/>
      <c r="U952" s="255"/>
      <c r="V952" s="255"/>
      <c r="W952" s="255"/>
      <c r="X952" s="255"/>
      <c r="Y952" s="255"/>
      <c r="Z952" s="255"/>
      <c r="AA952" s="255"/>
      <c r="AB952" s="255"/>
      <c r="AC952" s="255"/>
      <c r="AD952" s="255"/>
      <c r="AE952" s="255"/>
      <c r="AF952" s="255"/>
      <c r="AG952" s="255"/>
      <c r="AH952" s="255"/>
      <c r="AI952" s="255"/>
      <c r="AJ952" s="255"/>
      <c r="AK952" s="255"/>
      <c r="AL952" s="255"/>
      <c r="AM952" s="255"/>
      <c r="AN952" s="255"/>
      <c r="AO952" s="255"/>
      <c r="AP952" s="255"/>
      <c r="AQ952" s="255"/>
      <c r="AR952" s="255"/>
      <c r="AS952" s="255"/>
      <c r="AT952" s="255"/>
      <c r="AU952" s="255"/>
      <c r="AV952" s="255"/>
      <c r="AW952" s="255"/>
      <c r="AX952" s="255"/>
      <c r="AY952" s="255"/>
      <c r="AZ952" s="255"/>
      <c r="BA952" s="255"/>
      <c r="BB952" s="255"/>
      <c r="BC952" s="255"/>
      <c r="BD952" s="255"/>
      <c r="BE952" s="255"/>
      <c r="BF952" s="255"/>
      <c r="BG952" s="255"/>
      <c r="BH952" s="255"/>
      <c r="BI952" s="255"/>
    </row>
    <row r="953" spans="1:61" x14ac:dyDescent="0.2">
      <c r="A953" s="255"/>
      <c r="B953" s="255"/>
      <c r="C953" s="255"/>
      <c r="D953" s="255"/>
      <c r="E953" s="255"/>
      <c r="F953" s="255"/>
      <c r="G953" s="255"/>
      <c r="H953" s="255"/>
      <c r="I953" s="255"/>
      <c r="J953" s="255"/>
      <c r="K953" s="255"/>
      <c r="L953" s="255"/>
      <c r="M953" s="255"/>
      <c r="N953" s="255"/>
      <c r="O953" s="255"/>
      <c r="P953" s="255"/>
      <c r="Q953" s="255"/>
      <c r="R953" s="255"/>
      <c r="S953" s="255"/>
      <c r="T953" s="255"/>
      <c r="U953" s="255"/>
      <c r="V953" s="255"/>
      <c r="W953" s="255"/>
      <c r="X953" s="255"/>
      <c r="Y953" s="255"/>
      <c r="Z953" s="255"/>
      <c r="AA953" s="255"/>
      <c r="AB953" s="255"/>
      <c r="AC953" s="255"/>
      <c r="AD953" s="255"/>
      <c r="AE953" s="255"/>
      <c r="AF953" s="255"/>
      <c r="AG953" s="255"/>
      <c r="AH953" s="255"/>
      <c r="AI953" s="255"/>
      <c r="AJ953" s="255"/>
      <c r="AK953" s="255"/>
      <c r="AL953" s="255"/>
      <c r="AM953" s="255"/>
      <c r="AN953" s="255"/>
      <c r="AO953" s="255"/>
      <c r="AP953" s="255"/>
      <c r="AQ953" s="255"/>
      <c r="AR953" s="255"/>
      <c r="AS953" s="255"/>
      <c r="AT953" s="255"/>
      <c r="AU953" s="255"/>
      <c r="AV953" s="255"/>
      <c r="AW953" s="255"/>
      <c r="AX953" s="255"/>
      <c r="AY953" s="255"/>
      <c r="AZ953" s="255"/>
      <c r="BA953" s="255"/>
      <c r="BB953" s="255"/>
      <c r="BC953" s="255"/>
      <c r="BD953" s="255"/>
      <c r="BE953" s="255"/>
      <c r="BF953" s="255"/>
      <c r="BG953" s="255"/>
      <c r="BH953" s="255"/>
      <c r="BI953" s="255"/>
    </row>
    <row r="954" spans="1:61" x14ac:dyDescent="0.2">
      <c r="A954" s="255"/>
      <c r="B954" s="255"/>
      <c r="C954" s="255"/>
      <c r="D954" s="255"/>
      <c r="E954" s="255"/>
      <c r="F954" s="255"/>
      <c r="G954" s="255"/>
      <c r="H954" s="255"/>
      <c r="I954" s="255"/>
      <c r="J954" s="255"/>
      <c r="K954" s="255"/>
      <c r="L954" s="255"/>
      <c r="M954" s="255"/>
      <c r="N954" s="255"/>
      <c r="O954" s="255"/>
      <c r="P954" s="255"/>
      <c r="Q954" s="255"/>
      <c r="R954" s="255"/>
      <c r="S954" s="255"/>
      <c r="T954" s="255"/>
      <c r="U954" s="255"/>
      <c r="V954" s="255"/>
      <c r="W954" s="255"/>
      <c r="X954" s="255"/>
      <c r="Y954" s="255"/>
      <c r="Z954" s="255"/>
      <c r="AA954" s="255"/>
      <c r="AB954" s="255"/>
      <c r="AC954" s="255"/>
      <c r="AD954" s="255"/>
      <c r="AE954" s="255"/>
      <c r="AF954" s="255"/>
      <c r="AG954" s="255"/>
      <c r="AH954" s="255"/>
      <c r="AI954" s="255"/>
      <c r="AJ954" s="255"/>
      <c r="AK954" s="255"/>
      <c r="AL954" s="255"/>
      <c r="AM954" s="255"/>
      <c r="AN954" s="255"/>
      <c r="AO954" s="255"/>
      <c r="AP954" s="255"/>
      <c r="AQ954" s="255"/>
      <c r="AR954" s="255"/>
      <c r="AS954" s="255"/>
      <c r="AT954" s="255"/>
      <c r="AU954" s="255"/>
      <c r="AV954" s="255"/>
      <c r="AW954" s="255"/>
      <c r="AX954" s="255"/>
      <c r="AY954" s="255"/>
      <c r="AZ954" s="255"/>
      <c r="BA954" s="255"/>
      <c r="BB954" s="255"/>
      <c r="BC954" s="255"/>
      <c r="BD954" s="255"/>
      <c r="BE954" s="255"/>
      <c r="BF954" s="255"/>
      <c r="BG954" s="255"/>
      <c r="BH954" s="255"/>
      <c r="BI954" s="255"/>
    </row>
    <row r="955" spans="1:61" x14ac:dyDescent="0.2">
      <c r="A955" s="255"/>
      <c r="B955" s="255"/>
      <c r="C955" s="255"/>
      <c r="D955" s="255"/>
      <c r="E955" s="255"/>
      <c r="F955" s="255"/>
      <c r="G955" s="255"/>
      <c r="H955" s="255"/>
      <c r="I955" s="255"/>
      <c r="J955" s="255"/>
      <c r="K955" s="255"/>
      <c r="L955" s="255"/>
      <c r="M955" s="255"/>
      <c r="N955" s="255"/>
      <c r="O955" s="255"/>
      <c r="P955" s="255"/>
      <c r="Q955" s="255"/>
      <c r="R955" s="255"/>
      <c r="S955" s="255"/>
      <c r="T955" s="255"/>
      <c r="U955" s="255"/>
      <c r="V955" s="255"/>
      <c r="W955" s="255"/>
      <c r="X955" s="255"/>
      <c r="Y955" s="255"/>
      <c r="Z955" s="255"/>
      <c r="AA955" s="255"/>
      <c r="AB955" s="255"/>
      <c r="AC955" s="255"/>
      <c r="AD955" s="255"/>
      <c r="AE955" s="255"/>
      <c r="AF955" s="255"/>
      <c r="AG955" s="255"/>
      <c r="AH955" s="255"/>
      <c r="AI955" s="255"/>
      <c r="AJ955" s="255"/>
      <c r="AK955" s="255"/>
      <c r="AL955" s="255"/>
      <c r="AM955" s="255"/>
      <c r="AN955" s="255"/>
      <c r="AO955" s="255"/>
      <c r="AP955" s="255"/>
      <c r="AQ955" s="255"/>
      <c r="AR955" s="255"/>
      <c r="AS955" s="255"/>
      <c r="AT955" s="255"/>
      <c r="AU955" s="255"/>
      <c r="AV955" s="255"/>
      <c r="AW955" s="255"/>
      <c r="AX955" s="255"/>
      <c r="AY955" s="255"/>
      <c r="AZ955" s="255"/>
      <c r="BA955" s="255"/>
      <c r="BB955" s="255"/>
      <c r="BC955" s="255"/>
      <c r="BD955" s="255"/>
      <c r="BE955" s="255"/>
      <c r="BF955" s="255"/>
      <c r="BG955" s="255"/>
      <c r="BH955" s="255"/>
      <c r="BI955" s="255"/>
    </row>
    <row r="956" spans="1:61" x14ac:dyDescent="0.2">
      <c r="A956" s="255"/>
      <c r="B956" s="255"/>
      <c r="C956" s="255"/>
      <c r="D956" s="255"/>
      <c r="E956" s="255"/>
      <c r="F956" s="255"/>
      <c r="G956" s="255"/>
      <c r="H956" s="255"/>
      <c r="I956" s="255"/>
      <c r="J956" s="255"/>
      <c r="K956" s="255"/>
      <c r="L956" s="255"/>
      <c r="M956" s="255"/>
      <c r="N956" s="255"/>
      <c r="O956" s="255"/>
      <c r="P956" s="255"/>
      <c r="Q956" s="255"/>
      <c r="R956" s="255"/>
      <c r="S956" s="255"/>
      <c r="T956" s="255"/>
      <c r="U956" s="255"/>
      <c r="V956" s="255"/>
      <c r="W956" s="255"/>
      <c r="X956" s="255"/>
      <c r="Y956" s="255"/>
      <c r="Z956" s="255"/>
      <c r="AA956" s="255"/>
      <c r="AB956" s="255"/>
      <c r="AC956" s="255"/>
      <c r="AD956" s="255"/>
      <c r="AE956" s="255"/>
      <c r="AF956" s="255"/>
      <c r="AG956" s="255"/>
      <c r="AH956" s="255"/>
      <c r="AI956" s="255"/>
      <c r="AJ956" s="255"/>
      <c r="AK956" s="255"/>
      <c r="AL956" s="255"/>
      <c r="AM956" s="255"/>
      <c r="AN956" s="255"/>
      <c r="AO956" s="255"/>
      <c r="AP956" s="255"/>
      <c r="AQ956" s="255"/>
      <c r="AR956" s="255"/>
      <c r="AS956" s="255"/>
      <c r="AT956" s="255"/>
      <c r="AU956" s="255"/>
      <c r="AV956" s="255"/>
      <c r="AW956" s="255"/>
      <c r="AX956" s="255"/>
      <c r="AY956" s="255"/>
      <c r="AZ956" s="255"/>
      <c r="BA956" s="255"/>
      <c r="BB956" s="255"/>
      <c r="BC956" s="255"/>
      <c r="BD956" s="255"/>
      <c r="BE956" s="255"/>
      <c r="BF956" s="255"/>
      <c r="BG956" s="255"/>
      <c r="BH956" s="255"/>
      <c r="BI956" s="255"/>
    </row>
    <row r="957" spans="1:61" x14ac:dyDescent="0.2">
      <c r="A957" s="255"/>
      <c r="B957" s="255"/>
      <c r="C957" s="255"/>
      <c r="D957" s="255"/>
      <c r="E957" s="255"/>
      <c r="F957" s="255"/>
      <c r="G957" s="255"/>
      <c r="H957" s="255"/>
      <c r="I957" s="255"/>
      <c r="J957" s="255"/>
      <c r="K957" s="255"/>
      <c r="L957" s="255"/>
      <c r="M957" s="255"/>
      <c r="N957" s="255"/>
      <c r="O957" s="255"/>
      <c r="P957" s="255"/>
      <c r="Q957" s="255"/>
      <c r="R957" s="255"/>
      <c r="S957" s="255"/>
      <c r="T957" s="255"/>
      <c r="U957" s="255"/>
      <c r="V957" s="255"/>
      <c r="W957" s="255"/>
      <c r="X957" s="255"/>
      <c r="Y957" s="255"/>
      <c r="Z957" s="255"/>
      <c r="AA957" s="255"/>
      <c r="AB957" s="255"/>
      <c r="AC957" s="255"/>
      <c r="AD957" s="255"/>
      <c r="AE957" s="255"/>
      <c r="AF957" s="255"/>
      <c r="AG957" s="255"/>
      <c r="AH957" s="255"/>
      <c r="AI957" s="255"/>
      <c r="AJ957" s="255"/>
      <c r="AK957" s="255"/>
      <c r="AL957" s="255"/>
      <c r="AM957" s="255"/>
      <c r="AN957" s="255"/>
      <c r="AO957" s="255"/>
      <c r="AP957" s="255"/>
      <c r="AQ957" s="255"/>
      <c r="AR957" s="255"/>
      <c r="AS957" s="255"/>
      <c r="AT957" s="255"/>
      <c r="AU957" s="255"/>
      <c r="AV957" s="255"/>
      <c r="AW957" s="255"/>
      <c r="AX957" s="255"/>
      <c r="AY957" s="255"/>
      <c r="AZ957" s="255"/>
      <c r="BA957" s="255"/>
      <c r="BB957" s="255"/>
      <c r="BC957" s="255"/>
      <c r="BD957" s="255"/>
      <c r="BE957" s="255"/>
      <c r="BF957" s="255"/>
      <c r="BG957" s="255"/>
      <c r="BH957" s="255"/>
      <c r="BI957" s="255"/>
    </row>
    <row r="958" spans="1:61" x14ac:dyDescent="0.2">
      <c r="A958" s="255"/>
      <c r="B958" s="255"/>
      <c r="C958" s="255"/>
      <c r="D958" s="255"/>
      <c r="E958" s="255"/>
      <c r="F958" s="255"/>
      <c r="G958" s="255"/>
      <c r="H958" s="255"/>
      <c r="I958" s="255"/>
      <c r="J958" s="255"/>
      <c r="K958" s="255"/>
      <c r="L958" s="255"/>
      <c r="M958" s="255"/>
      <c r="N958" s="255"/>
      <c r="O958" s="255"/>
      <c r="P958" s="255"/>
      <c r="Q958" s="255"/>
      <c r="R958" s="255"/>
      <c r="S958" s="255"/>
      <c r="T958" s="255"/>
      <c r="U958" s="255"/>
      <c r="V958" s="255"/>
      <c r="W958" s="255"/>
      <c r="X958" s="255"/>
      <c r="Y958" s="255"/>
      <c r="Z958" s="255"/>
      <c r="AA958" s="255"/>
      <c r="AB958" s="255"/>
      <c r="AC958" s="255"/>
      <c r="AD958" s="255"/>
      <c r="AE958" s="255"/>
      <c r="AF958" s="255"/>
      <c r="AG958" s="255"/>
      <c r="AH958" s="255"/>
      <c r="AI958" s="255"/>
      <c r="AJ958" s="255"/>
      <c r="AK958" s="255"/>
      <c r="AL958" s="255"/>
      <c r="AM958" s="255"/>
      <c r="AN958" s="255"/>
      <c r="AO958" s="255"/>
      <c r="AP958" s="255"/>
      <c r="AQ958" s="255"/>
      <c r="AR958" s="255"/>
      <c r="AS958" s="255"/>
      <c r="AT958" s="255"/>
      <c r="AU958" s="255"/>
      <c r="AV958" s="255"/>
      <c r="AW958" s="255"/>
      <c r="AX958" s="255"/>
      <c r="AY958" s="255"/>
      <c r="AZ958" s="255"/>
      <c r="BA958" s="255"/>
      <c r="BB958" s="255"/>
      <c r="BC958" s="255"/>
      <c r="BD958" s="255"/>
      <c r="BE958" s="255"/>
      <c r="BF958" s="255"/>
      <c r="BG958" s="255"/>
      <c r="BH958" s="255"/>
      <c r="BI958" s="255"/>
    </row>
    <row r="959" spans="1:61" x14ac:dyDescent="0.2">
      <c r="A959" s="255"/>
      <c r="B959" s="255"/>
      <c r="C959" s="255"/>
      <c r="D959" s="255"/>
      <c r="E959" s="255"/>
      <c r="F959" s="255"/>
      <c r="G959" s="255"/>
      <c r="H959" s="255"/>
      <c r="I959" s="255"/>
      <c r="J959" s="255"/>
      <c r="K959" s="255"/>
      <c r="L959" s="255"/>
      <c r="M959" s="255"/>
      <c r="N959" s="255"/>
      <c r="O959" s="255"/>
      <c r="P959" s="255"/>
      <c r="Q959" s="255"/>
      <c r="R959" s="255"/>
      <c r="S959" s="255"/>
      <c r="T959" s="255"/>
      <c r="U959" s="255"/>
      <c r="V959" s="255"/>
      <c r="W959" s="255"/>
      <c r="X959" s="255"/>
      <c r="Y959" s="255"/>
      <c r="Z959" s="255"/>
      <c r="AA959" s="255"/>
      <c r="AB959" s="255"/>
      <c r="AC959" s="255"/>
      <c r="AD959" s="255"/>
      <c r="AE959" s="255"/>
      <c r="AF959" s="255"/>
      <c r="AG959" s="255"/>
      <c r="AH959" s="255"/>
      <c r="AI959" s="255"/>
      <c r="AJ959" s="255"/>
      <c r="AK959" s="255"/>
      <c r="AL959" s="255"/>
      <c r="AM959" s="255"/>
      <c r="AN959" s="255"/>
      <c r="AO959" s="255"/>
      <c r="AP959" s="255"/>
      <c r="AQ959" s="255"/>
      <c r="AR959" s="255"/>
      <c r="AS959" s="255"/>
      <c r="AT959" s="255"/>
      <c r="AU959" s="255"/>
      <c r="AV959" s="255"/>
      <c r="AW959" s="255"/>
      <c r="AX959" s="255"/>
      <c r="AY959" s="255"/>
      <c r="AZ959" s="255"/>
      <c r="BA959" s="255"/>
      <c r="BB959" s="255"/>
      <c r="BC959" s="255"/>
      <c r="BD959" s="255"/>
      <c r="BE959" s="255"/>
      <c r="BF959" s="255"/>
      <c r="BG959" s="255"/>
      <c r="BH959" s="255"/>
      <c r="BI959" s="255"/>
    </row>
    <row r="960" spans="1:61" x14ac:dyDescent="0.2">
      <c r="A960" s="255"/>
      <c r="B960" s="255"/>
      <c r="C960" s="255"/>
      <c r="D960" s="255"/>
      <c r="E960" s="255"/>
      <c r="F960" s="255"/>
      <c r="G960" s="255"/>
      <c r="H960" s="255"/>
      <c r="I960" s="255"/>
      <c r="J960" s="255"/>
      <c r="K960" s="255"/>
      <c r="L960" s="255"/>
      <c r="M960" s="255"/>
      <c r="N960" s="255"/>
      <c r="O960" s="255"/>
      <c r="P960" s="255"/>
      <c r="Q960" s="255"/>
      <c r="R960" s="255"/>
      <c r="S960" s="255"/>
      <c r="T960" s="255"/>
      <c r="U960" s="255"/>
      <c r="V960" s="255"/>
      <c r="W960" s="255"/>
      <c r="X960" s="255"/>
      <c r="Y960" s="255"/>
      <c r="Z960" s="255"/>
      <c r="AA960" s="255"/>
      <c r="AB960" s="255"/>
      <c r="AC960" s="255"/>
      <c r="AD960" s="255"/>
      <c r="AE960" s="255"/>
      <c r="AF960" s="255"/>
      <c r="AG960" s="255"/>
      <c r="AH960" s="255"/>
      <c r="AI960" s="255"/>
      <c r="AJ960" s="255"/>
      <c r="AK960" s="255"/>
      <c r="AL960" s="255"/>
      <c r="AM960" s="255"/>
      <c r="AN960" s="255"/>
      <c r="AO960" s="255"/>
      <c r="AP960" s="255"/>
      <c r="AQ960" s="255"/>
      <c r="AR960" s="255"/>
      <c r="AS960" s="255"/>
      <c r="AT960" s="255"/>
      <c r="AU960" s="255"/>
      <c r="AV960" s="255"/>
      <c r="AW960" s="255"/>
      <c r="AX960" s="255"/>
      <c r="AY960" s="255"/>
      <c r="AZ960" s="255"/>
      <c r="BA960" s="255"/>
      <c r="BB960" s="255"/>
      <c r="BC960" s="255"/>
      <c r="BD960" s="255"/>
      <c r="BE960" s="255"/>
      <c r="BF960" s="255"/>
      <c r="BG960" s="255"/>
      <c r="BH960" s="255"/>
      <c r="BI960" s="255"/>
    </row>
    <row r="961" spans="1:61" x14ac:dyDescent="0.2">
      <c r="A961" s="255"/>
      <c r="B961" s="255"/>
      <c r="C961" s="255"/>
      <c r="D961" s="255"/>
      <c r="E961" s="255"/>
      <c r="F961" s="255"/>
      <c r="G961" s="255"/>
      <c r="H961" s="255"/>
      <c r="I961" s="255"/>
      <c r="J961" s="255"/>
      <c r="K961" s="255"/>
      <c r="L961" s="255"/>
      <c r="M961" s="255"/>
      <c r="N961" s="255"/>
      <c r="O961" s="255"/>
      <c r="P961" s="255"/>
      <c r="Q961" s="255"/>
      <c r="R961" s="255"/>
      <c r="S961" s="255"/>
      <c r="T961" s="255"/>
      <c r="U961" s="255"/>
      <c r="V961" s="255"/>
      <c r="W961" s="255"/>
      <c r="X961" s="255"/>
      <c r="Y961" s="255"/>
      <c r="Z961" s="255"/>
      <c r="AA961" s="255"/>
      <c r="AB961" s="255"/>
      <c r="AC961" s="255"/>
      <c r="AD961" s="255"/>
      <c r="AE961" s="255"/>
      <c r="AF961" s="255"/>
      <c r="AG961" s="255"/>
      <c r="AH961" s="255"/>
      <c r="AI961" s="255"/>
      <c r="AJ961" s="255"/>
      <c r="AK961" s="255"/>
      <c r="AL961" s="255"/>
      <c r="AM961" s="255"/>
      <c r="AN961" s="255"/>
      <c r="AO961" s="255"/>
      <c r="AP961" s="255"/>
      <c r="AQ961" s="255"/>
      <c r="AR961" s="255"/>
      <c r="AS961" s="255"/>
      <c r="AT961" s="255"/>
      <c r="AU961" s="255"/>
      <c r="AV961" s="255"/>
      <c r="AW961" s="255"/>
      <c r="AX961" s="255"/>
      <c r="AY961" s="255"/>
      <c r="AZ961" s="255"/>
      <c r="BA961" s="255"/>
      <c r="BB961" s="255"/>
      <c r="BC961" s="255"/>
      <c r="BD961" s="255"/>
      <c r="BE961" s="255"/>
      <c r="BF961" s="255"/>
      <c r="BG961" s="255"/>
      <c r="BH961" s="255"/>
      <c r="BI961" s="255"/>
    </row>
    <row r="962" spans="1:61" x14ac:dyDescent="0.2">
      <c r="A962" s="255"/>
      <c r="B962" s="255"/>
      <c r="C962" s="255"/>
      <c r="D962" s="255"/>
      <c r="E962" s="255"/>
      <c r="F962" s="255"/>
      <c r="G962" s="255"/>
      <c r="H962" s="255"/>
      <c r="I962" s="255"/>
      <c r="J962" s="255"/>
      <c r="K962" s="255"/>
      <c r="L962" s="255"/>
      <c r="M962" s="255"/>
      <c r="N962" s="255"/>
      <c r="O962" s="255"/>
      <c r="P962" s="255"/>
      <c r="Q962" s="255"/>
      <c r="R962" s="255"/>
      <c r="S962" s="255"/>
      <c r="T962" s="255"/>
      <c r="U962" s="255"/>
      <c r="V962" s="255"/>
      <c r="W962" s="255"/>
      <c r="X962" s="255"/>
      <c r="Y962" s="255"/>
      <c r="Z962" s="255"/>
      <c r="AA962" s="255"/>
      <c r="AB962" s="255"/>
      <c r="AC962" s="255"/>
      <c r="AD962" s="255"/>
      <c r="AE962" s="255"/>
      <c r="AF962" s="255"/>
      <c r="AG962" s="255"/>
      <c r="AH962" s="255"/>
      <c r="AI962" s="255"/>
      <c r="AJ962" s="255"/>
      <c r="AK962" s="255"/>
      <c r="AL962" s="255"/>
      <c r="AM962" s="255"/>
      <c r="AN962" s="255"/>
      <c r="AO962" s="255"/>
      <c r="AP962" s="255"/>
      <c r="AQ962" s="255"/>
      <c r="AR962" s="255"/>
      <c r="AS962" s="255"/>
      <c r="AT962" s="255"/>
      <c r="AU962" s="255"/>
      <c r="AV962" s="255"/>
      <c r="AW962" s="255"/>
      <c r="AX962" s="255"/>
      <c r="AY962" s="255"/>
      <c r="AZ962" s="255"/>
      <c r="BA962" s="255"/>
      <c r="BB962" s="255"/>
      <c r="BC962" s="255"/>
      <c r="BD962" s="255"/>
      <c r="BE962" s="255"/>
      <c r="BF962" s="255"/>
      <c r="BG962" s="255"/>
      <c r="BH962" s="255"/>
      <c r="BI962" s="255"/>
    </row>
    <row r="963" spans="1:61" x14ac:dyDescent="0.2">
      <c r="A963" s="255"/>
      <c r="B963" s="255"/>
      <c r="C963" s="255"/>
      <c r="D963" s="255"/>
      <c r="E963" s="255"/>
      <c r="F963" s="255"/>
      <c r="G963" s="255"/>
      <c r="H963" s="255"/>
      <c r="I963" s="255"/>
      <c r="J963" s="255"/>
      <c r="K963" s="255"/>
      <c r="L963" s="255"/>
      <c r="M963" s="255"/>
      <c r="N963" s="255"/>
      <c r="O963" s="255"/>
      <c r="P963" s="255"/>
      <c r="Q963" s="255"/>
      <c r="R963" s="255"/>
      <c r="S963" s="255"/>
      <c r="T963" s="255"/>
      <c r="U963" s="255"/>
      <c r="V963" s="255"/>
      <c r="W963" s="255"/>
      <c r="X963" s="255"/>
      <c r="Y963" s="255"/>
      <c r="Z963" s="255"/>
      <c r="AA963" s="255"/>
      <c r="AB963" s="255"/>
      <c r="AC963" s="255"/>
      <c r="AD963" s="255"/>
      <c r="AE963" s="255"/>
      <c r="AF963" s="255"/>
      <c r="AG963" s="255"/>
      <c r="AH963" s="255"/>
      <c r="AI963" s="255"/>
      <c r="AJ963" s="255"/>
      <c r="AK963" s="255"/>
      <c r="AL963" s="255"/>
      <c r="AM963" s="255"/>
      <c r="AN963" s="255"/>
      <c r="AO963" s="255"/>
      <c r="AP963" s="255"/>
      <c r="AQ963" s="255"/>
      <c r="AR963" s="255"/>
      <c r="AS963" s="255"/>
      <c r="AT963" s="255"/>
      <c r="AU963" s="255"/>
      <c r="AV963" s="255"/>
      <c r="AW963" s="255"/>
      <c r="AX963" s="255"/>
      <c r="AY963" s="255"/>
      <c r="AZ963" s="255"/>
      <c r="BA963" s="255"/>
      <c r="BB963" s="255"/>
      <c r="BC963" s="255"/>
      <c r="BD963" s="255"/>
      <c r="BE963" s="255"/>
      <c r="BF963" s="255"/>
      <c r="BG963" s="255"/>
      <c r="BH963" s="255"/>
      <c r="BI963" s="255"/>
    </row>
    <row r="964" spans="1:61" x14ac:dyDescent="0.2">
      <c r="A964" s="255"/>
      <c r="B964" s="255"/>
      <c r="C964" s="255"/>
      <c r="D964" s="255"/>
      <c r="E964" s="255"/>
      <c r="F964" s="255"/>
      <c r="G964" s="255"/>
      <c r="H964" s="255"/>
      <c r="I964" s="255"/>
      <c r="J964" s="255"/>
      <c r="K964" s="255"/>
      <c r="L964" s="255"/>
      <c r="M964" s="255"/>
      <c r="N964" s="255"/>
      <c r="O964" s="255"/>
      <c r="P964" s="255"/>
      <c r="Q964" s="255"/>
      <c r="R964" s="255"/>
      <c r="S964" s="255"/>
      <c r="T964" s="255"/>
      <c r="U964" s="255"/>
      <c r="V964" s="255"/>
      <c r="W964" s="255"/>
      <c r="X964" s="255"/>
      <c r="Y964" s="255"/>
      <c r="Z964" s="255"/>
      <c r="AA964" s="255"/>
      <c r="AB964" s="255"/>
      <c r="AC964" s="255"/>
      <c r="AD964" s="255"/>
      <c r="AE964" s="255"/>
      <c r="AF964" s="255"/>
      <c r="AG964" s="255"/>
      <c r="AH964" s="255"/>
      <c r="AI964" s="255"/>
      <c r="AJ964" s="255"/>
      <c r="AK964" s="255"/>
      <c r="AL964" s="255"/>
      <c r="AM964" s="255"/>
      <c r="AN964" s="255"/>
      <c r="AO964" s="255"/>
      <c r="AP964" s="255"/>
      <c r="AQ964" s="255"/>
      <c r="AR964" s="255"/>
      <c r="AS964" s="255"/>
      <c r="AT964" s="255"/>
      <c r="AU964" s="255"/>
      <c r="AV964" s="255"/>
      <c r="AW964" s="255"/>
      <c r="AX964" s="255"/>
      <c r="AY964" s="255"/>
      <c r="AZ964" s="255"/>
      <c r="BA964" s="255"/>
      <c r="BB964" s="255"/>
      <c r="BC964" s="255"/>
      <c r="BD964" s="255"/>
      <c r="BE964" s="255"/>
      <c r="BF964" s="255"/>
      <c r="BG964" s="255"/>
      <c r="BH964" s="255"/>
      <c r="BI964" s="255"/>
    </row>
    <row r="965" spans="1:61" x14ac:dyDescent="0.2">
      <c r="A965" s="255"/>
      <c r="B965" s="255"/>
      <c r="C965" s="255"/>
      <c r="D965" s="255"/>
      <c r="E965" s="255"/>
      <c r="F965" s="255"/>
      <c r="G965" s="255"/>
      <c r="H965" s="255"/>
      <c r="I965" s="255"/>
      <c r="J965" s="255"/>
      <c r="K965" s="255"/>
      <c r="L965" s="255"/>
      <c r="M965" s="255"/>
      <c r="N965" s="255"/>
      <c r="O965" s="255"/>
      <c r="P965" s="255"/>
      <c r="Q965" s="255"/>
      <c r="R965" s="255"/>
      <c r="S965" s="255"/>
      <c r="T965" s="255"/>
      <c r="U965" s="255"/>
      <c r="V965" s="255"/>
      <c r="W965" s="255"/>
      <c r="X965" s="255"/>
      <c r="Y965" s="255"/>
      <c r="Z965" s="255"/>
      <c r="AA965" s="255"/>
      <c r="AB965" s="255"/>
      <c r="AC965" s="255"/>
      <c r="AD965" s="255"/>
      <c r="AE965" s="255"/>
      <c r="AF965" s="255"/>
      <c r="AG965" s="255"/>
      <c r="AH965" s="255"/>
      <c r="AI965" s="255"/>
      <c r="AJ965" s="255"/>
      <c r="AK965" s="255"/>
      <c r="AL965" s="255"/>
      <c r="AM965" s="255"/>
      <c r="AN965" s="255"/>
      <c r="AO965" s="255"/>
      <c r="AP965" s="255"/>
      <c r="AQ965" s="255"/>
      <c r="AR965" s="255"/>
      <c r="AS965" s="255"/>
      <c r="AT965" s="255"/>
      <c r="AU965" s="255"/>
      <c r="AV965" s="255"/>
      <c r="AW965" s="255"/>
      <c r="AX965" s="255"/>
      <c r="AY965" s="255"/>
      <c r="AZ965" s="255"/>
      <c r="BA965" s="255"/>
      <c r="BB965" s="255"/>
      <c r="BC965" s="255"/>
      <c r="BD965" s="255"/>
      <c r="BE965" s="255"/>
      <c r="BF965" s="255"/>
      <c r="BG965" s="255"/>
      <c r="BH965" s="255"/>
      <c r="BI965" s="255"/>
    </row>
    <row r="966" spans="1:61" x14ac:dyDescent="0.2">
      <c r="A966" s="255"/>
      <c r="B966" s="255"/>
      <c r="C966" s="255"/>
      <c r="D966" s="255"/>
      <c r="E966" s="255"/>
      <c r="F966" s="255"/>
      <c r="G966" s="255"/>
      <c r="H966" s="255"/>
      <c r="I966" s="255"/>
      <c r="J966" s="255"/>
      <c r="K966" s="255"/>
      <c r="L966" s="255"/>
      <c r="M966" s="255"/>
      <c r="N966" s="255"/>
      <c r="O966" s="255"/>
      <c r="P966" s="255"/>
      <c r="Q966" s="255"/>
      <c r="R966" s="255"/>
      <c r="S966" s="255"/>
      <c r="T966" s="255"/>
      <c r="U966" s="255"/>
      <c r="V966" s="255"/>
      <c r="W966" s="255"/>
      <c r="X966" s="255"/>
      <c r="Y966" s="255"/>
      <c r="Z966" s="255"/>
      <c r="AA966" s="255"/>
      <c r="AB966" s="255"/>
      <c r="AC966" s="255"/>
      <c r="AD966" s="255"/>
      <c r="AE966" s="255"/>
      <c r="AF966" s="255"/>
      <c r="AG966" s="255"/>
      <c r="AH966" s="255"/>
      <c r="AI966" s="255"/>
      <c r="AJ966" s="255"/>
      <c r="AK966" s="255"/>
      <c r="AL966" s="255"/>
      <c r="AM966" s="255"/>
      <c r="AN966" s="255"/>
      <c r="AO966" s="255"/>
      <c r="AP966" s="255"/>
      <c r="AQ966" s="255"/>
      <c r="AR966" s="255"/>
      <c r="AS966" s="255"/>
      <c r="AT966" s="255"/>
      <c r="AU966" s="255"/>
      <c r="AV966" s="255"/>
      <c r="AW966" s="255"/>
      <c r="AX966" s="255"/>
      <c r="AY966" s="255"/>
      <c r="AZ966" s="255"/>
      <c r="BA966" s="255"/>
      <c r="BB966" s="255"/>
      <c r="BC966" s="255"/>
      <c r="BD966" s="255"/>
      <c r="BE966" s="255"/>
      <c r="BF966" s="255"/>
      <c r="BG966" s="255"/>
      <c r="BH966" s="255"/>
      <c r="BI966" s="255"/>
    </row>
    <row r="967" spans="1:61" x14ac:dyDescent="0.2">
      <c r="A967" s="255"/>
      <c r="B967" s="255"/>
      <c r="C967" s="255"/>
      <c r="D967" s="255"/>
      <c r="E967" s="255"/>
      <c r="F967" s="255"/>
      <c r="G967" s="255"/>
      <c r="H967" s="255"/>
      <c r="I967" s="255"/>
      <c r="J967" s="255"/>
      <c r="K967" s="255"/>
      <c r="L967" s="255"/>
      <c r="M967" s="255"/>
      <c r="N967" s="255"/>
      <c r="O967" s="255"/>
      <c r="P967" s="255"/>
      <c r="Q967" s="255"/>
      <c r="R967" s="255"/>
      <c r="S967" s="255"/>
      <c r="T967" s="255"/>
      <c r="U967" s="255"/>
      <c r="V967" s="255"/>
      <c r="W967" s="255"/>
      <c r="X967" s="255"/>
      <c r="Y967" s="255"/>
      <c r="Z967" s="255"/>
      <c r="AA967" s="255"/>
      <c r="AB967" s="255"/>
      <c r="AC967" s="255"/>
      <c r="AD967" s="255"/>
      <c r="AE967" s="255"/>
      <c r="AF967" s="255"/>
      <c r="AG967" s="255"/>
      <c r="AH967" s="255"/>
      <c r="AI967" s="255"/>
      <c r="AJ967" s="255"/>
      <c r="AK967" s="255"/>
      <c r="AL967" s="255"/>
      <c r="AM967" s="255"/>
      <c r="AN967" s="255"/>
      <c r="AO967" s="255"/>
      <c r="AP967" s="255"/>
      <c r="AQ967" s="255"/>
      <c r="AR967" s="255"/>
      <c r="AS967" s="255"/>
      <c r="AT967" s="255"/>
      <c r="AU967" s="255"/>
      <c r="AV967" s="255"/>
      <c r="AW967" s="255"/>
      <c r="AX967" s="255"/>
      <c r="AY967" s="255"/>
      <c r="AZ967" s="255"/>
      <c r="BA967" s="255"/>
      <c r="BB967" s="255"/>
      <c r="BC967" s="255"/>
      <c r="BD967" s="255"/>
      <c r="BE967" s="255"/>
      <c r="BF967" s="255"/>
      <c r="BG967" s="255"/>
      <c r="BH967" s="255"/>
      <c r="BI967" s="255"/>
    </row>
    <row r="968" spans="1:61" x14ac:dyDescent="0.2">
      <c r="A968" s="255"/>
      <c r="B968" s="255"/>
      <c r="C968" s="255"/>
      <c r="D968" s="255"/>
      <c r="E968" s="255"/>
      <c r="F968" s="255"/>
      <c r="G968" s="255"/>
      <c r="H968" s="255"/>
      <c r="I968" s="255"/>
      <c r="J968" s="255"/>
      <c r="K968" s="255"/>
      <c r="L968" s="255"/>
      <c r="M968" s="255"/>
      <c r="N968" s="255"/>
      <c r="O968" s="255"/>
      <c r="P968" s="255"/>
      <c r="Q968" s="255"/>
      <c r="R968" s="255"/>
      <c r="S968" s="255"/>
      <c r="T968" s="255"/>
      <c r="U968" s="255"/>
      <c r="V968" s="255"/>
      <c r="W968" s="255"/>
      <c r="X968" s="255"/>
      <c r="Y968" s="255"/>
      <c r="Z968" s="255"/>
      <c r="AA968" s="255"/>
      <c r="AB968" s="255"/>
      <c r="AC968" s="255"/>
      <c r="AD968" s="255"/>
      <c r="AE968" s="255"/>
      <c r="AF968" s="255"/>
      <c r="AG968" s="255"/>
      <c r="AH968" s="255"/>
      <c r="AI968" s="255"/>
      <c r="AJ968" s="255"/>
      <c r="AK968" s="255"/>
      <c r="AL968" s="255"/>
      <c r="AM968" s="255"/>
      <c r="AN968" s="255"/>
      <c r="AO968" s="255"/>
      <c r="AP968" s="255"/>
      <c r="AQ968" s="255"/>
      <c r="AR968" s="255"/>
      <c r="AS968" s="255"/>
      <c r="AT968" s="255"/>
      <c r="AU968" s="255"/>
      <c r="AV968" s="255"/>
      <c r="AW968" s="255"/>
      <c r="AX968" s="255"/>
      <c r="AY968" s="255"/>
      <c r="AZ968" s="255"/>
      <c r="BA968" s="255"/>
      <c r="BB968" s="255"/>
      <c r="BC968" s="255"/>
      <c r="BD968" s="255"/>
      <c r="BE968" s="255"/>
      <c r="BF968" s="255"/>
      <c r="BG968" s="255"/>
      <c r="BH968" s="255"/>
      <c r="BI968" s="255"/>
    </row>
    <row r="969" spans="1:61" x14ac:dyDescent="0.2">
      <c r="A969" s="255"/>
      <c r="B969" s="255"/>
      <c r="C969" s="255"/>
      <c r="D969" s="255"/>
      <c r="E969" s="255"/>
      <c r="F969" s="255"/>
      <c r="G969" s="255"/>
      <c r="H969" s="255"/>
      <c r="I969" s="255"/>
      <c r="J969" s="255"/>
      <c r="K969" s="255"/>
      <c r="L969" s="255"/>
      <c r="M969" s="255"/>
      <c r="N969" s="255"/>
      <c r="O969" s="255"/>
      <c r="P969" s="255"/>
      <c r="Q969" s="255"/>
      <c r="R969" s="255"/>
      <c r="S969" s="255"/>
      <c r="T969" s="255"/>
      <c r="U969" s="255"/>
      <c r="V969" s="255"/>
      <c r="W969" s="255"/>
      <c r="X969" s="255"/>
      <c r="Y969" s="255"/>
      <c r="Z969" s="255"/>
      <c r="AA969" s="255"/>
      <c r="AB969" s="255"/>
      <c r="AC969" s="255"/>
      <c r="AD969" s="255"/>
      <c r="AE969" s="255"/>
      <c r="AF969" s="255"/>
      <c r="AG969" s="255"/>
      <c r="AH969" s="255"/>
      <c r="AI969" s="255"/>
      <c r="AJ969" s="255"/>
      <c r="AK969" s="255"/>
      <c r="AL969" s="255"/>
      <c r="AM969" s="255"/>
      <c r="AN969" s="255"/>
      <c r="AO969" s="255"/>
      <c r="AP969" s="255"/>
      <c r="AQ969" s="255"/>
      <c r="AR969" s="255"/>
      <c r="AS969" s="255"/>
      <c r="AT969" s="255"/>
      <c r="AU969" s="255"/>
      <c r="AV969" s="255"/>
      <c r="AW969" s="255"/>
      <c r="AX969" s="255"/>
      <c r="AY969" s="255"/>
      <c r="AZ969" s="255"/>
      <c r="BA969" s="255"/>
      <c r="BB969" s="255"/>
      <c r="BC969" s="255"/>
      <c r="BD969" s="255"/>
      <c r="BE969" s="255"/>
      <c r="BF969" s="255"/>
      <c r="BG969" s="255"/>
      <c r="BH969" s="255"/>
      <c r="BI969" s="255"/>
    </row>
    <row r="970" spans="1:61" x14ac:dyDescent="0.2">
      <c r="A970" s="255"/>
      <c r="B970" s="255"/>
      <c r="C970" s="255"/>
      <c r="D970" s="255"/>
      <c r="E970" s="255"/>
      <c r="F970" s="255"/>
      <c r="G970" s="255"/>
      <c r="H970" s="255"/>
      <c r="I970" s="255"/>
      <c r="J970" s="255"/>
      <c r="K970" s="255"/>
      <c r="L970" s="255"/>
      <c r="M970" s="255"/>
      <c r="N970" s="255"/>
      <c r="O970" s="255"/>
      <c r="P970" s="255"/>
      <c r="Q970" s="255"/>
      <c r="R970" s="255"/>
      <c r="S970" s="255"/>
      <c r="T970" s="255"/>
      <c r="U970" s="255"/>
      <c r="V970" s="255"/>
      <c r="W970" s="255"/>
      <c r="X970" s="255"/>
      <c r="Y970" s="255"/>
      <c r="Z970" s="255"/>
      <c r="AA970" s="255"/>
      <c r="AB970" s="255"/>
      <c r="AC970" s="255"/>
      <c r="AD970" s="255"/>
      <c r="AE970" s="255"/>
      <c r="AF970" s="255"/>
      <c r="AG970" s="255"/>
      <c r="AH970" s="255"/>
      <c r="AI970" s="255"/>
      <c r="AJ970" s="255"/>
      <c r="AK970" s="255"/>
      <c r="AL970" s="255"/>
      <c r="AM970" s="255"/>
      <c r="AN970" s="255"/>
      <c r="AO970" s="255"/>
      <c r="AP970" s="255"/>
      <c r="AQ970" s="255"/>
      <c r="AR970" s="255"/>
      <c r="AS970" s="255"/>
      <c r="AT970" s="255"/>
      <c r="AU970" s="255"/>
      <c r="AV970" s="255"/>
      <c r="AW970" s="255"/>
      <c r="AX970" s="255"/>
      <c r="AY970" s="255"/>
      <c r="AZ970" s="255"/>
      <c r="BA970" s="255"/>
      <c r="BB970" s="255"/>
      <c r="BC970" s="255"/>
      <c r="BD970" s="255"/>
      <c r="BE970" s="255"/>
      <c r="BF970" s="255"/>
      <c r="BG970" s="255"/>
      <c r="BH970" s="255"/>
      <c r="BI970" s="255"/>
    </row>
    <row r="971" spans="1:61" x14ac:dyDescent="0.2">
      <c r="A971" s="255"/>
      <c r="B971" s="255"/>
      <c r="C971" s="255"/>
      <c r="D971" s="255"/>
      <c r="E971" s="255"/>
      <c r="F971" s="255"/>
      <c r="G971" s="255"/>
      <c r="H971" s="255"/>
      <c r="I971" s="255"/>
      <c r="J971" s="255"/>
      <c r="K971" s="255"/>
      <c r="L971" s="255"/>
      <c r="M971" s="255"/>
      <c r="N971" s="255"/>
      <c r="O971" s="255"/>
      <c r="P971" s="255"/>
      <c r="Q971" s="255"/>
      <c r="R971" s="255"/>
      <c r="S971" s="255"/>
      <c r="T971" s="255"/>
      <c r="U971" s="255"/>
      <c r="V971" s="255"/>
      <c r="W971" s="255"/>
      <c r="X971" s="255"/>
      <c r="Y971" s="255"/>
      <c r="Z971" s="255"/>
      <c r="AA971" s="255"/>
      <c r="AB971" s="255"/>
      <c r="AC971" s="255"/>
      <c r="AD971" s="255"/>
      <c r="AE971" s="255"/>
      <c r="AF971" s="255"/>
      <c r="AG971" s="255"/>
      <c r="AH971" s="255"/>
      <c r="AI971" s="255"/>
      <c r="AJ971" s="255"/>
      <c r="AK971" s="255"/>
      <c r="AL971" s="255"/>
      <c r="AM971" s="255"/>
      <c r="AN971" s="255"/>
      <c r="AO971" s="255"/>
      <c r="AP971" s="255"/>
      <c r="AQ971" s="255"/>
      <c r="AR971" s="255"/>
      <c r="AS971" s="255"/>
      <c r="AT971" s="255"/>
      <c r="AU971" s="255"/>
      <c r="AV971" s="255"/>
      <c r="AW971" s="255"/>
      <c r="AX971" s="255"/>
      <c r="AY971" s="255"/>
      <c r="AZ971" s="255"/>
      <c r="BA971" s="255"/>
      <c r="BB971" s="255"/>
      <c r="BC971" s="255"/>
      <c r="BD971" s="255"/>
      <c r="BE971" s="255"/>
      <c r="BF971" s="255"/>
      <c r="BG971" s="255"/>
      <c r="BH971" s="255"/>
      <c r="BI971" s="255"/>
    </row>
    <row r="972" spans="1:61" x14ac:dyDescent="0.2">
      <c r="A972" s="255"/>
      <c r="B972" s="255"/>
      <c r="C972" s="255"/>
      <c r="D972" s="255"/>
      <c r="E972" s="255"/>
      <c r="F972" s="255"/>
      <c r="G972" s="255"/>
      <c r="H972" s="255"/>
      <c r="I972" s="255"/>
      <c r="J972" s="255"/>
      <c r="K972" s="255"/>
      <c r="L972" s="255"/>
      <c r="M972" s="255"/>
      <c r="N972" s="255"/>
      <c r="O972" s="255"/>
      <c r="P972" s="255"/>
      <c r="Q972" s="255"/>
      <c r="R972" s="255"/>
      <c r="S972" s="255"/>
      <c r="T972" s="255"/>
      <c r="U972" s="255"/>
      <c r="V972" s="255"/>
      <c r="W972" s="255"/>
      <c r="X972" s="255"/>
      <c r="Y972" s="255"/>
      <c r="Z972" s="255"/>
      <c r="AA972" s="255"/>
      <c r="AB972" s="255"/>
      <c r="AC972" s="255"/>
      <c r="AD972" s="255"/>
      <c r="AE972" s="255"/>
      <c r="AF972" s="255"/>
      <c r="AG972" s="255"/>
      <c r="AH972" s="255"/>
      <c r="AI972" s="255"/>
      <c r="AJ972" s="255"/>
      <c r="AK972" s="255"/>
      <c r="AL972" s="255"/>
      <c r="AM972" s="255"/>
      <c r="AN972" s="255"/>
      <c r="AO972" s="255"/>
      <c r="AP972" s="255"/>
      <c r="AQ972" s="255"/>
      <c r="AR972" s="255"/>
      <c r="AS972" s="255"/>
      <c r="AT972" s="255"/>
      <c r="AU972" s="255"/>
      <c r="AV972" s="255"/>
      <c r="AW972" s="255"/>
      <c r="AX972" s="255"/>
      <c r="AY972" s="255"/>
      <c r="AZ972" s="255"/>
      <c r="BA972" s="255"/>
      <c r="BB972" s="255"/>
      <c r="BC972" s="255"/>
      <c r="BD972" s="255"/>
      <c r="BE972" s="255"/>
      <c r="BF972" s="255"/>
      <c r="BG972" s="255"/>
      <c r="BH972" s="255"/>
      <c r="BI972" s="255"/>
    </row>
    <row r="973" spans="1:61" x14ac:dyDescent="0.2">
      <c r="A973" s="255"/>
      <c r="B973" s="255"/>
      <c r="C973" s="255"/>
      <c r="D973" s="255"/>
      <c r="E973" s="255"/>
      <c r="F973" s="255"/>
      <c r="G973" s="255"/>
      <c r="H973" s="255"/>
      <c r="I973" s="255"/>
      <c r="J973" s="255"/>
      <c r="K973" s="255"/>
      <c r="L973" s="255"/>
      <c r="M973" s="255"/>
      <c r="N973" s="255"/>
      <c r="O973" s="255"/>
      <c r="P973" s="255"/>
      <c r="Q973" s="255"/>
      <c r="R973" s="255"/>
      <c r="S973" s="255"/>
      <c r="T973" s="255"/>
      <c r="U973" s="255"/>
      <c r="V973" s="255"/>
      <c r="W973" s="255"/>
      <c r="X973" s="255"/>
      <c r="Y973" s="255"/>
      <c r="Z973" s="255"/>
      <c r="AA973" s="255"/>
      <c r="AB973" s="255"/>
      <c r="AC973" s="255"/>
      <c r="AD973" s="255"/>
      <c r="AE973" s="255"/>
      <c r="AF973" s="255"/>
      <c r="AG973" s="255"/>
      <c r="AH973" s="255"/>
      <c r="AI973" s="255"/>
      <c r="AJ973" s="255"/>
      <c r="AK973" s="255"/>
      <c r="AL973" s="255"/>
      <c r="AM973" s="255"/>
      <c r="AN973" s="255"/>
      <c r="AO973" s="255"/>
      <c r="AP973" s="255"/>
      <c r="AQ973" s="255"/>
      <c r="AR973" s="255"/>
      <c r="AS973" s="255"/>
      <c r="AT973" s="255"/>
      <c r="AU973" s="255"/>
      <c r="AV973" s="255"/>
      <c r="AW973" s="255"/>
      <c r="AX973" s="255"/>
      <c r="AY973" s="255"/>
      <c r="AZ973" s="255"/>
      <c r="BA973" s="255"/>
      <c r="BB973" s="255"/>
      <c r="BC973" s="255"/>
      <c r="BD973" s="255"/>
      <c r="BE973" s="255"/>
      <c r="BF973" s="255"/>
      <c r="BG973" s="255"/>
      <c r="BH973" s="255"/>
      <c r="BI973" s="255"/>
    </row>
    <row r="974" spans="1:61" x14ac:dyDescent="0.2">
      <c r="A974" s="255"/>
      <c r="B974" s="255"/>
      <c r="C974" s="255"/>
      <c r="D974" s="255"/>
      <c r="E974" s="255"/>
      <c r="F974" s="255"/>
      <c r="G974" s="255"/>
      <c r="H974" s="255"/>
      <c r="I974" s="255"/>
      <c r="J974" s="255"/>
      <c r="K974" s="255"/>
      <c r="L974" s="255"/>
      <c r="M974" s="255"/>
      <c r="N974" s="255"/>
      <c r="O974" s="255"/>
      <c r="P974" s="255"/>
      <c r="Q974" s="255"/>
      <c r="R974" s="255"/>
      <c r="S974" s="255"/>
      <c r="T974" s="255"/>
      <c r="U974" s="255"/>
      <c r="V974" s="255"/>
      <c r="W974" s="255"/>
      <c r="X974" s="255"/>
      <c r="Y974" s="255"/>
      <c r="Z974" s="255"/>
      <c r="AA974" s="255"/>
      <c r="AB974" s="255"/>
      <c r="AC974" s="255"/>
      <c r="AD974" s="255"/>
      <c r="AE974" s="255"/>
      <c r="AF974" s="255"/>
      <c r="AG974" s="255"/>
      <c r="AH974" s="255"/>
      <c r="AI974" s="255"/>
      <c r="AJ974" s="255"/>
      <c r="AK974" s="255"/>
      <c r="AL974" s="255"/>
      <c r="AM974" s="255"/>
      <c r="AN974" s="255"/>
      <c r="AO974" s="255"/>
      <c r="AP974" s="255"/>
      <c r="AQ974" s="255"/>
      <c r="AR974" s="255"/>
      <c r="AS974" s="255"/>
      <c r="AT974" s="255"/>
      <c r="AU974" s="255"/>
      <c r="AV974" s="255"/>
      <c r="AW974" s="255"/>
      <c r="AX974" s="255"/>
      <c r="AY974" s="255"/>
      <c r="AZ974" s="255"/>
      <c r="BA974" s="255"/>
      <c r="BB974" s="255"/>
      <c r="BC974" s="255"/>
      <c r="BD974" s="255"/>
      <c r="BE974" s="255"/>
      <c r="BF974" s="255"/>
      <c r="BG974" s="255"/>
      <c r="BH974" s="255"/>
      <c r="BI974" s="255"/>
    </row>
    <row r="975" spans="1:61" x14ac:dyDescent="0.2">
      <c r="A975" s="255"/>
      <c r="B975" s="255"/>
      <c r="C975" s="255"/>
      <c r="D975" s="255"/>
      <c r="E975" s="255"/>
      <c r="F975" s="255"/>
      <c r="G975" s="255"/>
      <c r="H975" s="255"/>
      <c r="I975" s="255"/>
      <c r="J975" s="255"/>
      <c r="K975" s="255"/>
      <c r="L975" s="255"/>
      <c r="M975" s="255"/>
      <c r="N975" s="255"/>
      <c r="O975" s="255"/>
      <c r="P975" s="255"/>
      <c r="Q975" s="255"/>
      <c r="R975" s="255"/>
      <c r="S975" s="255"/>
      <c r="T975" s="255"/>
      <c r="U975" s="255"/>
      <c r="V975" s="255"/>
      <c r="W975" s="255"/>
      <c r="X975" s="255"/>
      <c r="Y975" s="255"/>
      <c r="Z975" s="255"/>
      <c r="AA975" s="255"/>
      <c r="AB975" s="255"/>
      <c r="AC975" s="255"/>
      <c r="AD975" s="255"/>
      <c r="AE975" s="255"/>
      <c r="AF975" s="255"/>
      <c r="AG975" s="255"/>
      <c r="AH975" s="255"/>
      <c r="AI975" s="255"/>
      <c r="AJ975" s="255"/>
      <c r="AK975" s="255"/>
      <c r="AL975" s="255"/>
      <c r="AM975" s="255"/>
      <c r="AN975" s="255"/>
      <c r="AO975" s="255"/>
      <c r="AP975" s="255"/>
      <c r="AQ975" s="255"/>
      <c r="AR975" s="255"/>
      <c r="AS975" s="255"/>
      <c r="AT975" s="255"/>
      <c r="AU975" s="255"/>
      <c r="AV975" s="255"/>
      <c r="AW975" s="255"/>
      <c r="AX975" s="255"/>
      <c r="AY975" s="255"/>
      <c r="AZ975" s="255"/>
      <c r="BA975" s="255"/>
      <c r="BB975" s="255"/>
      <c r="BC975" s="255"/>
      <c r="BD975" s="255"/>
      <c r="BE975" s="255"/>
      <c r="BF975" s="255"/>
      <c r="BG975" s="255"/>
      <c r="BH975" s="255"/>
      <c r="BI975" s="255"/>
    </row>
    <row r="976" spans="1:61" x14ac:dyDescent="0.2">
      <c r="A976" s="255"/>
      <c r="B976" s="255"/>
      <c r="C976" s="255"/>
      <c r="D976" s="255"/>
      <c r="E976" s="255"/>
      <c r="F976" s="255"/>
      <c r="G976" s="255"/>
      <c r="H976" s="255"/>
      <c r="I976" s="255"/>
      <c r="J976" s="255"/>
      <c r="K976" s="255"/>
      <c r="L976" s="255"/>
      <c r="M976" s="255"/>
      <c r="N976" s="255"/>
      <c r="O976" s="255"/>
      <c r="P976" s="255"/>
      <c r="Q976" s="255"/>
      <c r="R976" s="255"/>
      <c r="S976" s="255"/>
      <c r="T976" s="255"/>
      <c r="U976" s="255"/>
      <c r="V976" s="255"/>
      <c r="W976" s="255"/>
      <c r="X976" s="255"/>
      <c r="Y976" s="255"/>
      <c r="Z976" s="255"/>
      <c r="AA976" s="255"/>
      <c r="AB976" s="255"/>
      <c r="AC976" s="255"/>
      <c r="AD976" s="255"/>
      <c r="AE976" s="255"/>
      <c r="AF976" s="255"/>
      <c r="AG976" s="255"/>
      <c r="AH976" s="255"/>
      <c r="AI976" s="255"/>
      <c r="AJ976" s="255"/>
      <c r="AK976" s="255"/>
      <c r="AL976" s="255"/>
      <c r="AM976" s="255"/>
      <c r="AN976" s="255"/>
      <c r="AO976" s="255"/>
      <c r="AP976" s="255"/>
      <c r="AQ976" s="255"/>
      <c r="AR976" s="255"/>
      <c r="AS976" s="255"/>
      <c r="AT976" s="255"/>
      <c r="AU976" s="255"/>
      <c r="AV976" s="255"/>
      <c r="AW976" s="255"/>
      <c r="AX976" s="255"/>
      <c r="AY976" s="255"/>
      <c r="AZ976" s="255"/>
      <c r="BA976" s="255"/>
      <c r="BB976" s="255"/>
      <c r="BC976" s="255"/>
      <c r="BD976" s="255"/>
      <c r="BE976" s="255"/>
      <c r="BF976" s="255"/>
      <c r="BG976" s="255"/>
      <c r="BH976" s="255"/>
      <c r="BI976" s="255"/>
    </row>
    <row r="977" spans="1:61" x14ac:dyDescent="0.2">
      <c r="A977" s="255"/>
      <c r="B977" s="255"/>
      <c r="C977" s="255"/>
      <c r="D977" s="255"/>
      <c r="E977" s="255"/>
      <c r="F977" s="255"/>
      <c r="G977" s="255"/>
      <c r="H977" s="255"/>
      <c r="I977" s="255"/>
      <c r="J977" s="255"/>
      <c r="K977" s="255"/>
      <c r="L977" s="255"/>
      <c r="M977" s="255"/>
      <c r="N977" s="255"/>
      <c r="O977" s="255"/>
      <c r="P977" s="255"/>
      <c r="Q977" s="255"/>
      <c r="R977" s="255"/>
      <c r="S977" s="255"/>
      <c r="T977" s="255"/>
      <c r="U977" s="255"/>
      <c r="V977" s="255"/>
      <c r="W977" s="255"/>
      <c r="X977" s="255"/>
      <c r="Y977" s="255"/>
      <c r="Z977" s="255"/>
      <c r="AA977" s="255"/>
      <c r="AB977" s="255"/>
      <c r="AC977" s="255"/>
      <c r="AD977" s="255"/>
      <c r="AE977" s="255"/>
      <c r="AF977" s="255"/>
      <c r="AG977" s="255"/>
      <c r="AH977" s="255"/>
      <c r="AI977" s="255"/>
      <c r="AJ977" s="255"/>
      <c r="AK977" s="255"/>
      <c r="AL977" s="255"/>
      <c r="AM977" s="255"/>
      <c r="AN977" s="255"/>
      <c r="AO977" s="255"/>
      <c r="AP977" s="255"/>
      <c r="AQ977" s="255"/>
      <c r="AR977" s="255"/>
      <c r="AS977" s="255"/>
      <c r="AT977" s="255"/>
      <c r="AU977" s="255"/>
      <c r="AV977" s="255"/>
      <c r="AW977" s="255"/>
      <c r="AX977" s="255"/>
      <c r="AY977" s="255"/>
      <c r="AZ977" s="255"/>
      <c r="BA977" s="255"/>
      <c r="BB977" s="255"/>
      <c r="BC977" s="255"/>
      <c r="BD977" s="255"/>
      <c r="BE977" s="255"/>
      <c r="BF977" s="255"/>
      <c r="BG977" s="255"/>
      <c r="BH977" s="255"/>
      <c r="BI977" s="255"/>
    </row>
    <row r="978" spans="1:61" x14ac:dyDescent="0.2">
      <c r="A978" s="255"/>
      <c r="B978" s="255"/>
      <c r="C978" s="255"/>
      <c r="D978" s="255"/>
      <c r="E978" s="255"/>
      <c r="F978" s="255"/>
      <c r="G978" s="255"/>
      <c r="H978" s="255"/>
      <c r="I978" s="255"/>
      <c r="J978" s="255"/>
      <c r="K978" s="255"/>
      <c r="L978" s="255"/>
      <c r="M978" s="255"/>
      <c r="N978" s="255"/>
      <c r="O978" s="255"/>
      <c r="P978" s="255"/>
      <c r="Q978" s="255"/>
      <c r="R978" s="255"/>
      <c r="S978" s="255"/>
      <c r="T978" s="255"/>
      <c r="U978" s="255"/>
      <c r="V978" s="255"/>
      <c r="W978" s="255"/>
      <c r="X978" s="255"/>
      <c r="Y978" s="255"/>
      <c r="Z978" s="255"/>
      <c r="AA978" s="255"/>
      <c r="AB978" s="255"/>
      <c r="AC978" s="255"/>
      <c r="AD978" s="255"/>
      <c r="AE978" s="255"/>
      <c r="AF978" s="255"/>
      <c r="AG978" s="255"/>
      <c r="AH978" s="255"/>
      <c r="AI978" s="255"/>
      <c r="AJ978" s="255"/>
      <c r="AK978" s="255"/>
      <c r="AL978" s="255"/>
      <c r="AM978" s="255"/>
      <c r="AN978" s="255"/>
      <c r="AO978" s="255"/>
      <c r="AP978" s="255"/>
      <c r="AQ978" s="255"/>
      <c r="AR978" s="255"/>
      <c r="AS978" s="255"/>
      <c r="AT978" s="255"/>
      <c r="AU978" s="255"/>
      <c r="AV978" s="255"/>
      <c r="AW978" s="255"/>
      <c r="AX978" s="255"/>
      <c r="AY978" s="255"/>
      <c r="AZ978" s="255"/>
      <c r="BA978" s="255"/>
      <c r="BB978" s="255"/>
      <c r="BC978" s="255"/>
      <c r="BD978" s="255"/>
      <c r="BE978" s="255"/>
      <c r="BF978" s="255"/>
      <c r="BG978" s="255"/>
      <c r="BH978" s="255"/>
      <c r="BI978" s="255"/>
    </row>
    <row r="979" spans="1:61" x14ac:dyDescent="0.2">
      <c r="A979" s="255"/>
      <c r="B979" s="255"/>
      <c r="C979" s="255"/>
      <c r="D979" s="255"/>
      <c r="E979" s="255"/>
      <c r="F979" s="255"/>
      <c r="G979" s="255"/>
      <c r="H979" s="255"/>
      <c r="I979" s="255"/>
      <c r="J979" s="255"/>
      <c r="K979" s="255"/>
      <c r="L979" s="255"/>
      <c r="M979" s="255"/>
      <c r="N979" s="255"/>
      <c r="O979" s="255"/>
      <c r="P979" s="255"/>
      <c r="Q979" s="255"/>
      <c r="R979" s="255"/>
      <c r="S979" s="255"/>
      <c r="T979" s="255"/>
      <c r="U979" s="255"/>
      <c r="V979" s="255"/>
      <c r="W979" s="255"/>
      <c r="X979" s="255"/>
      <c r="Y979" s="255"/>
      <c r="Z979" s="255"/>
      <c r="AA979" s="255"/>
      <c r="AB979" s="255"/>
      <c r="AC979" s="255"/>
      <c r="AD979" s="255"/>
      <c r="AE979" s="255"/>
      <c r="AF979" s="255"/>
      <c r="AG979" s="255"/>
      <c r="AH979" s="255"/>
      <c r="AI979" s="255"/>
      <c r="AJ979" s="255"/>
      <c r="AK979" s="255"/>
      <c r="AL979" s="255"/>
      <c r="AM979" s="255"/>
      <c r="AN979" s="255"/>
      <c r="AO979" s="255"/>
      <c r="AP979" s="255"/>
      <c r="AQ979" s="255"/>
      <c r="AR979" s="255"/>
      <c r="AS979" s="255"/>
      <c r="AT979" s="255"/>
      <c r="AU979" s="255"/>
      <c r="AV979" s="255"/>
      <c r="AW979" s="255"/>
      <c r="AX979" s="255"/>
      <c r="AY979" s="255"/>
      <c r="AZ979" s="255"/>
      <c r="BA979" s="255"/>
      <c r="BB979" s="255"/>
      <c r="BC979" s="255"/>
      <c r="BD979" s="255"/>
      <c r="BE979" s="255"/>
      <c r="BF979" s="255"/>
      <c r="BG979" s="255"/>
      <c r="BH979" s="255"/>
      <c r="BI979" s="255"/>
    </row>
    <row r="980" spans="1:61" x14ac:dyDescent="0.2">
      <c r="A980" s="255"/>
      <c r="B980" s="255"/>
      <c r="C980" s="255"/>
      <c r="D980" s="255"/>
      <c r="E980" s="255"/>
      <c r="F980" s="255"/>
      <c r="G980" s="255"/>
      <c r="H980" s="255"/>
      <c r="I980" s="255"/>
      <c r="J980" s="255"/>
      <c r="K980" s="255"/>
      <c r="L980" s="255"/>
      <c r="M980" s="255"/>
      <c r="N980" s="255"/>
      <c r="O980" s="255"/>
      <c r="P980" s="255"/>
      <c r="Q980" s="255"/>
      <c r="R980" s="255"/>
      <c r="S980" s="255"/>
      <c r="T980" s="255"/>
      <c r="U980" s="255"/>
      <c r="V980" s="255"/>
      <c r="W980" s="255"/>
      <c r="X980" s="255"/>
      <c r="Y980" s="255"/>
      <c r="Z980" s="255"/>
      <c r="AA980" s="255"/>
      <c r="AB980" s="255"/>
      <c r="AC980" s="255"/>
      <c r="AD980" s="255"/>
      <c r="AE980" s="255"/>
      <c r="AF980" s="255"/>
      <c r="AG980" s="255"/>
      <c r="AH980" s="255"/>
      <c r="AI980" s="255"/>
      <c r="AJ980" s="255"/>
      <c r="AK980" s="255"/>
      <c r="AL980" s="255"/>
      <c r="AM980" s="255"/>
      <c r="AN980" s="255"/>
      <c r="AO980" s="255"/>
      <c r="AP980" s="255"/>
      <c r="AQ980" s="255"/>
      <c r="AR980" s="255"/>
      <c r="AS980" s="255"/>
      <c r="AT980" s="255"/>
      <c r="AU980" s="255"/>
      <c r="AV980" s="255"/>
      <c r="AW980" s="255"/>
      <c r="AX980" s="255"/>
      <c r="AY980" s="255"/>
      <c r="AZ980" s="255"/>
      <c r="BA980" s="255"/>
      <c r="BB980" s="255"/>
      <c r="BC980" s="255"/>
      <c r="BD980" s="255"/>
      <c r="BE980" s="255"/>
      <c r="BF980" s="255"/>
      <c r="BG980" s="255"/>
      <c r="BH980" s="255"/>
      <c r="BI980" s="255"/>
    </row>
    <row r="981" spans="1:61" x14ac:dyDescent="0.2">
      <c r="A981" s="255"/>
      <c r="B981" s="255"/>
      <c r="C981" s="255"/>
      <c r="D981" s="255"/>
      <c r="E981" s="255"/>
      <c r="F981" s="255"/>
      <c r="G981" s="255"/>
      <c r="H981" s="255"/>
      <c r="I981" s="255"/>
      <c r="J981" s="255"/>
      <c r="K981" s="255"/>
      <c r="L981" s="255"/>
      <c r="M981" s="255"/>
      <c r="N981" s="255"/>
      <c r="O981" s="255"/>
      <c r="P981" s="255"/>
      <c r="Q981" s="255"/>
      <c r="R981" s="255"/>
      <c r="S981" s="255"/>
      <c r="T981" s="255"/>
      <c r="U981" s="255"/>
      <c r="V981" s="255"/>
      <c r="W981" s="255"/>
      <c r="X981" s="255"/>
      <c r="Y981" s="255"/>
      <c r="Z981" s="255"/>
      <c r="AA981" s="255"/>
      <c r="AB981" s="255"/>
      <c r="AC981" s="255"/>
      <c r="AD981" s="255"/>
      <c r="AE981" s="255"/>
      <c r="AF981" s="255"/>
      <c r="AG981" s="255"/>
      <c r="AH981" s="255"/>
      <c r="AI981" s="255"/>
      <c r="AJ981" s="255"/>
      <c r="AK981" s="255"/>
      <c r="AL981" s="255"/>
      <c r="AM981" s="255"/>
      <c r="AN981" s="255"/>
      <c r="AO981" s="255"/>
      <c r="AP981" s="255"/>
      <c r="AQ981" s="255"/>
      <c r="AR981" s="255"/>
      <c r="AS981" s="255"/>
      <c r="AT981" s="255"/>
      <c r="AU981" s="255"/>
      <c r="AV981" s="255"/>
      <c r="AW981" s="255"/>
      <c r="AX981" s="255"/>
      <c r="AY981" s="255"/>
      <c r="AZ981" s="255"/>
      <c r="BA981" s="255"/>
      <c r="BB981" s="255"/>
      <c r="BC981" s="255"/>
      <c r="BD981" s="255"/>
      <c r="BE981" s="255"/>
      <c r="BF981" s="255"/>
      <c r="BG981" s="255"/>
      <c r="BH981" s="255"/>
      <c r="BI981" s="255"/>
    </row>
    <row r="982" spans="1:61" x14ac:dyDescent="0.2">
      <c r="A982" s="255"/>
      <c r="B982" s="255"/>
      <c r="C982" s="255"/>
      <c r="D982" s="255"/>
      <c r="E982" s="255"/>
      <c r="F982" s="255"/>
      <c r="G982" s="255"/>
      <c r="H982" s="255"/>
      <c r="I982" s="255"/>
      <c r="J982" s="255"/>
      <c r="K982" s="255"/>
      <c r="L982" s="255"/>
      <c r="M982" s="255"/>
      <c r="N982" s="255"/>
      <c r="O982" s="255"/>
      <c r="P982" s="255"/>
      <c r="Q982" s="255"/>
      <c r="R982" s="255"/>
      <c r="S982" s="255"/>
      <c r="T982" s="255"/>
      <c r="U982" s="255"/>
      <c r="V982" s="255"/>
      <c r="W982" s="255"/>
      <c r="X982" s="255"/>
      <c r="Y982" s="255"/>
      <c r="Z982" s="255"/>
      <c r="AA982" s="255"/>
      <c r="AB982" s="255"/>
      <c r="AC982" s="255"/>
      <c r="AD982" s="255"/>
      <c r="AE982" s="255"/>
      <c r="AF982" s="255"/>
      <c r="AG982" s="255"/>
      <c r="AH982" s="255"/>
      <c r="AI982" s="255"/>
      <c r="AJ982" s="255"/>
      <c r="AK982" s="255"/>
      <c r="AL982" s="255"/>
      <c r="AM982" s="255"/>
      <c r="AN982" s="255"/>
      <c r="AO982" s="255"/>
      <c r="AP982" s="255"/>
      <c r="AQ982" s="255"/>
      <c r="AR982" s="255"/>
      <c r="AS982" s="255"/>
      <c r="AT982" s="255"/>
      <c r="AU982" s="255"/>
      <c r="AV982" s="255"/>
      <c r="AW982" s="255"/>
      <c r="AX982" s="255"/>
      <c r="AY982" s="255"/>
      <c r="AZ982" s="255"/>
      <c r="BA982" s="255"/>
      <c r="BB982" s="255"/>
      <c r="BC982" s="255"/>
      <c r="BD982" s="255"/>
      <c r="BE982" s="255"/>
      <c r="BF982" s="255"/>
      <c r="BG982" s="255"/>
      <c r="BH982" s="255"/>
      <c r="BI982" s="255"/>
    </row>
    <row r="983" spans="1:61" x14ac:dyDescent="0.2">
      <c r="A983" s="255"/>
      <c r="B983" s="255"/>
      <c r="C983" s="255"/>
      <c r="D983" s="255"/>
      <c r="E983" s="255"/>
      <c r="F983" s="255"/>
      <c r="G983" s="255"/>
      <c r="H983" s="255"/>
      <c r="I983" s="255"/>
      <c r="J983" s="255"/>
      <c r="K983" s="255"/>
      <c r="L983" s="255"/>
      <c r="M983" s="255"/>
      <c r="N983" s="255"/>
      <c r="O983" s="255"/>
      <c r="P983" s="255"/>
      <c r="Q983" s="255"/>
      <c r="R983" s="255"/>
      <c r="S983" s="255"/>
      <c r="T983" s="255"/>
      <c r="U983" s="255"/>
      <c r="V983" s="255"/>
      <c r="W983" s="255"/>
      <c r="X983" s="255"/>
      <c r="Y983" s="255"/>
      <c r="Z983" s="255"/>
      <c r="AA983" s="255"/>
      <c r="AB983" s="255"/>
      <c r="AC983" s="255"/>
      <c r="AD983" s="255"/>
      <c r="AE983" s="255"/>
      <c r="AF983" s="255"/>
      <c r="AG983" s="255"/>
      <c r="AH983" s="255"/>
      <c r="AI983" s="255"/>
      <c r="AJ983" s="255"/>
      <c r="AK983" s="255"/>
      <c r="AL983" s="255"/>
      <c r="AM983" s="255"/>
      <c r="AN983" s="255"/>
      <c r="AO983" s="255"/>
      <c r="AP983" s="255"/>
      <c r="AQ983" s="255"/>
      <c r="AR983" s="255"/>
      <c r="AS983" s="255"/>
      <c r="AT983" s="255"/>
      <c r="AU983" s="255"/>
      <c r="AV983" s="255"/>
      <c r="AW983" s="255"/>
      <c r="AX983" s="255"/>
      <c r="AY983" s="255"/>
      <c r="AZ983" s="255"/>
      <c r="BA983" s="255"/>
      <c r="BB983" s="255"/>
      <c r="BC983" s="255"/>
      <c r="BD983" s="255"/>
      <c r="BE983" s="255"/>
      <c r="BF983" s="255"/>
      <c r="BG983" s="255"/>
      <c r="BH983" s="255"/>
      <c r="BI983" s="255"/>
    </row>
    <row r="984" spans="1:61" x14ac:dyDescent="0.2">
      <c r="A984" s="255"/>
      <c r="B984" s="255"/>
      <c r="C984" s="255"/>
      <c r="D984" s="255"/>
      <c r="E984" s="255"/>
      <c r="F984" s="255"/>
      <c r="G984" s="255"/>
      <c r="H984" s="255"/>
      <c r="I984" s="255"/>
      <c r="J984" s="255"/>
      <c r="K984" s="255"/>
      <c r="L984" s="255"/>
      <c r="M984" s="255"/>
      <c r="N984" s="255"/>
      <c r="O984" s="255"/>
      <c r="P984" s="255"/>
      <c r="Q984" s="255"/>
      <c r="R984" s="255"/>
      <c r="S984" s="255"/>
      <c r="T984" s="255"/>
      <c r="U984" s="255"/>
      <c r="V984" s="255"/>
      <c r="W984" s="255"/>
      <c r="X984" s="255"/>
      <c r="Y984" s="255"/>
      <c r="Z984" s="255"/>
      <c r="AA984" s="255"/>
      <c r="AB984" s="255"/>
      <c r="AC984" s="255"/>
      <c r="AD984" s="255"/>
      <c r="AE984" s="255"/>
      <c r="AF984" s="255"/>
      <c r="AG984" s="255"/>
      <c r="AH984" s="255"/>
      <c r="AI984" s="255"/>
      <c r="AJ984" s="255"/>
      <c r="AK984" s="255"/>
      <c r="AL984" s="255"/>
      <c r="AM984" s="255"/>
      <c r="AN984" s="255"/>
      <c r="AO984" s="255"/>
      <c r="AP984" s="255"/>
      <c r="AQ984" s="255"/>
      <c r="AR984" s="255"/>
      <c r="AS984" s="255"/>
      <c r="AT984" s="255"/>
      <c r="AU984" s="255"/>
      <c r="AV984" s="255"/>
      <c r="AW984" s="255"/>
      <c r="AX984" s="255"/>
      <c r="AY984" s="255"/>
      <c r="AZ984" s="255"/>
      <c r="BA984" s="255"/>
      <c r="BB984" s="255"/>
      <c r="BC984" s="255"/>
      <c r="BD984" s="255"/>
      <c r="BE984" s="255"/>
      <c r="BF984" s="255"/>
      <c r="BG984" s="255"/>
      <c r="BH984" s="255"/>
      <c r="BI984" s="255"/>
    </row>
    <row r="985" spans="1:61" x14ac:dyDescent="0.2">
      <c r="A985" s="255"/>
      <c r="B985" s="255"/>
      <c r="C985" s="255"/>
      <c r="D985" s="255"/>
      <c r="E985" s="255"/>
      <c r="F985" s="255"/>
      <c r="G985" s="255"/>
      <c r="H985" s="255"/>
      <c r="I985" s="255"/>
      <c r="J985" s="255"/>
      <c r="K985" s="255"/>
      <c r="L985" s="255"/>
      <c r="M985" s="255"/>
      <c r="N985" s="255"/>
      <c r="O985" s="255"/>
      <c r="P985" s="255"/>
      <c r="Q985" s="255"/>
      <c r="R985" s="255"/>
      <c r="S985" s="255"/>
      <c r="T985" s="255"/>
      <c r="U985" s="255"/>
      <c r="V985" s="255"/>
      <c r="W985" s="255"/>
      <c r="X985" s="255"/>
      <c r="Y985" s="255"/>
      <c r="Z985" s="255"/>
      <c r="AA985" s="255"/>
      <c r="AB985" s="255"/>
      <c r="AC985" s="255"/>
      <c r="AD985" s="255"/>
      <c r="AE985" s="255"/>
      <c r="AF985" s="255"/>
      <c r="AG985" s="255"/>
      <c r="AH985" s="255"/>
      <c r="AI985" s="255"/>
      <c r="AJ985" s="255"/>
      <c r="AK985" s="255"/>
      <c r="AL985" s="255"/>
      <c r="AM985" s="255"/>
      <c r="AN985" s="255"/>
      <c r="AO985" s="255"/>
      <c r="AP985" s="255"/>
      <c r="AQ985" s="255"/>
      <c r="AR985" s="255"/>
      <c r="AS985" s="255"/>
      <c r="AT985" s="255"/>
      <c r="AU985" s="255"/>
      <c r="AV985" s="255"/>
      <c r="AW985" s="255"/>
      <c r="AX985" s="255"/>
      <c r="AY985" s="255"/>
      <c r="AZ985" s="255"/>
      <c r="BA985" s="255"/>
      <c r="BB985" s="255"/>
      <c r="BC985" s="255"/>
      <c r="BD985" s="255"/>
      <c r="BE985" s="255"/>
      <c r="BF985" s="255"/>
      <c r="BG985" s="255"/>
      <c r="BH985" s="255"/>
      <c r="BI985" s="255"/>
    </row>
    <row r="986" spans="1:61" x14ac:dyDescent="0.2">
      <c r="A986" s="255"/>
      <c r="B986" s="255"/>
      <c r="C986" s="255"/>
      <c r="D986" s="255"/>
      <c r="E986" s="255"/>
      <c r="F986" s="255"/>
      <c r="G986" s="255"/>
      <c r="H986" s="255"/>
      <c r="I986" s="255"/>
      <c r="J986" s="255"/>
      <c r="K986" s="255"/>
      <c r="L986" s="255"/>
      <c r="M986" s="255"/>
      <c r="N986" s="255"/>
      <c r="O986" s="255"/>
      <c r="P986" s="255"/>
      <c r="Q986" s="255"/>
      <c r="R986" s="255"/>
      <c r="S986" s="255"/>
      <c r="T986" s="255"/>
      <c r="U986" s="255"/>
      <c r="V986" s="255"/>
      <c r="W986" s="255"/>
      <c r="X986" s="255"/>
      <c r="Y986" s="255"/>
      <c r="Z986" s="255"/>
      <c r="AA986" s="255"/>
      <c r="AB986" s="255"/>
      <c r="AC986" s="255"/>
      <c r="AD986" s="255"/>
      <c r="AE986" s="255"/>
      <c r="AF986" s="255"/>
      <c r="AG986" s="255"/>
      <c r="AH986" s="255"/>
      <c r="AI986" s="255"/>
      <c r="AJ986" s="255"/>
      <c r="AK986" s="255"/>
      <c r="AL986" s="255"/>
      <c r="AM986" s="255"/>
      <c r="AN986" s="255"/>
      <c r="AO986" s="255"/>
      <c r="AP986" s="255"/>
      <c r="AQ986" s="255"/>
      <c r="AR986" s="255"/>
      <c r="AS986" s="255"/>
      <c r="AT986" s="255"/>
      <c r="AU986" s="255"/>
      <c r="AV986" s="255"/>
      <c r="AW986" s="255"/>
      <c r="AX986" s="255"/>
      <c r="AY986" s="255"/>
      <c r="AZ986" s="255"/>
      <c r="BA986" s="255"/>
      <c r="BB986" s="255"/>
      <c r="BC986" s="255"/>
      <c r="BD986" s="255"/>
      <c r="BE986" s="255"/>
      <c r="BF986" s="255"/>
      <c r="BG986" s="255"/>
      <c r="BH986" s="255"/>
      <c r="BI986" s="255"/>
    </row>
    <row r="987" spans="1:61" x14ac:dyDescent="0.2">
      <c r="A987" s="255"/>
      <c r="B987" s="255"/>
      <c r="C987" s="255"/>
      <c r="D987" s="255"/>
      <c r="E987" s="255"/>
      <c r="F987" s="255"/>
      <c r="G987" s="255"/>
      <c r="H987" s="255"/>
      <c r="I987" s="255"/>
      <c r="J987" s="255"/>
      <c r="K987" s="255"/>
      <c r="L987" s="255"/>
      <c r="M987" s="255"/>
      <c r="N987" s="255"/>
      <c r="O987" s="255"/>
      <c r="P987" s="255"/>
      <c r="Q987" s="255"/>
      <c r="R987" s="255"/>
      <c r="S987" s="255"/>
      <c r="T987" s="255"/>
      <c r="U987" s="255"/>
      <c r="V987" s="255"/>
      <c r="W987" s="255"/>
      <c r="X987" s="255"/>
      <c r="Y987" s="255"/>
      <c r="Z987" s="255"/>
      <c r="AA987" s="255"/>
      <c r="AB987" s="255"/>
      <c r="AC987" s="255"/>
      <c r="AD987" s="255"/>
      <c r="AE987" s="255"/>
      <c r="AF987" s="255"/>
      <c r="AG987" s="255"/>
      <c r="AH987" s="255"/>
      <c r="AI987" s="255"/>
      <c r="AJ987" s="255"/>
      <c r="AK987" s="255"/>
      <c r="AL987" s="255"/>
      <c r="AM987" s="255"/>
      <c r="AN987" s="255"/>
      <c r="AO987" s="255"/>
      <c r="AP987" s="255"/>
      <c r="AQ987" s="255"/>
      <c r="AR987" s="255"/>
      <c r="AS987" s="255"/>
      <c r="AT987" s="255"/>
      <c r="AU987" s="255"/>
      <c r="AV987" s="255"/>
      <c r="AW987" s="255"/>
      <c r="AX987" s="255"/>
      <c r="AY987" s="255"/>
      <c r="AZ987" s="255"/>
      <c r="BA987" s="255"/>
      <c r="BB987" s="255"/>
      <c r="BC987" s="255"/>
      <c r="BD987" s="255"/>
      <c r="BE987" s="255"/>
      <c r="BF987" s="255"/>
      <c r="BG987" s="255"/>
      <c r="BH987" s="255"/>
      <c r="BI987" s="255"/>
    </row>
    <row r="988" spans="1:61" x14ac:dyDescent="0.2">
      <c r="A988" s="255"/>
      <c r="B988" s="255"/>
      <c r="C988" s="255"/>
      <c r="D988" s="255"/>
      <c r="E988" s="255"/>
      <c r="F988" s="255"/>
      <c r="G988" s="255"/>
      <c r="H988" s="255"/>
      <c r="I988" s="255"/>
      <c r="J988" s="255"/>
      <c r="K988" s="255"/>
      <c r="L988" s="255"/>
      <c r="M988" s="255"/>
      <c r="N988" s="255"/>
      <c r="O988" s="255"/>
      <c r="P988" s="255"/>
      <c r="Q988" s="255"/>
      <c r="R988" s="255"/>
      <c r="S988" s="255"/>
      <c r="T988" s="255"/>
      <c r="U988" s="255"/>
      <c r="V988" s="255"/>
      <c r="W988" s="255"/>
      <c r="X988" s="255"/>
      <c r="Y988" s="255"/>
      <c r="Z988" s="255"/>
      <c r="AA988" s="255"/>
      <c r="AB988" s="255"/>
      <c r="AC988" s="255"/>
      <c r="AD988" s="255"/>
      <c r="AE988" s="255"/>
      <c r="AF988" s="255"/>
      <c r="AG988" s="255"/>
      <c r="AH988" s="255"/>
      <c r="AI988" s="255"/>
      <c r="AJ988" s="255"/>
      <c r="AK988" s="255"/>
      <c r="AL988" s="255"/>
      <c r="AM988" s="255"/>
      <c r="AN988" s="255"/>
      <c r="AO988" s="255"/>
      <c r="AP988" s="255"/>
      <c r="AQ988" s="255"/>
      <c r="AR988" s="255"/>
      <c r="AS988" s="255"/>
      <c r="AT988" s="255"/>
      <c r="AU988" s="255"/>
      <c r="AV988" s="255"/>
      <c r="AW988" s="255"/>
      <c r="AX988" s="255"/>
      <c r="AY988" s="255"/>
      <c r="AZ988" s="255"/>
      <c r="BA988" s="255"/>
      <c r="BB988" s="255"/>
      <c r="BC988" s="255"/>
      <c r="BD988" s="255"/>
      <c r="BE988" s="255"/>
      <c r="BF988" s="255"/>
      <c r="BG988" s="255"/>
      <c r="BH988" s="255"/>
      <c r="BI988" s="255"/>
    </row>
    <row r="989" spans="1:61" x14ac:dyDescent="0.2">
      <c r="A989" s="255"/>
      <c r="B989" s="255"/>
      <c r="C989" s="255"/>
      <c r="D989" s="255"/>
      <c r="E989" s="255"/>
      <c r="F989" s="255"/>
      <c r="G989" s="255"/>
      <c r="H989" s="255"/>
      <c r="I989" s="255"/>
      <c r="J989" s="255"/>
      <c r="K989" s="255"/>
      <c r="L989" s="255"/>
      <c r="M989" s="255"/>
      <c r="N989" s="255"/>
      <c r="O989" s="255"/>
      <c r="P989" s="255"/>
      <c r="Q989" s="255"/>
      <c r="R989" s="255"/>
      <c r="S989" s="255"/>
      <c r="T989" s="255"/>
      <c r="U989" s="255"/>
      <c r="V989" s="255"/>
      <c r="W989" s="255"/>
      <c r="X989" s="255"/>
      <c r="Y989" s="255"/>
      <c r="Z989" s="255"/>
      <c r="AA989" s="255"/>
      <c r="AB989" s="255"/>
      <c r="AC989" s="255"/>
      <c r="AD989" s="255"/>
      <c r="AE989" s="255"/>
      <c r="AF989" s="255"/>
      <c r="AG989" s="255"/>
      <c r="AH989" s="255"/>
      <c r="AI989" s="255"/>
      <c r="AJ989" s="255"/>
      <c r="AK989" s="255"/>
      <c r="AL989" s="255"/>
      <c r="AM989" s="255"/>
      <c r="AN989" s="255"/>
      <c r="AO989" s="255"/>
      <c r="AP989" s="255"/>
      <c r="AQ989" s="255"/>
      <c r="AR989" s="255"/>
      <c r="AS989" s="255"/>
      <c r="AT989" s="255"/>
      <c r="AU989" s="255"/>
      <c r="AV989" s="255"/>
      <c r="AW989" s="255"/>
      <c r="AX989" s="255"/>
      <c r="AY989" s="255"/>
      <c r="AZ989" s="255"/>
      <c r="BA989" s="255"/>
      <c r="BB989" s="255"/>
      <c r="BC989" s="255"/>
      <c r="BD989" s="255"/>
      <c r="BE989" s="255"/>
      <c r="BF989" s="255"/>
      <c r="BG989" s="255"/>
      <c r="BH989" s="255"/>
      <c r="BI989" s="255"/>
    </row>
    <row r="990" spans="1:61" x14ac:dyDescent="0.2">
      <c r="A990" s="255"/>
      <c r="B990" s="255"/>
      <c r="C990" s="255"/>
      <c r="D990" s="255"/>
      <c r="E990" s="255"/>
      <c r="F990" s="255"/>
      <c r="G990" s="255"/>
      <c r="H990" s="255"/>
      <c r="I990" s="255"/>
      <c r="J990" s="255"/>
      <c r="K990" s="255"/>
      <c r="L990" s="255"/>
      <c r="M990" s="255"/>
      <c r="N990" s="255"/>
      <c r="O990" s="255"/>
      <c r="P990" s="255"/>
      <c r="Q990" s="255"/>
      <c r="R990" s="255"/>
      <c r="S990" s="255"/>
      <c r="T990" s="255"/>
      <c r="U990" s="255"/>
      <c r="V990" s="255"/>
      <c r="W990" s="255"/>
      <c r="X990" s="255"/>
      <c r="Y990" s="255"/>
      <c r="Z990" s="255"/>
      <c r="AA990" s="255"/>
      <c r="AB990" s="255"/>
      <c r="AC990" s="255"/>
      <c r="AD990" s="255"/>
      <c r="AE990" s="255"/>
      <c r="AF990" s="255"/>
      <c r="AG990" s="255"/>
      <c r="AH990" s="255"/>
      <c r="AI990" s="255"/>
      <c r="AJ990" s="255"/>
      <c r="AK990" s="255"/>
      <c r="AL990" s="255"/>
      <c r="AM990" s="255"/>
      <c r="AN990" s="255"/>
      <c r="AO990" s="255"/>
      <c r="AP990" s="255"/>
      <c r="AQ990" s="255"/>
      <c r="AR990" s="255"/>
      <c r="AS990" s="255"/>
      <c r="AT990" s="255"/>
      <c r="AU990" s="255"/>
      <c r="AV990" s="255"/>
      <c r="AW990" s="255"/>
      <c r="AX990" s="255"/>
      <c r="AY990" s="255"/>
      <c r="AZ990" s="255"/>
      <c r="BA990" s="255"/>
      <c r="BB990" s="255"/>
      <c r="BC990" s="255"/>
      <c r="BD990" s="255"/>
      <c r="BE990" s="255"/>
      <c r="BF990" s="255"/>
      <c r="BG990" s="255"/>
      <c r="BH990" s="255"/>
      <c r="BI990" s="255"/>
    </row>
    <row r="991" spans="1:61" x14ac:dyDescent="0.2">
      <c r="A991" s="255"/>
      <c r="B991" s="255"/>
      <c r="C991" s="255"/>
      <c r="D991" s="255"/>
      <c r="E991" s="255"/>
      <c r="F991" s="255"/>
      <c r="G991" s="255"/>
      <c r="H991" s="255"/>
      <c r="I991" s="255"/>
      <c r="J991" s="255"/>
      <c r="K991" s="255"/>
      <c r="L991" s="255"/>
      <c r="M991" s="255"/>
      <c r="N991" s="255"/>
      <c r="O991" s="255"/>
      <c r="P991" s="255"/>
      <c r="Q991" s="255"/>
      <c r="R991" s="255"/>
      <c r="S991" s="255"/>
      <c r="T991" s="255"/>
      <c r="U991" s="255"/>
      <c r="V991" s="255"/>
      <c r="W991" s="255"/>
      <c r="X991" s="255"/>
      <c r="Y991" s="255"/>
      <c r="Z991" s="255"/>
      <c r="AA991" s="255"/>
      <c r="AB991" s="255"/>
      <c r="AC991" s="255"/>
      <c r="AD991" s="255"/>
      <c r="AE991" s="255"/>
      <c r="AF991" s="255"/>
      <c r="AG991" s="255"/>
      <c r="AH991" s="255"/>
      <c r="AI991" s="255"/>
      <c r="AJ991" s="255"/>
      <c r="AK991" s="255"/>
      <c r="AL991" s="255"/>
      <c r="AM991" s="255"/>
      <c r="AN991" s="255"/>
      <c r="AO991" s="255"/>
      <c r="AP991" s="255"/>
      <c r="AQ991" s="255"/>
      <c r="AR991" s="255"/>
      <c r="AS991" s="255"/>
      <c r="AT991" s="255"/>
      <c r="AU991" s="255"/>
      <c r="AV991" s="255"/>
      <c r="AW991" s="255"/>
      <c r="AX991" s="255"/>
      <c r="AY991" s="255"/>
      <c r="AZ991" s="255"/>
      <c r="BA991" s="255"/>
      <c r="BB991" s="255"/>
      <c r="BC991" s="255"/>
      <c r="BD991" s="255"/>
      <c r="BE991" s="255"/>
      <c r="BF991" s="255"/>
      <c r="BG991" s="255"/>
      <c r="BH991" s="255"/>
      <c r="BI991" s="255"/>
    </row>
    <row r="992" spans="1:61" x14ac:dyDescent="0.2">
      <c r="A992" s="255"/>
      <c r="B992" s="255"/>
      <c r="C992" s="255"/>
      <c r="D992" s="255"/>
      <c r="E992" s="255"/>
      <c r="F992" s="255"/>
      <c r="G992" s="255"/>
      <c r="H992" s="255"/>
      <c r="I992" s="255"/>
      <c r="J992" s="255"/>
      <c r="K992" s="255"/>
      <c r="L992" s="255"/>
      <c r="M992" s="255"/>
      <c r="N992" s="255"/>
      <c r="O992" s="255"/>
      <c r="P992" s="255"/>
      <c r="Q992" s="255"/>
      <c r="R992" s="255"/>
      <c r="S992" s="255"/>
      <c r="T992" s="255"/>
      <c r="U992" s="255"/>
      <c r="V992" s="255"/>
      <c r="W992" s="255"/>
      <c r="X992" s="255"/>
      <c r="Y992" s="255"/>
      <c r="Z992" s="255"/>
      <c r="AA992" s="255"/>
      <c r="AB992" s="255"/>
      <c r="AC992" s="255"/>
      <c r="AD992" s="255"/>
      <c r="AE992" s="255"/>
      <c r="AF992" s="255"/>
      <c r="AG992" s="255"/>
      <c r="AH992" s="255"/>
      <c r="AI992" s="255"/>
      <c r="AJ992" s="255"/>
      <c r="AK992" s="255"/>
      <c r="AL992" s="255"/>
      <c r="AM992" s="255"/>
      <c r="AN992" s="255"/>
      <c r="AO992" s="255"/>
      <c r="AP992" s="255"/>
      <c r="AQ992" s="255"/>
      <c r="AR992" s="255"/>
      <c r="AS992" s="255"/>
      <c r="AT992" s="255"/>
      <c r="AU992" s="255"/>
      <c r="AV992" s="255"/>
      <c r="AW992" s="255"/>
      <c r="AX992" s="255"/>
      <c r="AY992" s="255"/>
      <c r="AZ992" s="255"/>
      <c r="BA992" s="255"/>
      <c r="BB992" s="255"/>
      <c r="BC992" s="255"/>
      <c r="BD992" s="255"/>
      <c r="BE992" s="255"/>
      <c r="BF992" s="255"/>
      <c r="BG992" s="255"/>
      <c r="BH992" s="255"/>
      <c r="BI992" s="255"/>
    </row>
    <row r="993" spans="1:61" x14ac:dyDescent="0.2">
      <c r="A993" s="255"/>
      <c r="B993" s="255"/>
      <c r="C993" s="255"/>
      <c r="D993" s="255"/>
      <c r="E993" s="255"/>
      <c r="F993" s="255"/>
      <c r="G993" s="255"/>
      <c r="H993" s="255"/>
      <c r="I993" s="255"/>
      <c r="J993" s="255"/>
      <c r="K993" s="255"/>
      <c r="L993" s="255"/>
      <c r="M993" s="255"/>
      <c r="N993" s="255"/>
      <c r="O993" s="255"/>
      <c r="P993" s="255"/>
      <c r="Q993" s="255"/>
      <c r="R993" s="255"/>
      <c r="S993" s="255"/>
      <c r="T993" s="255"/>
      <c r="U993" s="255"/>
      <c r="V993" s="255"/>
      <c r="W993" s="255"/>
      <c r="X993" s="255"/>
      <c r="Y993" s="255"/>
      <c r="Z993" s="255"/>
      <c r="AA993" s="255"/>
      <c r="AB993" s="255"/>
      <c r="AC993" s="255"/>
      <c r="AD993" s="255"/>
      <c r="AE993" s="255"/>
      <c r="AF993" s="255"/>
      <c r="AG993" s="255"/>
      <c r="AH993" s="255"/>
      <c r="AI993" s="255"/>
      <c r="AJ993" s="255"/>
      <c r="AK993" s="255"/>
      <c r="AL993" s="255"/>
      <c r="AM993" s="255"/>
      <c r="AN993" s="255"/>
      <c r="AO993" s="255"/>
      <c r="AP993" s="255"/>
      <c r="AQ993" s="255"/>
      <c r="AR993" s="255"/>
      <c r="AS993" s="255"/>
      <c r="AT993" s="255"/>
      <c r="AU993" s="255"/>
      <c r="AV993" s="255"/>
      <c r="AW993" s="255"/>
      <c r="AX993" s="255"/>
      <c r="AY993" s="255"/>
      <c r="AZ993" s="255"/>
      <c r="BA993" s="255"/>
      <c r="BB993" s="255"/>
      <c r="BC993" s="255"/>
      <c r="BD993" s="255"/>
      <c r="BE993" s="255"/>
      <c r="BF993" s="255"/>
      <c r="BG993" s="255"/>
      <c r="BH993" s="255"/>
      <c r="BI993" s="255"/>
    </row>
    <row r="994" spans="1:61" x14ac:dyDescent="0.2">
      <c r="A994" s="255"/>
      <c r="B994" s="255"/>
      <c r="C994" s="255"/>
      <c r="D994" s="255"/>
      <c r="E994" s="255"/>
      <c r="F994" s="255"/>
      <c r="G994" s="255"/>
      <c r="H994" s="255"/>
      <c r="I994" s="255"/>
      <c r="J994" s="255"/>
      <c r="K994" s="255"/>
      <c r="L994" s="255"/>
      <c r="M994" s="255"/>
      <c r="N994" s="255"/>
      <c r="O994" s="255"/>
      <c r="P994" s="255"/>
      <c r="Q994" s="255"/>
      <c r="R994" s="255"/>
      <c r="S994" s="255"/>
      <c r="T994" s="255"/>
      <c r="U994" s="255"/>
      <c r="V994" s="255"/>
      <c r="W994" s="255"/>
      <c r="X994" s="255"/>
      <c r="Y994" s="255"/>
      <c r="Z994" s="255"/>
      <c r="AA994" s="255"/>
      <c r="AB994" s="255"/>
      <c r="AC994" s="255"/>
      <c r="AD994" s="255"/>
      <c r="AE994" s="255"/>
      <c r="AF994" s="255"/>
      <c r="AG994" s="255"/>
      <c r="AH994" s="255"/>
      <c r="AI994" s="255"/>
      <c r="AJ994" s="255"/>
      <c r="AK994" s="255"/>
      <c r="AL994" s="255"/>
      <c r="AM994" s="255"/>
      <c r="AN994" s="255"/>
      <c r="AO994" s="255"/>
      <c r="AP994" s="255"/>
      <c r="AQ994" s="255"/>
      <c r="AR994" s="255"/>
      <c r="AS994" s="255"/>
      <c r="AT994" s="255"/>
      <c r="AU994" s="255"/>
      <c r="AV994" s="255"/>
      <c r="AW994" s="255"/>
      <c r="AX994" s="255"/>
      <c r="AY994" s="255"/>
      <c r="AZ994" s="255"/>
      <c r="BA994" s="255"/>
      <c r="BB994" s="255"/>
      <c r="BC994" s="255"/>
      <c r="BD994" s="255"/>
      <c r="BE994" s="255"/>
      <c r="BF994" s="255"/>
      <c r="BG994" s="255"/>
      <c r="BH994" s="255"/>
      <c r="BI994" s="255"/>
    </row>
    <row r="995" spans="1:61" x14ac:dyDescent="0.2">
      <c r="A995" s="255"/>
      <c r="B995" s="255"/>
      <c r="C995" s="255"/>
      <c r="D995" s="255"/>
      <c r="E995" s="255"/>
      <c r="F995" s="255"/>
      <c r="G995" s="255"/>
      <c r="H995" s="255"/>
      <c r="I995" s="255"/>
      <c r="J995" s="255"/>
      <c r="K995" s="255"/>
      <c r="L995" s="255"/>
      <c r="M995" s="255"/>
      <c r="N995" s="255"/>
      <c r="O995" s="255"/>
      <c r="P995" s="255"/>
      <c r="Q995" s="255"/>
      <c r="R995" s="255"/>
      <c r="S995" s="255"/>
      <c r="T995" s="255"/>
      <c r="U995" s="255"/>
      <c r="V995" s="255"/>
      <c r="W995" s="255"/>
      <c r="X995" s="255"/>
      <c r="Y995" s="255"/>
      <c r="Z995" s="255"/>
      <c r="AA995" s="255"/>
      <c r="AB995" s="255"/>
      <c r="AC995" s="255"/>
      <c r="AD995" s="255"/>
      <c r="AE995" s="255"/>
      <c r="AF995" s="255"/>
      <c r="AG995" s="255"/>
      <c r="AH995" s="255"/>
      <c r="AI995" s="255"/>
      <c r="AJ995" s="255"/>
      <c r="AK995" s="255"/>
      <c r="AL995" s="255"/>
      <c r="AM995" s="255"/>
      <c r="AN995" s="255"/>
      <c r="AO995" s="255"/>
      <c r="AP995" s="255"/>
      <c r="AQ995" s="255"/>
      <c r="AR995" s="255"/>
      <c r="AS995" s="255"/>
      <c r="AT995" s="255"/>
      <c r="AU995" s="255"/>
      <c r="AV995" s="255"/>
      <c r="AW995" s="255"/>
      <c r="AX995" s="255"/>
      <c r="AY995" s="255"/>
      <c r="AZ995" s="255"/>
      <c r="BA995" s="255"/>
      <c r="BB995" s="255"/>
      <c r="BC995" s="255"/>
      <c r="BD995" s="255"/>
      <c r="BE995" s="255"/>
      <c r="BF995" s="255"/>
      <c r="BG995" s="255"/>
      <c r="BH995" s="255"/>
      <c r="BI995" s="255"/>
    </row>
    <row r="996" spans="1:61" x14ac:dyDescent="0.2">
      <c r="A996" s="255"/>
      <c r="B996" s="255"/>
      <c r="C996" s="255"/>
      <c r="D996" s="255"/>
      <c r="E996" s="255"/>
      <c r="F996" s="255"/>
      <c r="G996" s="255"/>
      <c r="H996" s="255"/>
      <c r="I996" s="255"/>
      <c r="J996" s="255"/>
      <c r="K996" s="255"/>
      <c r="L996" s="255"/>
      <c r="M996" s="255"/>
      <c r="N996" s="255"/>
      <c r="O996" s="255"/>
      <c r="P996" s="255"/>
      <c r="Q996" s="255"/>
      <c r="R996" s="255"/>
      <c r="S996" s="255"/>
      <c r="T996" s="255"/>
      <c r="U996" s="255"/>
      <c r="V996" s="255"/>
      <c r="W996" s="255"/>
      <c r="X996" s="255"/>
      <c r="Y996" s="255"/>
      <c r="Z996" s="255"/>
      <c r="AA996" s="255"/>
      <c r="AB996" s="255"/>
      <c r="AC996" s="255"/>
      <c r="AD996" s="255"/>
      <c r="AE996" s="255"/>
      <c r="AF996" s="255"/>
      <c r="AG996" s="255"/>
      <c r="AH996" s="255"/>
      <c r="AI996" s="255"/>
      <c r="AJ996" s="255"/>
      <c r="AK996" s="255"/>
      <c r="AL996" s="255"/>
      <c r="AM996" s="255"/>
      <c r="AN996" s="255"/>
      <c r="AO996" s="255"/>
      <c r="AP996" s="255"/>
      <c r="AQ996" s="255"/>
      <c r="AR996" s="255"/>
      <c r="AS996" s="255"/>
      <c r="AT996" s="255"/>
      <c r="AU996" s="255"/>
      <c r="AV996" s="255"/>
      <c r="AW996" s="255"/>
      <c r="AX996" s="255"/>
      <c r="AY996" s="255"/>
      <c r="AZ996" s="255"/>
      <c r="BA996" s="255"/>
      <c r="BB996" s="255"/>
      <c r="BC996" s="255"/>
      <c r="BD996" s="255"/>
      <c r="BE996" s="255"/>
      <c r="BF996" s="255"/>
      <c r="BG996" s="255"/>
      <c r="BH996" s="255"/>
      <c r="BI996" s="255"/>
    </row>
    <row r="997" spans="1:61" x14ac:dyDescent="0.2">
      <c r="A997" s="255"/>
      <c r="B997" s="255"/>
      <c r="C997" s="255"/>
      <c r="D997" s="255"/>
      <c r="E997" s="255"/>
      <c r="F997" s="255"/>
      <c r="G997" s="255"/>
      <c r="H997" s="255"/>
      <c r="I997" s="255"/>
      <c r="J997" s="255"/>
      <c r="K997" s="255"/>
      <c r="L997" s="255"/>
      <c r="M997" s="255"/>
      <c r="N997" s="255"/>
      <c r="O997" s="255"/>
      <c r="P997" s="255"/>
      <c r="Q997" s="255"/>
      <c r="R997" s="255"/>
      <c r="S997" s="255"/>
      <c r="T997" s="255"/>
      <c r="U997" s="255"/>
      <c r="V997" s="255"/>
      <c r="W997" s="255"/>
      <c r="X997" s="255"/>
      <c r="Y997" s="255"/>
      <c r="Z997" s="255"/>
      <c r="AA997" s="255"/>
      <c r="AB997" s="255"/>
      <c r="AC997" s="255"/>
      <c r="AD997" s="255"/>
      <c r="AE997" s="255"/>
      <c r="AF997" s="255"/>
      <c r="AG997" s="255"/>
      <c r="AH997" s="255"/>
      <c r="AI997" s="255"/>
      <c r="AJ997" s="255"/>
      <c r="AK997" s="255"/>
      <c r="AL997" s="255"/>
      <c r="AM997" s="255"/>
      <c r="AN997" s="255"/>
      <c r="AO997" s="255"/>
      <c r="AP997" s="255"/>
      <c r="AQ997" s="255"/>
      <c r="AR997" s="255"/>
      <c r="AS997" s="255"/>
      <c r="AT997" s="255"/>
      <c r="AU997" s="255"/>
      <c r="AV997" s="255"/>
      <c r="AW997" s="255"/>
      <c r="AX997" s="255"/>
      <c r="AY997" s="255"/>
      <c r="AZ997" s="255"/>
      <c r="BA997" s="255"/>
      <c r="BB997" s="255"/>
      <c r="BC997" s="255"/>
      <c r="BD997" s="255"/>
      <c r="BE997" s="255"/>
      <c r="BF997" s="255"/>
      <c r="BG997" s="255"/>
      <c r="BH997" s="255"/>
      <c r="BI997" s="255"/>
    </row>
    <row r="998" spans="1:61" x14ac:dyDescent="0.2">
      <c r="A998" s="255"/>
      <c r="B998" s="255"/>
      <c r="C998" s="255"/>
      <c r="D998" s="255"/>
      <c r="E998" s="255"/>
      <c r="F998" s="255"/>
      <c r="G998" s="255"/>
      <c r="H998" s="255"/>
      <c r="I998" s="255"/>
      <c r="J998" s="255"/>
      <c r="K998" s="255"/>
      <c r="L998" s="255"/>
      <c r="M998" s="255"/>
      <c r="N998" s="255"/>
      <c r="O998" s="255"/>
      <c r="P998" s="255"/>
      <c r="Q998" s="255"/>
      <c r="R998" s="255"/>
      <c r="S998" s="255"/>
      <c r="T998" s="255"/>
      <c r="U998" s="255"/>
      <c r="V998" s="255"/>
      <c r="W998" s="255"/>
      <c r="X998" s="255"/>
      <c r="Y998" s="255"/>
      <c r="Z998" s="255"/>
      <c r="AA998" s="255"/>
      <c r="AB998" s="255"/>
      <c r="AC998" s="255"/>
      <c r="AD998" s="255"/>
      <c r="AE998" s="255"/>
      <c r="AF998" s="255"/>
      <c r="AG998" s="255"/>
      <c r="AH998" s="255"/>
      <c r="AI998" s="255"/>
      <c r="AJ998" s="255"/>
      <c r="AK998" s="255"/>
      <c r="AL998" s="255"/>
      <c r="AM998" s="255"/>
      <c r="AN998" s="255"/>
      <c r="AO998" s="255"/>
      <c r="AP998" s="255"/>
      <c r="AQ998" s="255"/>
      <c r="AR998" s="255"/>
      <c r="AS998" s="255"/>
      <c r="AT998" s="255"/>
      <c r="AU998" s="255"/>
      <c r="AV998" s="255"/>
      <c r="AW998" s="255"/>
      <c r="AX998" s="255"/>
      <c r="AY998" s="255"/>
      <c r="AZ998" s="255"/>
      <c r="BA998" s="255"/>
      <c r="BB998" s="255"/>
      <c r="BC998" s="255"/>
      <c r="BD998" s="255"/>
      <c r="BE998" s="255"/>
      <c r="BF998" s="255"/>
      <c r="BG998" s="255"/>
      <c r="BH998" s="255"/>
      <c r="BI998" s="255"/>
    </row>
    <row r="999" spans="1:61" x14ac:dyDescent="0.2">
      <c r="A999" s="255"/>
      <c r="B999" s="255"/>
      <c r="C999" s="255"/>
      <c r="D999" s="255"/>
      <c r="E999" s="255"/>
      <c r="F999" s="255"/>
      <c r="G999" s="255"/>
      <c r="H999" s="255"/>
      <c r="I999" s="255"/>
      <c r="J999" s="255"/>
      <c r="K999" s="255"/>
      <c r="L999" s="255"/>
      <c r="M999" s="255"/>
      <c r="N999" s="255"/>
      <c r="O999" s="255"/>
      <c r="P999" s="255"/>
      <c r="Q999" s="255"/>
      <c r="R999" s="255"/>
      <c r="S999" s="255"/>
      <c r="T999" s="255"/>
      <c r="U999" s="255"/>
      <c r="V999" s="255"/>
      <c r="W999" s="255"/>
      <c r="X999" s="255"/>
      <c r="Y999" s="255"/>
      <c r="Z999" s="255"/>
      <c r="AA999" s="255"/>
      <c r="AB999" s="255"/>
      <c r="AC999" s="255"/>
      <c r="AD999" s="255"/>
      <c r="AE999" s="255"/>
      <c r="AF999" s="255"/>
      <c r="AG999" s="255"/>
      <c r="AH999" s="255"/>
      <c r="AI999" s="255"/>
      <c r="AJ999" s="255"/>
      <c r="AK999" s="255"/>
      <c r="AL999" s="255"/>
      <c r="AM999" s="255"/>
      <c r="AN999" s="255"/>
      <c r="AO999" s="255"/>
      <c r="AP999" s="255"/>
      <c r="AQ999" s="255"/>
      <c r="AR999" s="255"/>
      <c r="AS999" s="255"/>
      <c r="AT999" s="255"/>
      <c r="AU999" s="255"/>
      <c r="AV999" s="255"/>
      <c r="AW999" s="255"/>
      <c r="AX999" s="255"/>
      <c r="AY999" s="255"/>
      <c r="AZ999" s="255"/>
      <c r="BA999" s="255"/>
      <c r="BB999" s="255"/>
      <c r="BC999" s="255"/>
      <c r="BD999" s="255"/>
      <c r="BE999" s="255"/>
      <c r="BF999" s="255"/>
      <c r="BG999" s="255"/>
      <c r="BH999" s="255"/>
      <c r="BI999" s="255"/>
    </row>
    <row r="1000" spans="1:61" x14ac:dyDescent="0.2">
      <c r="A1000" s="255"/>
      <c r="B1000" s="255"/>
      <c r="C1000" s="255"/>
      <c r="D1000" s="255"/>
      <c r="E1000" s="255"/>
      <c r="F1000" s="255"/>
      <c r="G1000" s="255"/>
      <c r="H1000" s="255"/>
      <c r="I1000" s="255"/>
      <c r="J1000" s="255"/>
      <c r="K1000" s="255"/>
      <c r="L1000" s="255"/>
      <c r="M1000" s="255"/>
      <c r="N1000" s="255"/>
      <c r="O1000" s="255"/>
      <c r="P1000" s="255"/>
      <c r="Q1000" s="255"/>
      <c r="R1000" s="255"/>
      <c r="S1000" s="255"/>
      <c r="T1000" s="255"/>
      <c r="U1000" s="255"/>
      <c r="V1000" s="255"/>
      <c r="W1000" s="255"/>
      <c r="X1000" s="255"/>
      <c r="Y1000" s="255"/>
      <c r="Z1000" s="255"/>
      <c r="AA1000" s="255"/>
      <c r="AB1000" s="255"/>
      <c r="AC1000" s="255"/>
      <c r="AD1000" s="255"/>
      <c r="AE1000" s="255"/>
      <c r="AF1000" s="255"/>
      <c r="AG1000" s="255"/>
      <c r="AH1000" s="255"/>
      <c r="AI1000" s="255"/>
      <c r="AJ1000" s="255"/>
      <c r="AK1000" s="255"/>
      <c r="AL1000" s="255"/>
      <c r="AM1000" s="255"/>
      <c r="AN1000" s="255"/>
      <c r="AO1000" s="255"/>
      <c r="AP1000" s="255"/>
      <c r="AQ1000" s="255"/>
      <c r="AR1000" s="255"/>
      <c r="AS1000" s="255"/>
      <c r="AT1000" s="255"/>
      <c r="AU1000" s="255"/>
      <c r="AV1000" s="255"/>
      <c r="AW1000" s="255"/>
      <c r="AX1000" s="255"/>
      <c r="AY1000" s="255"/>
      <c r="AZ1000" s="255"/>
      <c r="BA1000" s="255"/>
      <c r="BB1000" s="255"/>
      <c r="BC1000" s="255"/>
      <c r="BD1000" s="255"/>
      <c r="BE1000" s="255"/>
      <c r="BF1000" s="255"/>
      <c r="BG1000" s="255"/>
      <c r="BH1000" s="255"/>
      <c r="BI1000" s="255"/>
    </row>
    <row r="1001" spans="1:61" x14ac:dyDescent="0.2">
      <c r="A1001" s="255"/>
      <c r="B1001" s="255"/>
      <c r="C1001" s="255"/>
      <c r="D1001" s="255"/>
      <c r="E1001" s="255"/>
      <c r="F1001" s="255"/>
      <c r="G1001" s="255"/>
      <c r="H1001" s="255"/>
      <c r="I1001" s="255"/>
      <c r="J1001" s="255"/>
      <c r="K1001" s="255"/>
      <c r="L1001" s="255"/>
      <c r="M1001" s="255"/>
      <c r="N1001" s="255"/>
      <c r="O1001" s="255"/>
      <c r="P1001" s="255"/>
      <c r="Q1001" s="255"/>
      <c r="R1001" s="255"/>
      <c r="S1001" s="255"/>
      <c r="T1001" s="255"/>
      <c r="U1001" s="255"/>
      <c r="V1001" s="255"/>
      <c r="W1001" s="255"/>
      <c r="X1001" s="255"/>
      <c r="Y1001" s="255"/>
      <c r="Z1001" s="255"/>
      <c r="AA1001" s="255"/>
      <c r="AB1001" s="255"/>
      <c r="AC1001" s="255"/>
      <c r="AD1001" s="255"/>
      <c r="AE1001" s="255"/>
      <c r="AF1001" s="255"/>
      <c r="AG1001" s="255"/>
      <c r="AH1001" s="255"/>
      <c r="AI1001" s="255"/>
      <c r="AJ1001" s="255"/>
      <c r="AK1001" s="255"/>
      <c r="AL1001" s="255"/>
      <c r="AM1001" s="255"/>
      <c r="AN1001" s="255"/>
      <c r="AO1001" s="255"/>
      <c r="AP1001" s="255"/>
      <c r="AQ1001" s="255"/>
      <c r="AR1001" s="255"/>
      <c r="AS1001" s="255"/>
      <c r="AT1001" s="255"/>
      <c r="AU1001" s="255"/>
      <c r="AV1001" s="255"/>
      <c r="AW1001" s="255"/>
      <c r="AX1001" s="255"/>
      <c r="AY1001" s="255"/>
      <c r="AZ1001" s="255"/>
      <c r="BA1001" s="255"/>
      <c r="BB1001" s="255"/>
      <c r="BC1001" s="255"/>
      <c r="BD1001" s="255"/>
      <c r="BE1001" s="255"/>
      <c r="BF1001" s="255"/>
      <c r="BG1001" s="255"/>
      <c r="BH1001" s="255"/>
      <c r="BI1001" s="255"/>
    </row>
    <row r="1002" spans="1:61" x14ac:dyDescent="0.2">
      <c r="A1002" s="255"/>
      <c r="B1002" s="255"/>
      <c r="C1002" s="255"/>
      <c r="D1002" s="255"/>
      <c r="E1002" s="255"/>
      <c r="F1002" s="255"/>
      <c r="G1002" s="255"/>
      <c r="H1002" s="255"/>
      <c r="I1002" s="255"/>
      <c r="J1002" s="255"/>
      <c r="K1002" s="255"/>
      <c r="L1002" s="255"/>
      <c r="M1002" s="255"/>
      <c r="N1002" s="255"/>
      <c r="O1002" s="255"/>
      <c r="P1002" s="255"/>
      <c r="Q1002" s="255"/>
      <c r="R1002" s="255"/>
      <c r="S1002" s="255"/>
      <c r="T1002" s="255"/>
      <c r="U1002" s="255"/>
      <c r="V1002" s="255"/>
      <c r="W1002" s="255"/>
      <c r="X1002" s="255"/>
      <c r="Y1002" s="255"/>
      <c r="Z1002" s="255"/>
      <c r="AA1002" s="255"/>
      <c r="AB1002" s="255"/>
      <c r="AC1002" s="255"/>
      <c r="AD1002" s="255"/>
      <c r="AE1002" s="255"/>
      <c r="AF1002" s="255"/>
      <c r="AG1002" s="255"/>
      <c r="AH1002" s="255"/>
      <c r="AI1002" s="255"/>
      <c r="AJ1002" s="255"/>
      <c r="AK1002" s="255"/>
      <c r="AL1002" s="255"/>
      <c r="AM1002" s="255"/>
      <c r="AN1002" s="255"/>
      <c r="AO1002" s="255"/>
      <c r="AP1002" s="255"/>
      <c r="AQ1002" s="255"/>
      <c r="AR1002" s="255"/>
      <c r="AS1002" s="255"/>
      <c r="AT1002" s="255"/>
      <c r="AU1002" s="255"/>
      <c r="AV1002" s="255"/>
      <c r="AW1002" s="255"/>
      <c r="AX1002" s="255"/>
      <c r="AY1002" s="255"/>
      <c r="AZ1002" s="255"/>
      <c r="BA1002" s="255"/>
      <c r="BB1002" s="255"/>
      <c r="BC1002" s="255"/>
      <c r="BD1002" s="255"/>
      <c r="BE1002" s="255"/>
      <c r="BF1002" s="255"/>
      <c r="BG1002" s="255"/>
      <c r="BH1002" s="255"/>
      <c r="BI1002" s="255"/>
    </row>
    <row r="1003" spans="1:61" x14ac:dyDescent="0.2">
      <c r="A1003" s="255"/>
      <c r="B1003" s="255"/>
      <c r="C1003" s="255"/>
      <c r="D1003" s="255"/>
      <c r="E1003" s="255"/>
      <c r="F1003" s="255"/>
      <c r="G1003" s="255"/>
      <c r="H1003" s="255"/>
      <c r="I1003" s="255"/>
      <c r="J1003" s="255"/>
      <c r="K1003" s="255"/>
      <c r="L1003" s="255"/>
      <c r="M1003" s="255"/>
      <c r="N1003" s="255"/>
      <c r="O1003" s="255"/>
      <c r="P1003" s="255"/>
      <c r="Q1003" s="255"/>
      <c r="R1003" s="255"/>
      <c r="S1003" s="255"/>
      <c r="T1003" s="255"/>
      <c r="U1003" s="255"/>
      <c r="V1003" s="255"/>
      <c r="W1003" s="255"/>
      <c r="X1003" s="255"/>
      <c r="Y1003" s="255"/>
      <c r="Z1003" s="255"/>
      <c r="AA1003" s="255"/>
      <c r="AB1003" s="255"/>
      <c r="AC1003" s="255"/>
      <c r="AD1003" s="255"/>
      <c r="AE1003" s="255"/>
      <c r="AF1003" s="255"/>
      <c r="AG1003" s="255"/>
      <c r="AH1003" s="255"/>
      <c r="AI1003" s="255"/>
      <c r="AJ1003" s="255"/>
      <c r="AK1003" s="255"/>
      <c r="AL1003" s="255"/>
      <c r="AM1003" s="255"/>
      <c r="AN1003" s="255"/>
      <c r="AO1003" s="255"/>
      <c r="AP1003" s="255"/>
      <c r="AQ1003" s="255"/>
      <c r="AR1003" s="255"/>
      <c r="AS1003" s="255"/>
      <c r="AT1003" s="255"/>
      <c r="AU1003" s="255"/>
      <c r="AV1003" s="255"/>
      <c r="AW1003" s="255"/>
      <c r="AX1003" s="255"/>
      <c r="AY1003" s="255"/>
      <c r="AZ1003" s="255"/>
      <c r="BA1003" s="255"/>
      <c r="BB1003" s="255"/>
      <c r="BC1003" s="255"/>
      <c r="BD1003" s="255"/>
      <c r="BE1003" s="255"/>
      <c r="BF1003" s="255"/>
      <c r="BG1003" s="255"/>
      <c r="BH1003" s="255"/>
      <c r="BI1003" s="255"/>
    </row>
    <row r="1004" spans="1:61" x14ac:dyDescent="0.2">
      <c r="A1004" s="255"/>
      <c r="B1004" s="255"/>
      <c r="C1004" s="255"/>
      <c r="D1004" s="255"/>
      <c r="E1004" s="255"/>
      <c r="F1004" s="255"/>
      <c r="G1004" s="255"/>
      <c r="H1004" s="255"/>
      <c r="I1004" s="255"/>
      <c r="J1004" s="255"/>
      <c r="K1004" s="255"/>
      <c r="L1004" s="255"/>
      <c r="M1004" s="255"/>
      <c r="N1004" s="255"/>
      <c r="O1004" s="255"/>
      <c r="P1004" s="255"/>
      <c r="Q1004" s="255"/>
      <c r="R1004" s="255"/>
      <c r="S1004" s="255"/>
      <c r="T1004" s="255"/>
      <c r="U1004" s="255"/>
      <c r="V1004" s="255"/>
      <c r="W1004" s="255"/>
      <c r="X1004" s="255"/>
      <c r="Y1004" s="255"/>
      <c r="Z1004" s="255"/>
      <c r="AA1004" s="255"/>
      <c r="AB1004" s="255"/>
      <c r="AC1004" s="255"/>
      <c r="AD1004" s="255"/>
      <c r="AE1004" s="255"/>
      <c r="AF1004" s="255"/>
      <c r="AG1004" s="255"/>
      <c r="AH1004" s="255"/>
      <c r="AI1004" s="255"/>
      <c r="AJ1004" s="255"/>
      <c r="AK1004" s="255"/>
      <c r="AL1004" s="255"/>
      <c r="AM1004" s="255"/>
      <c r="AN1004" s="255"/>
      <c r="AO1004" s="255"/>
      <c r="AP1004" s="255"/>
      <c r="AQ1004" s="255"/>
      <c r="AR1004" s="255"/>
      <c r="AS1004" s="255"/>
      <c r="AT1004" s="255"/>
      <c r="AU1004" s="255"/>
      <c r="AV1004" s="255"/>
      <c r="AW1004" s="255"/>
      <c r="AX1004" s="255"/>
      <c r="AY1004" s="255"/>
      <c r="AZ1004" s="255"/>
      <c r="BA1004" s="255"/>
      <c r="BB1004" s="255"/>
      <c r="BC1004" s="255"/>
      <c r="BD1004" s="255"/>
      <c r="BE1004" s="255"/>
      <c r="BF1004" s="255"/>
      <c r="BG1004" s="255"/>
      <c r="BH1004" s="255"/>
      <c r="BI1004" s="255"/>
    </row>
    <row r="1005" spans="1:61" x14ac:dyDescent="0.2">
      <c r="A1005" s="255"/>
      <c r="B1005" s="255"/>
      <c r="C1005" s="255"/>
      <c r="D1005" s="255"/>
      <c r="E1005" s="255"/>
      <c r="F1005" s="255"/>
      <c r="G1005" s="255"/>
      <c r="H1005" s="255"/>
      <c r="I1005" s="255"/>
      <c r="J1005" s="255"/>
      <c r="K1005" s="255"/>
      <c r="L1005" s="255"/>
      <c r="M1005" s="255"/>
      <c r="N1005" s="255"/>
      <c r="O1005" s="255"/>
      <c r="P1005" s="255"/>
      <c r="Q1005" s="255"/>
      <c r="R1005" s="255"/>
      <c r="S1005" s="255"/>
      <c r="T1005" s="255"/>
      <c r="U1005" s="255"/>
      <c r="V1005" s="255"/>
      <c r="W1005" s="255"/>
      <c r="X1005" s="255"/>
      <c r="Y1005" s="255"/>
      <c r="Z1005" s="255"/>
      <c r="AA1005" s="255"/>
      <c r="AB1005" s="255"/>
      <c r="AC1005" s="255"/>
      <c r="AD1005" s="255"/>
      <c r="AE1005" s="255"/>
      <c r="AF1005" s="255"/>
      <c r="AG1005" s="255"/>
      <c r="AH1005" s="255"/>
      <c r="AI1005" s="255"/>
      <c r="AJ1005" s="255"/>
      <c r="AK1005" s="255"/>
      <c r="AL1005" s="255"/>
      <c r="AM1005" s="255"/>
      <c r="AN1005" s="255"/>
      <c r="AO1005" s="255"/>
      <c r="AP1005" s="255"/>
      <c r="AQ1005" s="255"/>
      <c r="AR1005" s="255"/>
      <c r="AS1005" s="255"/>
      <c r="AT1005" s="255"/>
      <c r="AU1005" s="255"/>
      <c r="AV1005" s="255"/>
      <c r="AW1005" s="255"/>
      <c r="AX1005" s="255"/>
      <c r="AY1005" s="255"/>
      <c r="AZ1005" s="255"/>
      <c r="BA1005" s="255"/>
      <c r="BB1005" s="255"/>
      <c r="BC1005" s="255"/>
      <c r="BD1005" s="255"/>
      <c r="BE1005" s="255"/>
      <c r="BF1005" s="255"/>
      <c r="BG1005" s="255"/>
      <c r="BH1005" s="255"/>
      <c r="BI1005" s="255"/>
    </row>
    <row r="1006" spans="1:61" x14ac:dyDescent="0.2">
      <c r="A1006" s="255"/>
      <c r="B1006" s="255"/>
      <c r="C1006" s="255"/>
      <c r="D1006" s="255"/>
      <c r="E1006" s="255"/>
      <c r="F1006" s="255"/>
      <c r="G1006" s="255"/>
      <c r="H1006" s="255"/>
      <c r="I1006" s="255"/>
      <c r="J1006" s="255"/>
      <c r="K1006" s="255"/>
      <c r="L1006" s="255"/>
      <c r="M1006" s="255"/>
      <c r="N1006" s="255"/>
      <c r="O1006" s="255"/>
      <c r="P1006" s="255"/>
      <c r="Q1006" s="255"/>
      <c r="R1006" s="255"/>
      <c r="S1006" s="255"/>
      <c r="T1006" s="255"/>
      <c r="U1006" s="255"/>
      <c r="V1006" s="255"/>
      <c r="W1006" s="255"/>
      <c r="X1006" s="255"/>
      <c r="Y1006" s="255"/>
      <c r="Z1006" s="255"/>
      <c r="AA1006" s="255"/>
      <c r="AB1006" s="255"/>
      <c r="AC1006" s="255"/>
      <c r="AD1006" s="255"/>
      <c r="AE1006" s="255"/>
      <c r="AF1006" s="255"/>
      <c r="AG1006" s="255"/>
      <c r="AH1006" s="255"/>
      <c r="AI1006" s="255"/>
      <c r="AJ1006" s="255"/>
      <c r="AK1006" s="255"/>
      <c r="AL1006" s="255"/>
      <c r="AM1006" s="255"/>
      <c r="AN1006" s="255"/>
      <c r="AO1006" s="255"/>
      <c r="AP1006" s="255"/>
      <c r="AQ1006" s="255"/>
      <c r="AR1006" s="255"/>
      <c r="AS1006" s="255"/>
      <c r="AT1006" s="255"/>
      <c r="AU1006" s="255"/>
      <c r="AV1006" s="255"/>
      <c r="AW1006" s="255"/>
      <c r="AX1006" s="255"/>
      <c r="AY1006" s="255"/>
      <c r="AZ1006" s="255"/>
      <c r="BA1006" s="255"/>
      <c r="BB1006" s="255"/>
      <c r="BC1006" s="255"/>
      <c r="BD1006" s="255"/>
      <c r="BE1006" s="255"/>
      <c r="BF1006" s="255"/>
      <c r="BG1006" s="255"/>
      <c r="BH1006" s="255"/>
      <c r="BI1006" s="255"/>
    </row>
    <row r="1007" spans="1:61" x14ac:dyDescent="0.2">
      <c r="A1007" s="255"/>
      <c r="B1007" s="255"/>
      <c r="C1007" s="255"/>
      <c r="D1007" s="255"/>
      <c r="E1007" s="255"/>
      <c r="F1007" s="255"/>
      <c r="G1007" s="255"/>
      <c r="H1007" s="255"/>
      <c r="I1007" s="255"/>
      <c r="J1007" s="255"/>
      <c r="K1007" s="255"/>
      <c r="L1007" s="255"/>
      <c r="M1007" s="255"/>
      <c r="N1007" s="255"/>
      <c r="O1007" s="255"/>
      <c r="P1007" s="255"/>
      <c r="Q1007" s="255"/>
      <c r="R1007" s="255"/>
      <c r="S1007" s="255"/>
      <c r="T1007" s="255"/>
      <c r="U1007" s="255"/>
      <c r="V1007" s="255"/>
      <c r="W1007" s="255"/>
      <c r="X1007" s="255"/>
      <c r="Y1007" s="255"/>
      <c r="Z1007" s="255"/>
      <c r="AA1007" s="255"/>
      <c r="AB1007" s="255"/>
      <c r="AC1007" s="255"/>
      <c r="AD1007" s="255"/>
      <c r="AE1007" s="255"/>
      <c r="AF1007" s="255"/>
      <c r="AG1007" s="255"/>
      <c r="AH1007" s="255"/>
      <c r="AI1007" s="255"/>
      <c r="AJ1007" s="255"/>
      <c r="AK1007" s="255"/>
      <c r="AL1007" s="255"/>
      <c r="AM1007" s="255"/>
      <c r="AN1007" s="255"/>
      <c r="AO1007" s="255"/>
      <c r="AP1007" s="255"/>
      <c r="AQ1007" s="255"/>
      <c r="AR1007" s="255"/>
      <c r="AS1007" s="255"/>
      <c r="AT1007" s="255"/>
      <c r="AU1007" s="255"/>
      <c r="AV1007" s="255"/>
      <c r="AW1007" s="255"/>
      <c r="AX1007" s="255"/>
      <c r="AY1007" s="255"/>
      <c r="AZ1007" s="255"/>
      <c r="BA1007" s="255"/>
      <c r="BB1007" s="255"/>
      <c r="BC1007" s="255"/>
      <c r="BD1007" s="255"/>
      <c r="BE1007" s="255"/>
      <c r="BF1007" s="255"/>
      <c r="BG1007" s="255"/>
      <c r="BH1007" s="255"/>
      <c r="BI1007" s="255"/>
    </row>
    <row r="1008" spans="1:61" x14ac:dyDescent="0.2">
      <c r="A1008" s="255"/>
      <c r="B1008" s="255"/>
      <c r="C1008" s="255"/>
      <c r="D1008" s="255"/>
      <c r="E1008" s="255"/>
      <c r="F1008" s="255"/>
      <c r="G1008" s="255"/>
      <c r="H1008" s="255"/>
      <c r="I1008" s="255"/>
      <c r="J1008" s="255"/>
      <c r="K1008" s="255"/>
      <c r="L1008" s="255"/>
      <c r="M1008" s="255"/>
      <c r="N1008" s="255"/>
      <c r="O1008" s="255"/>
      <c r="P1008" s="255"/>
      <c r="Q1008" s="255"/>
      <c r="R1008" s="255"/>
      <c r="S1008" s="255"/>
      <c r="T1008" s="255"/>
      <c r="U1008" s="255"/>
      <c r="V1008" s="255"/>
      <c r="W1008" s="255"/>
      <c r="X1008" s="255"/>
      <c r="Y1008" s="255"/>
      <c r="Z1008" s="255"/>
      <c r="AA1008" s="255"/>
      <c r="AB1008" s="255"/>
      <c r="AC1008" s="255"/>
      <c r="AD1008" s="255"/>
      <c r="AE1008" s="255"/>
      <c r="AF1008" s="255"/>
      <c r="AG1008" s="255"/>
      <c r="AH1008" s="255"/>
      <c r="AI1008" s="255"/>
      <c r="AJ1008" s="255"/>
      <c r="AK1008" s="255"/>
      <c r="AL1008" s="255"/>
      <c r="AM1008" s="255"/>
      <c r="AN1008" s="255"/>
      <c r="AO1008" s="255"/>
      <c r="AP1008" s="255"/>
      <c r="AQ1008" s="255"/>
      <c r="AR1008" s="255"/>
      <c r="AS1008" s="255"/>
      <c r="AT1008" s="255"/>
      <c r="AU1008" s="255"/>
      <c r="AV1008" s="255"/>
      <c r="AW1008" s="255"/>
      <c r="AX1008" s="255"/>
      <c r="AY1008" s="255"/>
      <c r="AZ1008" s="255"/>
      <c r="BA1008" s="255"/>
      <c r="BB1008" s="255"/>
      <c r="BC1008" s="255"/>
      <c r="BD1008" s="255"/>
      <c r="BE1008" s="255"/>
      <c r="BF1008" s="255"/>
      <c r="BG1008" s="255"/>
      <c r="BH1008" s="255"/>
      <c r="BI1008" s="255"/>
    </row>
    <row r="1009" spans="1:61" x14ac:dyDescent="0.2">
      <c r="A1009" s="255"/>
      <c r="B1009" s="255"/>
      <c r="C1009" s="255"/>
      <c r="D1009" s="255"/>
      <c r="E1009" s="255"/>
      <c r="F1009" s="255"/>
      <c r="G1009" s="255"/>
      <c r="H1009" s="255"/>
      <c r="I1009" s="255"/>
      <c r="J1009" s="255"/>
      <c r="K1009" s="255"/>
      <c r="L1009" s="255"/>
      <c r="M1009" s="255"/>
      <c r="N1009" s="255"/>
      <c r="O1009" s="255"/>
      <c r="P1009" s="255"/>
      <c r="Q1009" s="255"/>
      <c r="R1009" s="255"/>
      <c r="S1009" s="255"/>
      <c r="T1009" s="255"/>
      <c r="U1009" s="255"/>
      <c r="V1009" s="255"/>
      <c r="W1009" s="255"/>
      <c r="X1009" s="255"/>
      <c r="Y1009" s="255"/>
      <c r="Z1009" s="255"/>
      <c r="AA1009" s="255"/>
      <c r="AB1009" s="255"/>
      <c r="AC1009" s="255"/>
      <c r="AD1009" s="255"/>
      <c r="AE1009" s="255"/>
      <c r="AF1009" s="255"/>
      <c r="AG1009" s="255"/>
      <c r="AH1009" s="255"/>
      <c r="AI1009" s="255"/>
      <c r="AJ1009" s="255"/>
      <c r="AK1009" s="255"/>
      <c r="AL1009" s="255"/>
      <c r="AM1009" s="255"/>
      <c r="AN1009" s="255"/>
      <c r="AO1009" s="255"/>
      <c r="AP1009" s="255"/>
      <c r="AQ1009" s="255"/>
      <c r="AR1009" s="255"/>
      <c r="AS1009" s="255"/>
      <c r="AT1009" s="255"/>
      <c r="AU1009" s="255"/>
      <c r="AV1009" s="255"/>
      <c r="AW1009" s="255"/>
      <c r="AX1009" s="255"/>
      <c r="AY1009" s="255"/>
      <c r="AZ1009" s="255"/>
      <c r="BA1009" s="255"/>
      <c r="BB1009" s="255"/>
      <c r="BC1009" s="255"/>
      <c r="BD1009" s="255"/>
      <c r="BE1009" s="255"/>
      <c r="BF1009" s="255"/>
      <c r="BG1009" s="255"/>
      <c r="BH1009" s="255"/>
      <c r="BI1009" s="255"/>
    </row>
    <row r="1010" spans="1:61" x14ac:dyDescent="0.2">
      <c r="A1010" s="255"/>
      <c r="B1010" s="255"/>
      <c r="C1010" s="255"/>
      <c r="D1010" s="255"/>
      <c r="E1010" s="255"/>
      <c r="F1010" s="255"/>
      <c r="G1010" s="255"/>
      <c r="H1010" s="255"/>
      <c r="I1010" s="255"/>
      <c r="J1010" s="255"/>
      <c r="K1010" s="255"/>
      <c r="L1010" s="255"/>
      <c r="M1010" s="255"/>
      <c r="N1010" s="255"/>
      <c r="O1010" s="255"/>
      <c r="P1010" s="255"/>
      <c r="Q1010" s="255"/>
      <c r="R1010" s="255"/>
      <c r="S1010" s="255"/>
      <c r="T1010" s="255"/>
      <c r="U1010" s="255"/>
      <c r="V1010" s="255"/>
      <c r="W1010" s="255"/>
      <c r="X1010" s="255"/>
      <c r="Y1010" s="255"/>
      <c r="Z1010" s="255"/>
      <c r="AA1010" s="255"/>
      <c r="AB1010" s="255"/>
      <c r="AC1010" s="255"/>
      <c r="AD1010" s="255"/>
      <c r="AE1010" s="255"/>
      <c r="AF1010" s="255"/>
      <c r="AG1010" s="255"/>
      <c r="AH1010" s="255"/>
      <c r="AI1010" s="255"/>
      <c r="AJ1010" s="255"/>
      <c r="AK1010" s="255"/>
      <c r="AL1010" s="255"/>
      <c r="AM1010" s="255"/>
      <c r="AN1010" s="255"/>
      <c r="AO1010" s="255"/>
      <c r="AP1010" s="255"/>
      <c r="AQ1010" s="255"/>
      <c r="AR1010" s="255"/>
      <c r="AS1010" s="255"/>
      <c r="AT1010" s="255"/>
      <c r="AU1010" s="255"/>
      <c r="AV1010" s="255"/>
      <c r="AW1010" s="255"/>
      <c r="AX1010" s="255"/>
      <c r="AY1010" s="255"/>
      <c r="AZ1010" s="255"/>
      <c r="BA1010" s="255"/>
      <c r="BB1010" s="255"/>
      <c r="BC1010" s="255"/>
      <c r="BD1010" s="255"/>
      <c r="BE1010" s="255"/>
      <c r="BF1010" s="255"/>
      <c r="BG1010" s="255"/>
      <c r="BH1010" s="255"/>
      <c r="BI1010" s="255"/>
    </row>
    <row r="1011" spans="1:61" x14ac:dyDescent="0.2">
      <c r="A1011" s="255"/>
      <c r="B1011" s="255"/>
      <c r="C1011" s="255"/>
      <c r="D1011" s="255"/>
      <c r="E1011" s="255"/>
      <c r="F1011" s="255"/>
      <c r="G1011" s="255"/>
      <c r="H1011" s="255"/>
      <c r="I1011" s="255"/>
      <c r="J1011" s="255"/>
      <c r="K1011" s="255"/>
      <c r="L1011" s="255"/>
      <c r="M1011" s="255"/>
      <c r="N1011" s="255"/>
      <c r="O1011" s="255"/>
      <c r="P1011" s="255"/>
      <c r="Q1011" s="255"/>
      <c r="R1011" s="255"/>
      <c r="S1011" s="255"/>
      <c r="T1011" s="255"/>
      <c r="U1011" s="255"/>
      <c r="V1011" s="255"/>
      <c r="W1011" s="255"/>
      <c r="X1011" s="255"/>
      <c r="Y1011" s="255"/>
      <c r="Z1011" s="255"/>
      <c r="AA1011" s="255"/>
      <c r="AB1011" s="255"/>
      <c r="AC1011" s="255"/>
      <c r="AD1011" s="255"/>
      <c r="AE1011" s="255"/>
      <c r="AF1011" s="255"/>
      <c r="AG1011" s="255"/>
      <c r="AH1011" s="255"/>
      <c r="AI1011" s="255"/>
      <c r="AJ1011" s="255"/>
      <c r="AK1011" s="255"/>
      <c r="AL1011" s="255"/>
      <c r="AM1011" s="255"/>
      <c r="AN1011" s="255"/>
      <c r="AO1011" s="255"/>
      <c r="AP1011" s="255"/>
      <c r="AQ1011" s="255"/>
      <c r="AR1011" s="255"/>
      <c r="AS1011" s="255"/>
      <c r="AT1011" s="255"/>
      <c r="AU1011" s="255"/>
      <c r="AV1011" s="255"/>
      <c r="AW1011" s="255"/>
      <c r="AX1011" s="255"/>
      <c r="AY1011" s="255"/>
      <c r="AZ1011" s="255"/>
      <c r="BA1011" s="255"/>
      <c r="BB1011" s="255"/>
      <c r="BC1011" s="255"/>
      <c r="BD1011" s="255"/>
      <c r="BE1011" s="255"/>
      <c r="BF1011" s="255"/>
      <c r="BG1011" s="255"/>
      <c r="BH1011" s="255"/>
      <c r="BI1011" s="255"/>
    </row>
    <row r="1012" spans="1:61" x14ac:dyDescent="0.2">
      <c r="A1012" s="255"/>
      <c r="B1012" s="255"/>
      <c r="C1012" s="255"/>
      <c r="D1012" s="255"/>
      <c r="E1012" s="255"/>
      <c r="F1012" s="255"/>
      <c r="G1012" s="255"/>
      <c r="H1012" s="255"/>
      <c r="I1012" s="255"/>
      <c r="J1012" s="255"/>
      <c r="K1012" s="255"/>
      <c r="L1012" s="255"/>
      <c r="M1012" s="255"/>
      <c r="N1012" s="255"/>
      <c r="O1012" s="255"/>
      <c r="P1012" s="255"/>
      <c r="Q1012" s="255"/>
      <c r="R1012" s="255"/>
      <c r="S1012" s="255"/>
      <c r="T1012" s="255"/>
      <c r="U1012" s="255"/>
      <c r="V1012" s="255"/>
      <c r="W1012" s="255"/>
      <c r="X1012" s="255"/>
      <c r="Y1012" s="255"/>
      <c r="Z1012" s="255"/>
      <c r="AA1012" s="255"/>
      <c r="AB1012" s="255"/>
      <c r="AC1012" s="255"/>
      <c r="AD1012" s="255"/>
      <c r="AE1012" s="255"/>
      <c r="AF1012" s="255"/>
      <c r="AG1012" s="255"/>
      <c r="AH1012" s="255"/>
      <c r="AI1012" s="255"/>
      <c r="AJ1012" s="255"/>
      <c r="AK1012" s="255"/>
      <c r="AL1012" s="255"/>
      <c r="AM1012" s="255"/>
      <c r="AN1012" s="255"/>
      <c r="AO1012" s="255"/>
      <c r="AP1012" s="255"/>
      <c r="AQ1012" s="255"/>
      <c r="AR1012" s="255"/>
      <c r="AS1012" s="255"/>
      <c r="AT1012" s="255"/>
      <c r="AU1012" s="255"/>
      <c r="AV1012" s="255"/>
      <c r="AW1012" s="255"/>
      <c r="AX1012" s="255"/>
      <c r="AY1012" s="255"/>
      <c r="AZ1012" s="255"/>
      <c r="BA1012" s="255"/>
      <c r="BB1012" s="255"/>
      <c r="BC1012" s="255"/>
      <c r="BD1012" s="255"/>
      <c r="BE1012" s="255"/>
      <c r="BF1012" s="255"/>
      <c r="BG1012" s="255"/>
      <c r="BH1012" s="255"/>
      <c r="BI1012" s="255"/>
    </row>
    <row r="1013" spans="1:61" x14ac:dyDescent="0.2">
      <c r="A1013" s="255"/>
      <c r="B1013" s="255"/>
      <c r="C1013" s="255"/>
      <c r="D1013" s="255"/>
      <c r="E1013" s="255"/>
      <c r="F1013" s="255"/>
      <c r="G1013" s="255"/>
      <c r="H1013" s="255"/>
      <c r="I1013" s="255"/>
      <c r="J1013" s="255"/>
      <c r="K1013" s="255"/>
      <c r="L1013" s="255"/>
      <c r="M1013" s="255"/>
      <c r="N1013" s="255"/>
      <c r="O1013" s="255"/>
      <c r="P1013" s="255"/>
      <c r="Q1013" s="255"/>
      <c r="R1013" s="255"/>
      <c r="S1013" s="255"/>
      <c r="T1013" s="255"/>
      <c r="U1013" s="255"/>
      <c r="V1013" s="255"/>
      <c r="W1013" s="255"/>
      <c r="X1013" s="255"/>
      <c r="Y1013" s="255"/>
      <c r="Z1013" s="255"/>
      <c r="AA1013" s="255"/>
      <c r="AB1013" s="255"/>
      <c r="AC1013" s="255"/>
      <c r="AD1013" s="255"/>
      <c r="AE1013" s="255"/>
      <c r="AF1013" s="255"/>
      <c r="AG1013" s="255"/>
      <c r="AH1013" s="255"/>
      <c r="AI1013" s="255"/>
      <c r="AJ1013" s="255"/>
      <c r="AK1013" s="255"/>
      <c r="AL1013" s="255"/>
      <c r="AM1013" s="255"/>
      <c r="AN1013" s="255"/>
      <c r="AO1013" s="255"/>
      <c r="AP1013" s="255"/>
      <c r="AQ1013" s="255"/>
      <c r="AR1013" s="255"/>
      <c r="AS1013" s="255"/>
      <c r="AT1013" s="255"/>
      <c r="AU1013" s="255"/>
      <c r="AV1013" s="255"/>
      <c r="AW1013" s="255"/>
      <c r="AX1013" s="255"/>
      <c r="AY1013" s="255"/>
      <c r="AZ1013" s="255"/>
      <c r="BA1013" s="255"/>
      <c r="BB1013" s="255"/>
      <c r="BC1013" s="255"/>
      <c r="BD1013" s="255"/>
      <c r="BE1013" s="255"/>
      <c r="BF1013" s="255"/>
      <c r="BG1013" s="255"/>
      <c r="BH1013" s="255"/>
      <c r="BI1013" s="255"/>
    </row>
    <row r="1014" spans="1:61" x14ac:dyDescent="0.2">
      <c r="A1014" s="255"/>
      <c r="B1014" s="255"/>
      <c r="C1014" s="255"/>
      <c r="D1014" s="255"/>
      <c r="E1014" s="255"/>
      <c r="F1014" s="255"/>
      <c r="G1014" s="255"/>
      <c r="H1014" s="255"/>
      <c r="I1014" s="255"/>
      <c r="J1014" s="255"/>
      <c r="K1014" s="255"/>
      <c r="L1014" s="255"/>
      <c r="M1014" s="255"/>
      <c r="N1014" s="255"/>
      <c r="O1014" s="255"/>
      <c r="P1014" s="255"/>
      <c r="Q1014" s="255"/>
      <c r="R1014" s="255"/>
      <c r="S1014" s="255"/>
      <c r="T1014" s="255"/>
      <c r="U1014" s="255"/>
      <c r="V1014" s="255"/>
      <c r="W1014" s="255"/>
      <c r="X1014" s="255"/>
      <c r="Y1014" s="255"/>
      <c r="Z1014" s="255"/>
      <c r="AA1014" s="255"/>
      <c r="AB1014" s="255"/>
      <c r="AC1014" s="255"/>
      <c r="AD1014" s="255"/>
      <c r="AE1014" s="255"/>
      <c r="AF1014" s="255"/>
      <c r="AG1014" s="255"/>
      <c r="AH1014" s="255"/>
      <c r="AI1014" s="255"/>
      <c r="AJ1014" s="255"/>
      <c r="AK1014" s="255"/>
      <c r="AL1014" s="255"/>
      <c r="AM1014" s="255"/>
      <c r="AN1014" s="255"/>
      <c r="AO1014" s="255"/>
      <c r="AP1014" s="255"/>
      <c r="AQ1014" s="255"/>
      <c r="AR1014" s="255"/>
      <c r="AS1014" s="255"/>
      <c r="AT1014" s="255"/>
      <c r="AU1014" s="255"/>
      <c r="AV1014" s="255"/>
      <c r="AW1014" s="255"/>
      <c r="AX1014" s="255"/>
      <c r="AY1014" s="255"/>
      <c r="AZ1014" s="255"/>
      <c r="BA1014" s="255"/>
      <c r="BB1014" s="255"/>
      <c r="BC1014" s="255"/>
      <c r="BD1014" s="255"/>
      <c r="BE1014" s="255"/>
      <c r="BF1014" s="255"/>
      <c r="BG1014" s="255"/>
      <c r="BH1014" s="255"/>
      <c r="BI1014" s="255"/>
    </row>
    <row r="1015" spans="1:61" x14ac:dyDescent="0.2">
      <c r="A1015" s="255"/>
      <c r="B1015" s="255"/>
      <c r="C1015" s="255"/>
      <c r="D1015" s="255"/>
      <c r="E1015" s="255"/>
      <c r="F1015" s="255"/>
      <c r="G1015" s="255"/>
      <c r="H1015" s="255"/>
      <c r="I1015" s="255"/>
      <c r="J1015" s="255"/>
      <c r="K1015" s="255"/>
      <c r="L1015" s="255"/>
      <c r="M1015" s="255"/>
      <c r="N1015" s="255"/>
      <c r="O1015" s="255"/>
      <c r="P1015" s="255"/>
      <c r="Q1015" s="255"/>
      <c r="R1015" s="255"/>
      <c r="S1015" s="255"/>
      <c r="T1015" s="255"/>
      <c r="U1015" s="255"/>
      <c r="V1015" s="255"/>
      <c r="W1015" s="255"/>
      <c r="X1015" s="255"/>
      <c r="Y1015" s="255"/>
      <c r="Z1015" s="255"/>
      <c r="AA1015" s="255"/>
      <c r="AB1015" s="255"/>
      <c r="AC1015" s="255"/>
      <c r="AD1015" s="255"/>
      <c r="AE1015" s="255"/>
      <c r="AF1015" s="255"/>
      <c r="AG1015" s="255"/>
      <c r="AH1015" s="255"/>
      <c r="AI1015" s="255"/>
      <c r="AJ1015" s="255"/>
      <c r="AK1015" s="255"/>
      <c r="AL1015" s="255"/>
      <c r="AM1015" s="255"/>
      <c r="AN1015" s="255"/>
      <c r="AO1015" s="255"/>
      <c r="AP1015" s="255"/>
      <c r="AQ1015" s="255"/>
      <c r="AR1015" s="255"/>
      <c r="AS1015" s="255"/>
      <c r="AT1015" s="255"/>
      <c r="AU1015" s="255"/>
      <c r="AV1015" s="255"/>
      <c r="AW1015" s="255"/>
      <c r="AX1015" s="255"/>
      <c r="AY1015" s="255"/>
      <c r="AZ1015" s="255"/>
      <c r="BA1015" s="255"/>
      <c r="BB1015" s="255"/>
      <c r="BC1015" s="255"/>
      <c r="BD1015" s="255"/>
      <c r="BE1015" s="255"/>
      <c r="BF1015" s="255"/>
      <c r="BG1015" s="255"/>
      <c r="BH1015" s="255"/>
      <c r="BI1015" s="255"/>
    </row>
    <row r="1016" spans="1:61" x14ac:dyDescent="0.2">
      <c r="A1016" s="255"/>
      <c r="B1016" s="255"/>
      <c r="C1016" s="255"/>
      <c r="D1016" s="255"/>
      <c r="E1016" s="255"/>
      <c r="F1016" s="255"/>
      <c r="G1016" s="255"/>
      <c r="H1016" s="255"/>
      <c r="I1016" s="255"/>
      <c r="J1016" s="255"/>
      <c r="K1016" s="255"/>
      <c r="L1016" s="255"/>
      <c r="M1016" s="255"/>
      <c r="N1016" s="255"/>
      <c r="O1016" s="255"/>
      <c r="P1016" s="255"/>
      <c r="Q1016" s="255"/>
      <c r="R1016" s="255"/>
      <c r="S1016" s="255"/>
      <c r="T1016" s="255"/>
      <c r="U1016" s="255"/>
      <c r="V1016" s="255"/>
      <c r="W1016" s="255"/>
      <c r="X1016" s="255"/>
      <c r="Y1016" s="255"/>
      <c r="Z1016" s="255"/>
      <c r="AA1016" s="255"/>
      <c r="AB1016" s="255"/>
      <c r="AC1016" s="255"/>
      <c r="AD1016" s="255"/>
      <c r="AE1016" s="255"/>
      <c r="AF1016" s="255"/>
      <c r="AG1016" s="255"/>
      <c r="AH1016" s="255"/>
      <c r="AI1016" s="255"/>
      <c r="AJ1016" s="255"/>
      <c r="AK1016" s="255"/>
      <c r="AL1016" s="255"/>
      <c r="AM1016" s="255"/>
      <c r="AN1016" s="255"/>
      <c r="AO1016" s="255"/>
      <c r="AP1016" s="255"/>
      <c r="AQ1016" s="255"/>
      <c r="AR1016" s="255"/>
      <c r="AS1016" s="255"/>
      <c r="AT1016" s="255"/>
      <c r="AU1016" s="255"/>
      <c r="AV1016" s="255"/>
      <c r="AW1016" s="255"/>
      <c r="AX1016" s="255"/>
      <c r="AY1016" s="255"/>
      <c r="AZ1016" s="255"/>
      <c r="BA1016" s="255"/>
      <c r="BB1016" s="255"/>
      <c r="BC1016" s="255"/>
      <c r="BD1016" s="255"/>
      <c r="BE1016" s="255"/>
      <c r="BF1016" s="255"/>
      <c r="BG1016" s="255"/>
      <c r="BH1016" s="255"/>
      <c r="BI1016" s="255"/>
    </row>
    <row r="1017" spans="1:61" x14ac:dyDescent="0.2">
      <c r="A1017" s="255"/>
      <c r="B1017" s="255"/>
      <c r="C1017" s="255"/>
      <c r="D1017" s="255"/>
      <c r="E1017" s="255"/>
      <c r="F1017" s="255"/>
      <c r="G1017" s="255"/>
      <c r="H1017" s="255"/>
      <c r="I1017" s="255"/>
      <c r="J1017" s="255"/>
      <c r="K1017" s="255"/>
      <c r="L1017" s="255"/>
      <c r="M1017" s="255"/>
      <c r="N1017" s="255"/>
      <c r="O1017" s="255"/>
      <c r="P1017" s="255"/>
      <c r="Q1017" s="255"/>
      <c r="R1017" s="255"/>
      <c r="S1017" s="255"/>
      <c r="T1017" s="255"/>
      <c r="U1017" s="255"/>
      <c r="V1017" s="255"/>
      <c r="W1017" s="255"/>
      <c r="X1017" s="255"/>
      <c r="Y1017" s="255"/>
      <c r="Z1017" s="255"/>
      <c r="AA1017" s="255"/>
      <c r="AB1017" s="255"/>
      <c r="AC1017" s="255"/>
      <c r="AD1017" s="255"/>
      <c r="AE1017" s="255"/>
      <c r="AF1017" s="255"/>
      <c r="AG1017" s="255"/>
      <c r="AH1017" s="255"/>
      <c r="AI1017" s="255"/>
      <c r="AJ1017" s="255"/>
      <c r="AK1017" s="255"/>
      <c r="AL1017" s="255"/>
      <c r="AM1017" s="255"/>
      <c r="AN1017" s="255"/>
      <c r="AO1017" s="255"/>
      <c r="AP1017" s="255"/>
      <c r="AQ1017" s="255"/>
      <c r="AR1017" s="255"/>
      <c r="AS1017" s="255"/>
      <c r="AT1017" s="255"/>
      <c r="AU1017" s="255"/>
      <c r="AV1017" s="255"/>
      <c r="AW1017" s="255"/>
      <c r="AX1017" s="255"/>
      <c r="AY1017" s="255"/>
      <c r="AZ1017" s="255"/>
      <c r="BA1017" s="255"/>
      <c r="BB1017" s="255"/>
      <c r="BC1017" s="255"/>
      <c r="BD1017" s="255"/>
      <c r="BE1017" s="255"/>
      <c r="BF1017" s="255"/>
      <c r="BG1017" s="255"/>
      <c r="BH1017" s="255"/>
      <c r="BI1017" s="255"/>
    </row>
    <row r="1018" spans="1:61" x14ac:dyDescent="0.2">
      <c r="A1018" s="255"/>
      <c r="B1018" s="255"/>
      <c r="C1018" s="255"/>
      <c r="D1018" s="255"/>
      <c r="E1018" s="255"/>
      <c r="F1018" s="255"/>
      <c r="G1018" s="255"/>
      <c r="H1018" s="255"/>
      <c r="I1018" s="255"/>
      <c r="J1018" s="255"/>
      <c r="K1018" s="255"/>
      <c r="L1018" s="255"/>
      <c r="M1018" s="255"/>
      <c r="N1018" s="255"/>
      <c r="O1018" s="255"/>
      <c r="P1018" s="255"/>
      <c r="Q1018" s="255"/>
      <c r="R1018" s="255"/>
      <c r="S1018" s="255"/>
      <c r="T1018" s="255"/>
      <c r="U1018" s="255"/>
      <c r="V1018" s="255"/>
      <c r="W1018" s="255"/>
      <c r="X1018" s="255"/>
      <c r="Y1018" s="255"/>
      <c r="Z1018" s="255"/>
      <c r="AA1018" s="255"/>
      <c r="AB1018" s="255"/>
      <c r="AC1018" s="255"/>
      <c r="AD1018" s="255"/>
      <c r="AE1018" s="255"/>
      <c r="AF1018" s="255"/>
      <c r="AG1018" s="255"/>
      <c r="AH1018" s="255"/>
      <c r="AI1018" s="255"/>
      <c r="AJ1018" s="255"/>
      <c r="AK1018" s="255"/>
      <c r="AL1018" s="255"/>
      <c r="AM1018" s="255"/>
      <c r="AN1018" s="255"/>
      <c r="AO1018" s="255"/>
      <c r="AP1018" s="255"/>
      <c r="AQ1018" s="255"/>
      <c r="AR1018" s="255"/>
      <c r="AS1018" s="255"/>
      <c r="AT1018" s="255"/>
      <c r="AU1018" s="255"/>
      <c r="AV1018" s="255"/>
      <c r="AW1018" s="255"/>
      <c r="AX1018" s="255"/>
      <c r="AY1018" s="255"/>
      <c r="AZ1018" s="255"/>
      <c r="BA1018" s="255"/>
      <c r="BB1018" s="255"/>
      <c r="BC1018" s="255"/>
      <c r="BD1018" s="255"/>
      <c r="BE1018" s="255"/>
      <c r="BF1018" s="255"/>
      <c r="BG1018" s="255"/>
      <c r="BH1018" s="255"/>
      <c r="BI1018" s="255"/>
    </row>
    <row r="1019" spans="1:61" x14ac:dyDescent="0.2">
      <c r="A1019" s="255"/>
      <c r="B1019" s="255"/>
      <c r="C1019" s="255"/>
      <c r="D1019" s="255"/>
      <c r="E1019" s="255"/>
      <c r="F1019" s="255"/>
      <c r="G1019" s="255"/>
      <c r="H1019" s="255"/>
      <c r="I1019" s="255"/>
      <c r="J1019" s="255"/>
      <c r="K1019" s="255"/>
      <c r="L1019" s="255"/>
      <c r="M1019" s="255"/>
      <c r="N1019" s="255"/>
      <c r="O1019" s="255"/>
      <c r="P1019" s="255"/>
      <c r="Q1019" s="255"/>
      <c r="R1019" s="255"/>
      <c r="S1019" s="255"/>
      <c r="T1019" s="255"/>
      <c r="U1019" s="255"/>
      <c r="V1019" s="255"/>
      <c r="W1019" s="255"/>
      <c r="X1019" s="255"/>
      <c r="Y1019" s="255"/>
      <c r="Z1019" s="255"/>
      <c r="AA1019" s="255"/>
      <c r="AB1019" s="255"/>
      <c r="AC1019" s="255"/>
      <c r="AD1019" s="255"/>
      <c r="AE1019" s="255"/>
      <c r="AF1019" s="255"/>
      <c r="AG1019" s="255"/>
      <c r="AH1019" s="255"/>
      <c r="AI1019" s="255"/>
      <c r="AJ1019" s="255"/>
      <c r="AK1019" s="255"/>
      <c r="AL1019" s="255"/>
      <c r="AM1019" s="255"/>
      <c r="AN1019" s="255"/>
      <c r="AO1019" s="255"/>
      <c r="AP1019" s="255"/>
      <c r="AQ1019" s="255"/>
      <c r="AR1019" s="255"/>
      <c r="AS1019" s="255"/>
      <c r="AT1019" s="255"/>
      <c r="AU1019" s="255"/>
      <c r="AV1019" s="255"/>
      <c r="AW1019" s="255"/>
      <c r="AX1019" s="255"/>
      <c r="AY1019" s="255"/>
      <c r="AZ1019" s="255"/>
      <c r="BA1019" s="255"/>
      <c r="BB1019" s="255"/>
      <c r="BC1019" s="255"/>
      <c r="BD1019" s="255"/>
      <c r="BE1019" s="255"/>
      <c r="BF1019" s="255"/>
      <c r="BG1019" s="255"/>
      <c r="BH1019" s="255"/>
      <c r="BI1019" s="255"/>
    </row>
    <row r="1020" spans="1:61" x14ac:dyDescent="0.2">
      <c r="A1020" s="255"/>
      <c r="B1020" s="255"/>
      <c r="C1020" s="255"/>
      <c r="D1020" s="255"/>
      <c r="E1020" s="255"/>
      <c r="F1020" s="255"/>
      <c r="G1020" s="255"/>
      <c r="H1020" s="255"/>
      <c r="I1020" s="255"/>
      <c r="J1020" s="255"/>
      <c r="K1020" s="255"/>
      <c r="L1020" s="255"/>
      <c r="M1020" s="255"/>
      <c r="N1020" s="255"/>
      <c r="O1020" s="255"/>
      <c r="P1020" s="255"/>
      <c r="Q1020" s="255"/>
      <c r="R1020" s="255"/>
      <c r="S1020" s="255"/>
      <c r="T1020" s="255"/>
      <c r="U1020" s="255"/>
      <c r="V1020" s="255"/>
      <c r="W1020" s="255"/>
      <c r="X1020" s="255"/>
      <c r="Y1020" s="255"/>
      <c r="Z1020" s="255"/>
      <c r="AA1020" s="255"/>
      <c r="AB1020" s="255"/>
      <c r="AC1020" s="255"/>
      <c r="AD1020" s="255"/>
      <c r="AE1020" s="255"/>
      <c r="AF1020" s="255"/>
      <c r="AG1020" s="255"/>
      <c r="AH1020" s="255"/>
      <c r="AI1020" s="255"/>
      <c r="AJ1020" s="255"/>
      <c r="AK1020" s="255"/>
      <c r="AL1020" s="255"/>
      <c r="AM1020" s="255"/>
      <c r="AN1020" s="255"/>
      <c r="AO1020" s="255"/>
      <c r="AP1020" s="255"/>
      <c r="AQ1020" s="255"/>
      <c r="AR1020" s="255"/>
      <c r="AS1020" s="255"/>
      <c r="AT1020" s="255"/>
      <c r="AU1020" s="255"/>
      <c r="AV1020" s="255"/>
      <c r="AW1020" s="255"/>
      <c r="AX1020" s="255"/>
      <c r="AY1020" s="255"/>
      <c r="AZ1020" s="255"/>
      <c r="BA1020" s="255"/>
      <c r="BB1020" s="255"/>
      <c r="BC1020" s="255"/>
      <c r="BD1020" s="255"/>
      <c r="BE1020" s="255"/>
      <c r="BF1020" s="255"/>
      <c r="BG1020" s="255"/>
      <c r="BH1020" s="255"/>
      <c r="BI1020" s="255"/>
    </row>
    <row r="1021" spans="1:61" x14ac:dyDescent="0.2">
      <c r="A1021" s="255"/>
      <c r="B1021" s="255"/>
      <c r="C1021" s="255"/>
      <c r="D1021" s="255"/>
      <c r="E1021" s="255"/>
      <c r="F1021" s="255"/>
      <c r="G1021" s="255"/>
      <c r="H1021" s="255"/>
      <c r="I1021" s="255"/>
      <c r="J1021" s="255"/>
      <c r="K1021" s="255"/>
      <c r="L1021" s="255"/>
      <c r="M1021" s="255"/>
      <c r="N1021" s="255"/>
      <c r="O1021" s="255"/>
      <c r="P1021" s="255"/>
      <c r="Q1021" s="255"/>
      <c r="R1021" s="255"/>
      <c r="S1021" s="255"/>
      <c r="T1021" s="255"/>
      <c r="U1021" s="255"/>
      <c r="V1021" s="255"/>
      <c r="W1021" s="255"/>
      <c r="X1021" s="255"/>
      <c r="Y1021" s="255"/>
      <c r="Z1021" s="255"/>
      <c r="AA1021" s="255"/>
      <c r="AB1021" s="255"/>
      <c r="AC1021" s="255"/>
      <c r="AD1021" s="255"/>
      <c r="AE1021" s="255"/>
      <c r="AF1021" s="255"/>
      <c r="AG1021" s="255"/>
      <c r="AH1021" s="255"/>
      <c r="AI1021" s="255"/>
      <c r="AJ1021" s="255"/>
      <c r="AK1021" s="255"/>
      <c r="AL1021" s="255"/>
      <c r="AM1021" s="255"/>
      <c r="AN1021" s="255"/>
      <c r="AO1021" s="255"/>
      <c r="AP1021" s="255"/>
      <c r="AQ1021" s="255"/>
      <c r="AR1021" s="255"/>
      <c r="AS1021" s="255"/>
      <c r="AT1021" s="255"/>
      <c r="AU1021" s="255"/>
      <c r="AV1021" s="255"/>
      <c r="AW1021" s="255"/>
      <c r="AX1021" s="255"/>
      <c r="AY1021" s="255"/>
      <c r="AZ1021" s="255"/>
      <c r="BA1021" s="255"/>
      <c r="BB1021" s="255"/>
      <c r="BC1021" s="255"/>
      <c r="BD1021" s="255"/>
      <c r="BE1021" s="255"/>
      <c r="BF1021" s="255"/>
      <c r="BG1021" s="255"/>
      <c r="BH1021" s="255"/>
      <c r="BI1021" s="255"/>
    </row>
    <row r="1022" spans="1:61" x14ac:dyDescent="0.2">
      <c r="A1022" s="255"/>
      <c r="B1022" s="255"/>
      <c r="C1022" s="255"/>
      <c r="D1022" s="255"/>
      <c r="E1022" s="255"/>
      <c r="F1022" s="255"/>
      <c r="G1022" s="255"/>
      <c r="H1022" s="255"/>
      <c r="I1022" s="255"/>
      <c r="J1022" s="255"/>
      <c r="K1022" s="255"/>
      <c r="L1022" s="255"/>
      <c r="M1022" s="255"/>
      <c r="N1022" s="255"/>
      <c r="O1022" s="255"/>
      <c r="P1022" s="255"/>
      <c r="Q1022" s="255"/>
      <c r="R1022" s="255"/>
      <c r="S1022" s="255"/>
      <c r="T1022" s="255"/>
      <c r="U1022" s="255"/>
      <c r="V1022" s="255"/>
      <c r="W1022" s="255"/>
      <c r="X1022" s="255"/>
      <c r="Y1022" s="255"/>
      <c r="Z1022" s="255"/>
      <c r="AA1022" s="255"/>
      <c r="AB1022" s="255"/>
      <c r="AC1022" s="255"/>
      <c r="AD1022" s="255"/>
      <c r="AE1022" s="255"/>
      <c r="AF1022" s="255"/>
      <c r="AG1022" s="255"/>
      <c r="AH1022" s="255"/>
      <c r="AI1022" s="255"/>
      <c r="AJ1022" s="255"/>
      <c r="AK1022" s="255"/>
      <c r="AL1022" s="255"/>
      <c r="AM1022" s="255"/>
      <c r="AN1022" s="255"/>
      <c r="AO1022" s="255"/>
      <c r="AP1022" s="255"/>
      <c r="AQ1022" s="255"/>
      <c r="AR1022" s="255"/>
      <c r="AS1022" s="255"/>
      <c r="AT1022" s="255"/>
      <c r="AU1022" s="255"/>
      <c r="AV1022" s="255"/>
      <c r="AW1022" s="255"/>
      <c r="AX1022" s="255"/>
      <c r="AY1022" s="255"/>
      <c r="AZ1022" s="255"/>
      <c r="BA1022" s="255"/>
      <c r="BB1022" s="255"/>
      <c r="BC1022" s="255"/>
      <c r="BD1022" s="255"/>
      <c r="BE1022" s="255"/>
      <c r="BF1022" s="255"/>
      <c r="BG1022" s="255"/>
      <c r="BH1022" s="255"/>
      <c r="BI1022" s="255"/>
    </row>
    <row r="1023" spans="1:61" x14ac:dyDescent="0.2">
      <c r="A1023" s="255"/>
      <c r="B1023" s="255"/>
      <c r="C1023" s="255"/>
      <c r="D1023" s="255"/>
      <c r="E1023" s="255"/>
      <c r="F1023" s="255"/>
      <c r="G1023" s="255"/>
      <c r="H1023" s="255"/>
      <c r="I1023" s="255"/>
      <c r="J1023" s="255"/>
      <c r="K1023" s="255"/>
      <c r="L1023" s="255"/>
      <c r="M1023" s="255"/>
      <c r="N1023" s="255"/>
      <c r="O1023" s="255"/>
      <c r="P1023" s="255"/>
      <c r="Q1023" s="255"/>
      <c r="R1023" s="255"/>
      <c r="S1023" s="255"/>
      <c r="T1023" s="255"/>
      <c r="U1023" s="255"/>
      <c r="V1023" s="255"/>
      <c r="W1023" s="255"/>
      <c r="X1023" s="255"/>
      <c r="Y1023" s="255"/>
      <c r="Z1023" s="255"/>
      <c r="AA1023" s="255"/>
      <c r="AB1023" s="255"/>
      <c r="AC1023" s="255"/>
      <c r="AD1023" s="255"/>
      <c r="AE1023" s="255"/>
      <c r="AF1023" s="255"/>
      <c r="AG1023" s="255"/>
      <c r="AH1023" s="255"/>
      <c r="AI1023" s="255"/>
      <c r="AJ1023" s="255"/>
      <c r="AK1023" s="255"/>
      <c r="AL1023" s="255"/>
      <c r="AM1023" s="255"/>
      <c r="AN1023" s="255"/>
      <c r="AO1023" s="255"/>
      <c r="AP1023" s="255"/>
      <c r="AQ1023" s="255"/>
      <c r="AR1023" s="255"/>
      <c r="AS1023" s="255"/>
      <c r="AT1023" s="255"/>
      <c r="AU1023" s="255"/>
      <c r="AV1023" s="255"/>
      <c r="AW1023" s="255"/>
      <c r="AX1023" s="255"/>
      <c r="AY1023" s="255"/>
      <c r="AZ1023" s="255"/>
      <c r="BA1023" s="255"/>
      <c r="BB1023" s="255"/>
      <c r="BC1023" s="255"/>
      <c r="BD1023" s="255"/>
      <c r="BE1023" s="255"/>
      <c r="BF1023" s="255"/>
      <c r="BG1023" s="255"/>
      <c r="BH1023" s="255"/>
      <c r="BI1023" s="255"/>
    </row>
    <row r="1024" spans="1:61" x14ac:dyDescent="0.2">
      <c r="A1024" s="255"/>
      <c r="B1024" s="255"/>
      <c r="C1024" s="255"/>
      <c r="D1024" s="255"/>
      <c r="E1024" s="255"/>
      <c r="F1024" s="255"/>
      <c r="G1024" s="255"/>
      <c r="H1024" s="255"/>
      <c r="I1024" s="255"/>
      <c r="J1024" s="255"/>
      <c r="K1024" s="255"/>
      <c r="L1024" s="255"/>
      <c r="M1024" s="255"/>
      <c r="N1024" s="255"/>
      <c r="O1024" s="255"/>
      <c r="P1024" s="255"/>
      <c r="Q1024" s="255"/>
      <c r="R1024" s="255"/>
      <c r="S1024" s="255"/>
      <c r="T1024" s="255"/>
      <c r="U1024" s="255"/>
      <c r="V1024" s="255"/>
      <c r="W1024" s="255"/>
      <c r="X1024" s="255"/>
      <c r="Y1024" s="255"/>
      <c r="Z1024" s="255"/>
      <c r="AA1024" s="255"/>
      <c r="AB1024" s="255"/>
      <c r="AC1024" s="255"/>
      <c r="AD1024" s="255"/>
      <c r="AE1024" s="255"/>
      <c r="AF1024" s="255"/>
      <c r="AG1024" s="255"/>
      <c r="AH1024" s="255"/>
      <c r="AI1024" s="255"/>
      <c r="AJ1024" s="255"/>
      <c r="AK1024" s="255"/>
      <c r="AL1024" s="255"/>
      <c r="AM1024" s="255"/>
      <c r="AN1024" s="255"/>
      <c r="AO1024" s="255"/>
      <c r="AP1024" s="255"/>
      <c r="AQ1024" s="255"/>
      <c r="AR1024" s="255"/>
      <c r="AS1024" s="255"/>
      <c r="AT1024" s="255"/>
      <c r="AU1024" s="255"/>
      <c r="AV1024" s="255"/>
      <c r="AW1024" s="255"/>
      <c r="AX1024" s="255"/>
      <c r="AY1024" s="255"/>
      <c r="AZ1024" s="255"/>
      <c r="BA1024" s="255"/>
      <c r="BB1024" s="255"/>
      <c r="BC1024" s="255"/>
      <c r="BD1024" s="255"/>
      <c r="BE1024" s="255"/>
      <c r="BF1024" s="255"/>
      <c r="BG1024" s="255"/>
      <c r="BH1024" s="255"/>
      <c r="BI1024" s="255"/>
    </row>
    <row r="1025" spans="1:61" x14ac:dyDescent="0.2">
      <c r="A1025" s="255"/>
      <c r="B1025" s="255"/>
      <c r="C1025" s="255"/>
      <c r="D1025" s="255"/>
      <c r="E1025" s="255"/>
      <c r="F1025" s="255"/>
      <c r="G1025" s="255"/>
      <c r="H1025" s="255"/>
      <c r="I1025" s="255"/>
      <c r="J1025" s="255"/>
      <c r="K1025" s="255"/>
      <c r="L1025" s="255"/>
      <c r="M1025" s="255"/>
      <c r="N1025" s="255"/>
      <c r="O1025" s="255"/>
      <c r="P1025" s="255"/>
      <c r="Q1025" s="255"/>
      <c r="R1025" s="255"/>
      <c r="S1025" s="255"/>
      <c r="T1025" s="255"/>
      <c r="U1025" s="255"/>
      <c r="V1025" s="255"/>
      <c r="W1025" s="255"/>
      <c r="X1025" s="255"/>
      <c r="Y1025" s="255"/>
      <c r="Z1025" s="255"/>
      <c r="AA1025" s="255"/>
      <c r="AB1025" s="255"/>
      <c r="AC1025" s="255"/>
      <c r="AD1025" s="255"/>
      <c r="AE1025" s="255"/>
      <c r="AF1025" s="255"/>
      <c r="AG1025" s="255"/>
      <c r="AH1025" s="255"/>
      <c r="AI1025" s="255"/>
      <c r="AJ1025" s="255"/>
      <c r="AK1025" s="255"/>
      <c r="AL1025" s="255"/>
      <c r="AM1025" s="255"/>
      <c r="AN1025" s="255"/>
      <c r="AO1025" s="255"/>
      <c r="AP1025" s="255"/>
      <c r="AQ1025" s="255"/>
      <c r="AR1025" s="255"/>
      <c r="AS1025" s="255"/>
      <c r="AT1025" s="255"/>
      <c r="AU1025" s="255"/>
      <c r="AV1025" s="255"/>
      <c r="AW1025" s="255"/>
      <c r="AX1025" s="255"/>
      <c r="AY1025" s="255"/>
      <c r="AZ1025" s="255"/>
      <c r="BA1025" s="255"/>
      <c r="BB1025" s="255"/>
      <c r="BC1025" s="255"/>
      <c r="BD1025" s="255"/>
      <c r="BE1025" s="255"/>
      <c r="BF1025" s="255"/>
      <c r="BG1025" s="255"/>
      <c r="BH1025" s="255"/>
      <c r="BI1025" s="255"/>
    </row>
    <row r="1026" spans="1:61" x14ac:dyDescent="0.2">
      <c r="A1026" s="255"/>
      <c r="B1026" s="255"/>
      <c r="C1026" s="255"/>
      <c r="D1026" s="255"/>
      <c r="E1026" s="255"/>
      <c r="F1026" s="255"/>
      <c r="G1026" s="255"/>
      <c r="H1026" s="255"/>
      <c r="I1026" s="255"/>
      <c r="J1026" s="255"/>
      <c r="K1026" s="255"/>
      <c r="L1026" s="255"/>
      <c r="M1026" s="255"/>
      <c r="N1026" s="255"/>
      <c r="O1026" s="255"/>
      <c r="P1026" s="255"/>
      <c r="Q1026" s="255"/>
      <c r="R1026" s="255"/>
      <c r="S1026" s="255"/>
      <c r="T1026" s="255"/>
      <c r="U1026" s="255"/>
      <c r="V1026" s="255"/>
      <c r="W1026" s="255"/>
      <c r="X1026" s="255"/>
      <c r="Y1026" s="255"/>
      <c r="Z1026" s="255"/>
      <c r="AA1026" s="255"/>
      <c r="AB1026" s="255"/>
      <c r="AC1026" s="255"/>
      <c r="AD1026" s="255"/>
      <c r="AE1026" s="255"/>
      <c r="AF1026" s="255"/>
      <c r="AG1026" s="255"/>
      <c r="AH1026" s="255"/>
      <c r="AI1026" s="255"/>
      <c r="AJ1026" s="255"/>
      <c r="AK1026" s="255"/>
      <c r="AL1026" s="255"/>
      <c r="AM1026" s="255"/>
      <c r="AN1026" s="255"/>
      <c r="AO1026" s="255"/>
      <c r="AP1026" s="255"/>
      <c r="AQ1026" s="255"/>
      <c r="AR1026" s="255"/>
      <c r="AS1026" s="255"/>
      <c r="AT1026" s="255"/>
      <c r="AU1026" s="255"/>
      <c r="AV1026" s="255"/>
      <c r="AW1026" s="255"/>
      <c r="AX1026" s="255"/>
      <c r="AY1026" s="255"/>
      <c r="AZ1026" s="255"/>
      <c r="BA1026" s="255"/>
      <c r="BB1026" s="255"/>
      <c r="BC1026" s="255"/>
      <c r="BD1026" s="255"/>
      <c r="BE1026" s="255"/>
      <c r="BF1026" s="255"/>
      <c r="BG1026" s="255"/>
      <c r="BH1026" s="255"/>
      <c r="BI1026" s="255"/>
    </row>
    <row r="1027" spans="1:61" x14ac:dyDescent="0.2">
      <c r="A1027" s="255"/>
      <c r="B1027" s="255"/>
      <c r="C1027" s="255"/>
      <c r="D1027" s="255"/>
      <c r="E1027" s="255"/>
      <c r="F1027" s="255"/>
      <c r="G1027" s="255"/>
      <c r="H1027" s="255"/>
      <c r="I1027" s="255"/>
      <c r="J1027" s="255"/>
      <c r="K1027" s="255"/>
      <c r="L1027" s="255"/>
      <c r="M1027" s="255"/>
      <c r="N1027" s="255"/>
      <c r="O1027" s="255"/>
      <c r="P1027" s="255"/>
      <c r="Q1027" s="255"/>
      <c r="R1027" s="255"/>
      <c r="S1027" s="255"/>
      <c r="T1027" s="255"/>
      <c r="U1027" s="255"/>
      <c r="V1027" s="255"/>
      <c r="W1027" s="255"/>
      <c r="X1027" s="255"/>
      <c r="Y1027" s="255"/>
      <c r="Z1027" s="255"/>
      <c r="AA1027" s="255"/>
      <c r="AB1027" s="255"/>
      <c r="AC1027" s="255"/>
      <c r="AD1027" s="255"/>
      <c r="AE1027" s="255"/>
      <c r="AF1027" s="255"/>
      <c r="AG1027" s="255"/>
      <c r="AH1027" s="255"/>
      <c r="AI1027" s="255"/>
      <c r="AJ1027" s="255"/>
      <c r="AK1027" s="255"/>
      <c r="AL1027" s="255"/>
      <c r="AM1027" s="255"/>
      <c r="AN1027" s="255"/>
      <c r="AO1027" s="255"/>
      <c r="AP1027" s="255"/>
      <c r="AQ1027" s="255"/>
      <c r="AR1027" s="255"/>
      <c r="AS1027" s="255"/>
      <c r="AT1027" s="255"/>
      <c r="AU1027" s="255"/>
      <c r="AV1027" s="255"/>
      <c r="AW1027" s="255"/>
      <c r="AX1027" s="255"/>
      <c r="AY1027" s="255"/>
      <c r="AZ1027" s="255"/>
      <c r="BA1027" s="255"/>
      <c r="BB1027" s="255"/>
      <c r="BC1027" s="255"/>
      <c r="BD1027" s="255"/>
      <c r="BE1027" s="255"/>
      <c r="BF1027" s="255"/>
      <c r="BG1027" s="255"/>
      <c r="BH1027" s="255"/>
      <c r="BI1027" s="255"/>
    </row>
    <row r="1028" spans="1:61" x14ac:dyDescent="0.2">
      <c r="A1028" s="255"/>
      <c r="B1028" s="255"/>
      <c r="C1028" s="255"/>
      <c r="D1028" s="255"/>
      <c r="E1028" s="255"/>
      <c r="F1028" s="255"/>
      <c r="G1028" s="255"/>
      <c r="H1028" s="255"/>
      <c r="I1028" s="255"/>
      <c r="J1028" s="255"/>
      <c r="K1028" s="255"/>
      <c r="L1028" s="255"/>
      <c r="M1028" s="255"/>
      <c r="N1028" s="255"/>
      <c r="O1028" s="255"/>
      <c r="P1028" s="255"/>
      <c r="Q1028" s="255"/>
      <c r="R1028" s="255"/>
      <c r="S1028" s="255"/>
      <c r="T1028" s="255"/>
      <c r="U1028" s="255"/>
      <c r="V1028" s="255"/>
      <c r="W1028" s="255"/>
      <c r="X1028" s="255"/>
      <c r="Y1028" s="255"/>
      <c r="Z1028" s="255"/>
      <c r="AA1028" s="255"/>
      <c r="AB1028" s="255"/>
      <c r="AC1028" s="255"/>
      <c r="AD1028" s="255"/>
      <c r="AE1028" s="255"/>
      <c r="AF1028" s="255"/>
      <c r="AG1028" s="255"/>
      <c r="AH1028" s="255"/>
      <c r="AI1028" s="255"/>
      <c r="AJ1028" s="255"/>
      <c r="AK1028" s="255"/>
      <c r="AL1028" s="255"/>
      <c r="AM1028" s="255"/>
      <c r="AN1028" s="255"/>
      <c r="AO1028" s="255"/>
      <c r="AP1028" s="255"/>
      <c r="AQ1028" s="255"/>
      <c r="AR1028" s="255"/>
      <c r="AS1028" s="255"/>
      <c r="AT1028" s="255"/>
      <c r="AU1028" s="255"/>
      <c r="AV1028" s="255"/>
      <c r="AW1028" s="255"/>
      <c r="AX1028" s="255"/>
      <c r="AY1028" s="255"/>
      <c r="AZ1028" s="255"/>
      <c r="BA1028" s="255"/>
      <c r="BB1028" s="255"/>
      <c r="BC1028" s="255"/>
      <c r="BD1028" s="255"/>
      <c r="BE1028" s="255"/>
      <c r="BF1028" s="255"/>
      <c r="BG1028" s="255"/>
      <c r="BH1028" s="255"/>
      <c r="BI1028" s="255"/>
    </row>
    <row r="1029" spans="1:61" x14ac:dyDescent="0.2">
      <c r="A1029" s="255"/>
      <c r="B1029" s="255"/>
      <c r="C1029" s="255"/>
      <c r="D1029" s="255"/>
      <c r="E1029" s="255"/>
      <c r="F1029" s="255"/>
      <c r="G1029" s="255"/>
      <c r="H1029" s="255"/>
      <c r="I1029" s="255"/>
      <c r="J1029" s="255"/>
      <c r="K1029" s="255"/>
      <c r="L1029" s="255"/>
      <c r="M1029" s="255"/>
      <c r="N1029" s="255"/>
      <c r="O1029" s="255"/>
      <c r="P1029" s="255"/>
      <c r="Q1029" s="255"/>
      <c r="R1029" s="255"/>
      <c r="S1029" s="255"/>
      <c r="T1029" s="255"/>
      <c r="U1029" s="255"/>
      <c r="V1029" s="255"/>
      <c r="W1029" s="255"/>
      <c r="X1029" s="255"/>
      <c r="Y1029" s="255"/>
      <c r="Z1029" s="255"/>
      <c r="AA1029" s="255"/>
      <c r="AB1029" s="255"/>
      <c r="AC1029" s="255"/>
      <c r="AD1029" s="255"/>
      <c r="AE1029" s="255"/>
      <c r="AF1029" s="255"/>
      <c r="AG1029" s="255"/>
      <c r="AH1029" s="255"/>
      <c r="AI1029" s="255"/>
      <c r="AJ1029" s="255"/>
      <c r="AK1029" s="255"/>
      <c r="AL1029" s="255"/>
      <c r="AM1029" s="255"/>
      <c r="AN1029" s="255"/>
      <c r="AO1029" s="255"/>
      <c r="AP1029" s="255"/>
      <c r="AQ1029" s="255"/>
      <c r="AR1029" s="255"/>
      <c r="AS1029" s="255"/>
      <c r="AT1029" s="255"/>
      <c r="AU1029" s="255"/>
      <c r="AV1029" s="255"/>
      <c r="AW1029" s="255"/>
      <c r="AX1029" s="255"/>
      <c r="AY1029" s="255"/>
      <c r="AZ1029" s="255"/>
      <c r="BA1029" s="255"/>
      <c r="BB1029" s="255"/>
      <c r="BC1029" s="255"/>
      <c r="BD1029" s="255"/>
      <c r="BE1029" s="255"/>
      <c r="BF1029" s="255"/>
      <c r="BG1029" s="255"/>
      <c r="BH1029" s="255"/>
      <c r="BI1029" s="255"/>
    </row>
    <row r="1030" spans="1:61" x14ac:dyDescent="0.2">
      <c r="A1030" s="255"/>
      <c r="B1030" s="255"/>
      <c r="C1030" s="255"/>
      <c r="D1030" s="255"/>
      <c r="E1030" s="255"/>
      <c r="F1030" s="255"/>
      <c r="G1030" s="255"/>
      <c r="H1030" s="255"/>
      <c r="I1030" s="255"/>
      <c r="J1030" s="255"/>
      <c r="K1030" s="255"/>
      <c r="L1030" s="255"/>
      <c r="M1030" s="255"/>
      <c r="N1030" s="255"/>
      <c r="O1030" s="255"/>
      <c r="P1030" s="255"/>
      <c r="Q1030" s="255"/>
      <c r="R1030" s="255"/>
      <c r="S1030" s="255"/>
      <c r="T1030" s="255"/>
      <c r="U1030" s="255"/>
      <c r="V1030" s="255"/>
      <c r="W1030" s="255"/>
      <c r="X1030" s="255"/>
      <c r="Y1030" s="255"/>
      <c r="Z1030" s="255"/>
      <c r="AA1030" s="255"/>
      <c r="AB1030" s="255"/>
      <c r="AC1030" s="255"/>
      <c r="AD1030" s="255"/>
      <c r="AE1030" s="255"/>
      <c r="AF1030" s="255"/>
      <c r="AG1030" s="255"/>
      <c r="AH1030" s="255"/>
      <c r="AI1030" s="255"/>
      <c r="AJ1030" s="255"/>
      <c r="AK1030" s="255"/>
      <c r="AL1030" s="255"/>
      <c r="AM1030" s="255"/>
      <c r="AN1030" s="255"/>
      <c r="AO1030" s="255"/>
      <c r="AP1030" s="255"/>
      <c r="AQ1030" s="255"/>
      <c r="AR1030" s="255"/>
      <c r="AS1030" s="255"/>
      <c r="AT1030" s="255"/>
      <c r="AU1030" s="255"/>
      <c r="AV1030" s="255"/>
      <c r="AW1030" s="255"/>
      <c r="AX1030" s="255"/>
      <c r="AY1030" s="255"/>
      <c r="AZ1030" s="255"/>
      <c r="BA1030" s="255"/>
      <c r="BB1030" s="255"/>
      <c r="BC1030" s="255"/>
      <c r="BD1030" s="255"/>
      <c r="BE1030" s="255"/>
      <c r="BF1030" s="255"/>
      <c r="BG1030" s="255"/>
      <c r="BH1030" s="255"/>
      <c r="BI1030" s="255"/>
    </row>
    <row r="1031" spans="1:61" x14ac:dyDescent="0.2">
      <c r="A1031" s="255"/>
      <c r="B1031" s="255"/>
      <c r="C1031" s="255"/>
      <c r="D1031" s="255"/>
      <c r="E1031" s="255"/>
      <c r="F1031" s="255"/>
      <c r="G1031" s="255"/>
      <c r="H1031" s="255"/>
      <c r="I1031" s="255"/>
      <c r="J1031" s="255"/>
      <c r="K1031" s="255"/>
      <c r="L1031" s="255"/>
      <c r="M1031" s="255"/>
      <c r="N1031" s="255"/>
      <c r="O1031" s="255"/>
      <c r="P1031" s="255"/>
      <c r="Q1031" s="255"/>
      <c r="R1031" s="255"/>
      <c r="S1031" s="255"/>
      <c r="T1031" s="255"/>
      <c r="U1031" s="255"/>
      <c r="V1031" s="255"/>
      <c r="W1031" s="255"/>
      <c r="X1031" s="255"/>
      <c r="Y1031" s="255"/>
      <c r="Z1031" s="255"/>
      <c r="AA1031" s="255"/>
      <c r="AB1031" s="255"/>
      <c r="AC1031" s="255"/>
      <c r="AD1031" s="255"/>
      <c r="AE1031" s="255"/>
      <c r="AF1031" s="255"/>
      <c r="AG1031" s="255"/>
      <c r="AH1031" s="255"/>
      <c r="AI1031" s="255"/>
      <c r="AJ1031" s="255"/>
      <c r="AK1031" s="255"/>
      <c r="AL1031" s="255"/>
      <c r="AM1031" s="255"/>
      <c r="AN1031" s="255"/>
      <c r="AO1031" s="255"/>
      <c r="AP1031" s="255"/>
      <c r="AQ1031" s="255"/>
      <c r="AR1031" s="255"/>
      <c r="AS1031" s="255"/>
      <c r="AT1031" s="255"/>
      <c r="AU1031" s="255"/>
      <c r="AV1031" s="255"/>
      <c r="AW1031" s="255"/>
      <c r="AX1031" s="255"/>
      <c r="AY1031" s="255"/>
      <c r="AZ1031" s="255"/>
      <c r="BA1031" s="255"/>
      <c r="BB1031" s="255"/>
      <c r="BC1031" s="255"/>
      <c r="BD1031" s="255"/>
      <c r="BE1031" s="255"/>
      <c r="BF1031" s="255"/>
      <c r="BG1031" s="255"/>
      <c r="BH1031" s="255"/>
      <c r="BI1031" s="255"/>
    </row>
    <row r="1032" spans="1:61" x14ac:dyDescent="0.2">
      <c r="A1032" s="255"/>
      <c r="B1032" s="255"/>
      <c r="C1032" s="255"/>
      <c r="D1032" s="255"/>
      <c r="E1032" s="255"/>
      <c r="F1032" s="255"/>
      <c r="G1032" s="255"/>
      <c r="H1032" s="255"/>
      <c r="I1032" s="255"/>
      <c r="J1032" s="255"/>
      <c r="K1032" s="255"/>
      <c r="L1032" s="255"/>
      <c r="M1032" s="255"/>
      <c r="N1032" s="255"/>
      <c r="O1032" s="255"/>
      <c r="P1032" s="255"/>
      <c r="Q1032" s="255"/>
      <c r="R1032" s="255"/>
      <c r="S1032" s="255"/>
      <c r="T1032" s="255"/>
      <c r="U1032" s="255"/>
      <c r="V1032" s="255"/>
      <c r="W1032" s="255"/>
      <c r="X1032" s="255"/>
      <c r="Y1032" s="255"/>
      <c r="Z1032" s="255"/>
      <c r="AA1032" s="255"/>
      <c r="AB1032" s="255"/>
      <c r="AC1032" s="255"/>
      <c r="AD1032" s="255"/>
      <c r="AE1032" s="255"/>
      <c r="AF1032" s="255"/>
      <c r="AG1032" s="255"/>
      <c r="AH1032" s="255"/>
      <c r="AI1032" s="255"/>
      <c r="AJ1032" s="255"/>
      <c r="AK1032" s="255"/>
      <c r="AL1032" s="255"/>
      <c r="AM1032" s="255"/>
      <c r="AN1032" s="255"/>
      <c r="AO1032" s="255"/>
      <c r="AP1032" s="255"/>
      <c r="AQ1032" s="255"/>
      <c r="AR1032" s="255"/>
      <c r="AS1032" s="255"/>
      <c r="AT1032" s="255"/>
      <c r="AU1032" s="255"/>
      <c r="AV1032" s="255"/>
      <c r="AW1032" s="255"/>
      <c r="AX1032" s="255"/>
      <c r="AY1032" s="255"/>
      <c r="AZ1032" s="255"/>
      <c r="BA1032" s="255"/>
      <c r="BB1032" s="255"/>
      <c r="BC1032" s="255"/>
      <c r="BD1032" s="255"/>
      <c r="BE1032" s="255"/>
      <c r="BF1032" s="255"/>
      <c r="BG1032" s="255"/>
      <c r="BH1032" s="255"/>
      <c r="BI1032" s="255"/>
    </row>
    <row r="1033" spans="1:61" x14ac:dyDescent="0.2">
      <c r="A1033" s="255"/>
      <c r="B1033" s="255"/>
      <c r="C1033" s="255"/>
      <c r="D1033" s="255"/>
      <c r="E1033" s="255"/>
      <c r="F1033" s="255"/>
      <c r="G1033" s="255"/>
      <c r="H1033" s="255"/>
      <c r="I1033" s="255"/>
      <c r="J1033" s="255"/>
      <c r="K1033" s="255"/>
      <c r="L1033" s="255"/>
      <c r="M1033" s="255"/>
      <c r="N1033" s="255"/>
      <c r="O1033" s="255"/>
      <c r="P1033" s="255"/>
      <c r="Q1033" s="255"/>
      <c r="R1033" s="255"/>
      <c r="S1033" s="255"/>
      <c r="T1033" s="255"/>
      <c r="U1033" s="255"/>
      <c r="V1033" s="255"/>
      <c r="W1033" s="255"/>
      <c r="X1033" s="255"/>
      <c r="Y1033" s="255"/>
      <c r="Z1033" s="255"/>
      <c r="AA1033" s="255"/>
      <c r="AB1033" s="255"/>
      <c r="AC1033" s="255"/>
      <c r="AD1033" s="255"/>
      <c r="AE1033" s="255"/>
      <c r="AF1033" s="255"/>
      <c r="AG1033" s="255"/>
      <c r="AH1033" s="255"/>
      <c r="AI1033" s="255"/>
      <c r="AJ1033" s="255"/>
      <c r="AK1033" s="255"/>
      <c r="AL1033" s="255"/>
      <c r="AM1033" s="255"/>
      <c r="AN1033" s="255"/>
      <c r="AO1033" s="255"/>
      <c r="AP1033" s="255"/>
      <c r="AQ1033" s="255"/>
      <c r="AR1033" s="255"/>
      <c r="AS1033" s="255"/>
      <c r="AT1033" s="255"/>
      <c r="AU1033" s="255"/>
      <c r="AV1033" s="255"/>
      <c r="AW1033" s="255"/>
      <c r="AX1033" s="255"/>
      <c r="AY1033" s="255"/>
      <c r="AZ1033" s="255"/>
      <c r="BA1033" s="255"/>
      <c r="BB1033" s="255"/>
      <c r="BC1033" s="255"/>
      <c r="BD1033" s="255"/>
      <c r="BE1033" s="255"/>
      <c r="BF1033" s="255"/>
      <c r="BG1033" s="255"/>
      <c r="BH1033" s="255"/>
      <c r="BI1033" s="255"/>
    </row>
    <row r="1034" spans="1:61" x14ac:dyDescent="0.2">
      <c r="A1034" s="255"/>
      <c r="B1034" s="255"/>
      <c r="C1034" s="255"/>
      <c r="D1034" s="255"/>
      <c r="E1034" s="255"/>
      <c r="F1034" s="255"/>
      <c r="G1034" s="255"/>
      <c r="H1034" s="255"/>
      <c r="I1034" s="255"/>
      <c r="J1034" s="255"/>
      <c r="K1034" s="255"/>
      <c r="L1034" s="255"/>
      <c r="M1034" s="255"/>
      <c r="N1034" s="255"/>
      <c r="O1034" s="255"/>
      <c r="P1034" s="255"/>
      <c r="Q1034" s="255"/>
      <c r="R1034" s="255"/>
      <c r="S1034" s="255"/>
      <c r="T1034" s="255"/>
      <c r="U1034" s="255"/>
      <c r="V1034" s="255"/>
      <c r="W1034" s="255"/>
      <c r="X1034" s="255"/>
      <c r="Y1034" s="255"/>
      <c r="Z1034" s="255"/>
      <c r="AA1034" s="255"/>
      <c r="AB1034" s="255"/>
      <c r="AC1034" s="255"/>
      <c r="AD1034" s="255"/>
      <c r="AE1034" s="255"/>
      <c r="AF1034" s="255"/>
      <c r="AG1034" s="255"/>
      <c r="AH1034" s="255"/>
      <c r="AI1034" s="255"/>
      <c r="AJ1034" s="255"/>
      <c r="AK1034" s="255"/>
      <c r="AL1034" s="255"/>
      <c r="AM1034" s="255"/>
      <c r="AN1034" s="255"/>
      <c r="AO1034" s="255"/>
      <c r="AP1034" s="255"/>
      <c r="AQ1034" s="255"/>
      <c r="AR1034" s="255"/>
      <c r="AS1034" s="255"/>
      <c r="AT1034" s="255"/>
      <c r="AU1034" s="255"/>
      <c r="AV1034" s="255"/>
      <c r="AW1034" s="255"/>
      <c r="AX1034" s="255"/>
      <c r="AY1034" s="255"/>
      <c r="AZ1034" s="255"/>
      <c r="BA1034" s="255"/>
      <c r="BB1034" s="255"/>
      <c r="BC1034" s="255"/>
      <c r="BD1034" s="255"/>
      <c r="BE1034" s="255"/>
      <c r="BF1034" s="255"/>
      <c r="BG1034" s="255"/>
      <c r="BH1034" s="255"/>
      <c r="BI1034" s="255"/>
    </row>
    <row r="1035" spans="1:61" x14ac:dyDescent="0.2">
      <c r="A1035" s="255"/>
      <c r="B1035" s="255"/>
      <c r="C1035" s="255"/>
      <c r="D1035" s="255"/>
      <c r="E1035" s="255"/>
      <c r="F1035" s="255"/>
      <c r="G1035" s="255"/>
      <c r="H1035" s="255"/>
      <c r="I1035" s="255"/>
      <c r="J1035" s="255"/>
      <c r="K1035" s="255"/>
      <c r="L1035" s="255"/>
      <c r="M1035" s="255"/>
      <c r="N1035" s="255"/>
      <c r="O1035" s="255"/>
      <c r="P1035" s="255"/>
      <c r="Q1035" s="255"/>
      <c r="R1035" s="255"/>
      <c r="S1035" s="255"/>
      <c r="T1035" s="255"/>
      <c r="U1035" s="255"/>
      <c r="V1035" s="255"/>
      <c r="W1035" s="255"/>
      <c r="X1035" s="255"/>
      <c r="Y1035" s="255"/>
      <c r="Z1035" s="255"/>
      <c r="AA1035" s="255"/>
      <c r="AB1035" s="255"/>
      <c r="AC1035" s="255"/>
      <c r="AD1035" s="255"/>
      <c r="AE1035" s="255"/>
      <c r="AF1035" s="255"/>
      <c r="AG1035" s="255"/>
      <c r="AH1035" s="255"/>
      <c r="AI1035" s="255"/>
      <c r="AJ1035" s="255"/>
      <c r="AK1035" s="255"/>
      <c r="AL1035" s="255"/>
      <c r="AM1035" s="255"/>
      <c r="AN1035" s="255"/>
      <c r="AO1035" s="255"/>
      <c r="AP1035" s="255"/>
      <c r="AQ1035" s="255"/>
      <c r="AR1035" s="255"/>
      <c r="AS1035" s="255"/>
      <c r="AT1035" s="255"/>
      <c r="AU1035" s="255"/>
      <c r="AV1035" s="255"/>
      <c r="AW1035" s="255"/>
      <c r="AX1035" s="255"/>
      <c r="AY1035" s="255"/>
      <c r="AZ1035" s="255"/>
      <c r="BA1035" s="255"/>
      <c r="BB1035" s="255"/>
      <c r="BC1035" s="255"/>
      <c r="BD1035" s="255"/>
      <c r="BE1035" s="255"/>
      <c r="BF1035" s="255"/>
      <c r="BG1035" s="255"/>
      <c r="BH1035" s="255"/>
      <c r="BI1035" s="255"/>
    </row>
    <row r="1036" spans="1:61" x14ac:dyDescent="0.2">
      <c r="A1036" s="255"/>
      <c r="B1036" s="255"/>
      <c r="C1036" s="255"/>
      <c r="D1036" s="255"/>
      <c r="E1036" s="255"/>
      <c r="F1036" s="255"/>
      <c r="G1036" s="255"/>
      <c r="H1036" s="255"/>
      <c r="I1036" s="255"/>
      <c r="J1036" s="255"/>
      <c r="K1036" s="255"/>
      <c r="L1036" s="255"/>
      <c r="M1036" s="255"/>
      <c r="N1036" s="255"/>
      <c r="O1036" s="255"/>
      <c r="P1036" s="255"/>
      <c r="Q1036" s="255"/>
      <c r="R1036" s="255"/>
      <c r="S1036" s="255"/>
      <c r="T1036" s="255"/>
      <c r="U1036" s="255"/>
      <c r="V1036" s="255"/>
      <c r="W1036" s="255"/>
      <c r="X1036" s="255"/>
      <c r="Y1036" s="255"/>
      <c r="Z1036" s="255"/>
      <c r="AA1036" s="255"/>
      <c r="AB1036" s="255"/>
      <c r="AC1036" s="255"/>
      <c r="AD1036" s="255"/>
      <c r="AE1036" s="255"/>
      <c r="AF1036" s="255"/>
      <c r="AG1036" s="255"/>
      <c r="AH1036" s="255"/>
      <c r="AI1036" s="255"/>
      <c r="AJ1036" s="255"/>
      <c r="AK1036" s="255"/>
      <c r="AL1036" s="255"/>
      <c r="AM1036" s="255"/>
      <c r="AN1036" s="255"/>
      <c r="AO1036" s="255"/>
      <c r="AP1036" s="255"/>
      <c r="AQ1036" s="255"/>
      <c r="AR1036" s="255"/>
      <c r="AS1036" s="255"/>
      <c r="AT1036" s="255"/>
      <c r="AU1036" s="255"/>
      <c r="AV1036" s="255"/>
      <c r="AW1036" s="255"/>
      <c r="AX1036" s="255"/>
      <c r="AY1036" s="255"/>
      <c r="AZ1036" s="255"/>
      <c r="BA1036" s="255"/>
      <c r="BB1036" s="255"/>
      <c r="BC1036" s="255"/>
      <c r="BD1036" s="255"/>
      <c r="BE1036" s="255"/>
      <c r="BF1036" s="255"/>
      <c r="BG1036" s="255"/>
      <c r="BH1036" s="255"/>
      <c r="BI1036" s="255"/>
    </row>
    <row r="1037" spans="1:61" x14ac:dyDescent="0.2">
      <c r="A1037" s="255"/>
      <c r="B1037" s="255"/>
      <c r="C1037" s="255"/>
      <c r="D1037" s="255"/>
      <c r="E1037" s="255"/>
      <c r="F1037" s="255"/>
      <c r="G1037" s="255"/>
      <c r="H1037" s="255"/>
      <c r="I1037" s="255"/>
      <c r="J1037" s="255"/>
      <c r="K1037" s="255"/>
      <c r="L1037" s="255"/>
      <c r="M1037" s="255"/>
      <c r="N1037" s="255"/>
      <c r="O1037" s="255"/>
      <c r="P1037" s="255"/>
      <c r="Q1037" s="255"/>
      <c r="R1037" s="255"/>
      <c r="S1037" s="255"/>
      <c r="T1037" s="255"/>
      <c r="U1037" s="255"/>
      <c r="V1037" s="255"/>
      <c r="W1037" s="255"/>
      <c r="X1037" s="255"/>
      <c r="Y1037" s="255"/>
      <c r="Z1037" s="255"/>
      <c r="AA1037" s="255"/>
      <c r="AB1037" s="255"/>
      <c r="AC1037" s="255"/>
      <c r="AD1037" s="255"/>
      <c r="AE1037" s="255"/>
      <c r="AF1037" s="255"/>
      <c r="AG1037" s="255"/>
      <c r="AH1037" s="255"/>
      <c r="AI1037" s="255"/>
      <c r="AJ1037" s="255"/>
      <c r="AK1037" s="255"/>
      <c r="AL1037" s="255"/>
      <c r="AM1037" s="255"/>
      <c r="AN1037" s="255"/>
      <c r="AO1037" s="255"/>
      <c r="AP1037" s="255"/>
      <c r="AQ1037" s="255"/>
      <c r="AR1037" s="255"/>
      <c r="AS1037" s="255"/>
      <c r="AT1037" s="255"/>
      <c r="AU1037" s="255"/>
      <c r="AV1037" s="255"/>
      <c r="AW1037" s="255"/>
      <c r="AX1037" s="255"/>
      <c r="AY1037" s="255"/>
      <c r="AZ1037" s="255"/>
      <c r="BA1037" s="255"/>
      <c r="BB1037" s="255"/>
      <c r="BC1037" s="255"/>
      <c r="BD1037" s="255"/>
      <c r="BE1037" s="255"/>
      <c r="BF1037" s="255"/>
      <c r="BG1037" s="255"/>
      <c r="BH1037" s="255"/>
      <c r="BI1037" s="255"/>
    </row>
    <row r="1038" spans="1:61" x14ac:dyDescent="0.2">
      <c r="A1038" s="255"/>
      <c r="B1038" s="255"/>
      <c r="C1038" s="255"/>
      <c r="D1038" s="255"/>
      <c r="E1038" s="255"/>
      <c r="F1038" s="255"/>
      <c r="G1038" s="255"/>
      <c r="H1038" s="255"/>
      <c r="I1038" s="255"/>
      <c r="J1038" s="255"/>
      <c r="K1038" s="255"/>
      <c r="L1038" s="255"/>
      <c r="M1038" s="255"/>
      <c r="N1038" s="255"/>
      <c r="O1038" s="255"/>
      <c r="P1038" s="255"/>
      <c r="Q1038" s="255"/>
      <c r="R1038" s="255"/>
      <c r="S1038" s="255"/>
      <c r="T1038" s="255"/>
      <c r="U1038" s="255"/>
      <c r="V1038" s="255"/>
      <c r="W1038" s="255"/>
      <c r="X1038" s="255"/>
      <c r="Y1038" s="255"/>
      <c r="Z1038" s="255"/>
      <c r="AA1038" s="255"/>
      <c r="AB1038" s="255"/>
      <c r="AC1038" s="255"/>
      <c r="AD1038" s="255"/>
      <c r="AE1038" s="255"/>
      <c r="AF1038" s="255"/>
      <c r="AG1038" s="255"/>
      <c r="AH1038" s="255"/>
      <c r="AI1038" s="255"/>
      <c r="AJ1038" s="255"/>
      <c r="AK1038" s="255"/>
      <c r="AL1038" s="255"/>
      <c r="AM1038" s="255"/>
      <c r="AN1038" s="255"/>
      <c r="AO1038" s="255"/>
      <c r="AP1038" s="255"/>
      <c r="AQ1038" s="255"/>
      <c r="AR1038" s="255"/>
      <c r="AS1038" s="255"/>
      <c r="AT1038" s="255"/>
      <c r="AU1038" s="255"/>
      <c r="AV1038" s="255"/>
      <c r="AW1038" s="255"/>
      <c r="AX1038" s="255"/>
      <c r="AY1038" s="255"/>
      <c r="AZ1038" s="255"/>
      <c r="BA1038" s="255"/>
      <c r="BB1038" s="255"/>
      <c r="BC1038" s="255"/>
      <c r="BD1038" s="255"/>
      <c r="BE1038" s="255"/>
      <c r="BF1038" s="255"/>
      <c r="BG1038" s="255"/>
      <c r="BH1038" s="255"/>
      <c r="BI1038" s="255"/>
    </row>
    <row r="1039" spans="1:61" x14ac:dyDescent="0.2">
      <c r="A1039" s="255"/>
      <c r="B1039" s="255"/>
      <c r="C1039" s="255"/>
      <c r="D1039" s="255"/>
      <c r="E1039" s="255"/>
      <c r="F1039" s="255"/>
      <c r="G1039" s="255"/>
      <c r="H1039" s="255"/>
      <c r="I1039" s="255"/>
      <c r="J1039" s="255"/>
      <c r="K1039" s="255"/>
      <c r="L1039" s="255"/>
      <c r="M1039" s="255"/>
      <c r="N1039" s="255"/>
      <c r="O1039" s="255"/>
      <c r="P1039" s="255"/>
      <c r="Q1039" s="255"/>
      <c r="R1039" s="255"/>
      <c r="S1039" s="255"/>
      <c r="T1039" s="255"/>
      <c r="U1039" s="255"/>
      <c r="V1039" s="255"/>
      <c r="W1039" s="255"/>
      <c r="X1039" s="255"/>
      <c r="Y1039" s="255"/>
      <c r="Z1039" s="255"/>
      <c r="AA1039" s="255"/>
      <c r="AB1039" s="255"/>
      <c r="AC1039" s="255"/>
      <c r="AD1039" s="255"/>
      <c r="AE1039" s="255"/>
      <c r="AF1039" s="255"/>
      <c r="AG1039" s="255"/>
      <c r="AH1039" s="255"/>
      <c r="AI1039" s="255"/>
      <c r="AJ1039" s="255"/>
      <c r="AK1039" s="255"/>
      <c r="AL1039" s="255"/>
      <c r="AM1039" s="255"/>
      <c r="AN1039" s="255"/>
      <c r="AO1039" s="255"/>
      <c r="AP1039" s="255"/>
      <c r="AQ1039" s="255"/>
      <c r="AR1039" s="255"/>
      <c r="AS1039" s="255"/>
      <c r="AT1039" s="255"/>
      <c r="AU1039" s="255"/>
      <c r="AV1039" s="255"/>
      <c r="AW1039" s="255"/>
      <c r="AX1039" s="255"/>
      <c r="AY1039" s="255"/>
      <c r="AZ1039" s="255"/>
      <c r="BA1039" s="255"/>
      <c r="BB1039" s="255"/>
      <c r="BC1039" s="255"/>
      <c r="BD1039" s="255"/>
      <c r="BE1039" s="255"/>
      <c r="BF1039" s="255"/>
      <c r="BG1039" s="255"/>
      <c r="BH1039" s="255"/>
      <c r="BI1039" s="255"/>
    </row>
    <row r="1040" spans="1:61" x14ac:dyDescent="0.2">
      <c r="A1040" s="255"/>
      <c r="B1040" s="255"/>
      <c r="C1040" s="255"/>
      <c r="D1040" s="255"/>
      <c r="E1040" s="255"/>
      <c r="F1040" s="255"/>
      <c r="G1040" s="255"/>
      <c r="H1040" s="255"/>
      <c r="I1040" s="255"/>
      <c r="J1040" s="255"/>
      <c r="K1040" s="255"/>
      <c r="L1040" s="255"/>
      <c r="M1040" s="255"/>
      <c r="N1040" s="255"/>
      <c r="O1040" s="255"/>
      <c r="P1040" s="255"/>
      <c r="Q1040" s="255"/>
      <c r="R1040" s="255"/>
      <c r="S1040" s="255"/>
      <c r="T1040" s="255"/>
      <c r="U1040" s="255"/>
      <c r="V1040" s="255"/>
      <c r="W1040" s="255"/>
      <c r="X1040" s="255"/>
      <c r="Y1040" s="255"/>
      <c r="Z1040" s="255"/>
      <c r="AA1040" s="255"/>
      <c r="AB1040" s="255"/>
      <c r="AC1040" s="255"/>
      <c r="AD1040" s="255"/>
      <c r="AE1040" s="255"/>
      <c r="AF1040" s="255"/>
      <c r="AG1040" s="255"/>
      <c r="AH1040" s="255"/>
      <c r="AI1040" s="255"/>
      <c r="AJ1040" s="255"/>
      <c r="AK1040" s="255"/>
      <c r="AL1040" s="255"/>
      <c r="AM1040" s="255"/>
      <c r="AN1040" s="255"/>
      <c r="AO1040" s="255"/>
      <c r="AP1040" s="255"/>
      <c r="AQ1040" s="255"/>
      <c r="AR1040" s="255"/>
      <c r="AS1040" s="255"/>
      <c r="AT1040" s="255"/>
      <c r="AU1040" s="255"/>
      <c r="AV1040" s="255"/>
      <c r="AW1040" s="255"/>
      <c r="AX1040" s="255"/>
      <c r="AY1040" s="255"/>
      <c r="AZ1040" s="255"/>
      <c r="BA1040" s="255"/>
      <c r="BB1040" s="255"/>
      <c r="BC1040" s="255"/>
      <c r="BD1040" s="255"/>
      <c r="BE1040" s="255"/>
      <c r="BF1040" s="255"/>
      <c r="BG1040" s="255"/>
      <c r="BH1040" s="255"/>
      <c r="BI1040" s="255"/>
    </row>
    <row r="1041" spans="1:61" x14ac:dyDescent="0.2">
      <c r="A1041" s="255"/>
      <c r="B1041" s="255"/>
      <c r="C1041" s="255"/>
      <c r="D1041" s="255"/>
      <c r="E1041" s="255"/>
      <c r="F1041" s="255"/>
      <c r="G1041" s="255"/>
      <c r="H1041" s="255"/>
      <c r="I1041" s="255"/>
      <c r="J1041" s="255"/>
      <c r="K1041" s="255"/>
      <c r="L1041" s="255"/>
      <c r="M1041" s="255"/>
      <c r="N1041" s="255"/>
      <c r="O1041" s="255"/>
      <c r="P1041" s="255"/>
      <c r="Q1041" s="255"/>
      <c r="R1041" s="255"/>
      <c r="S1041" s="255"/>
      <c r="T1041" s="255"/>
      <c r="U1041" s="255"/>
      <c r="V1041" s="255"/>
      <c r="W1041" s="255"/>
      <c r="X1041" s="255"/>
      <c r="Y1041" s="255"/>
      <c r="Z1041" s="255"/>
      <c r="AA1041" s="255"/>
      <c r="AB1041" s="255"/>
      <c r="AC1041" s="255"/>
      <c r="AD1041" s="255"/>
      <c r="AE1041" s="255"/>
      <c r="AF1041" s="255"/>
      <c r="AG1041" s="255"/>
      <c r="AH1041" s="255"/>
      <c r="AI1041" s="255"/>
      <c r="AJ1041" s="255"/>
      <c r="AK1041" s="255"/>
      <c r="AL1041" s="255"/>
      <c r="AM1041" s="255"/>
      <c r="AN1041" s="255"/>
      <c r="AO1041" s="255"/>
      <c r="AP1041" s="255"/>
      <c r="AQ1041" s="255"/>
      <c r="AR1041" s="255"/>
      <c r="AS1041" s="255"/>
      <c r="AT1041" s="255"/>
      <c r="AU1041" s="255"/>
      <c r="AV1041" s="255"/>
      <c r="AW1041" s="255"/>
      <c r="AX1041" s="255"/>
      <c r="AY1041" s="255"/>
      <c r="AZ1041" s="255"/>
      <c r="BA1041" s="255"/>
      <c r="BB1041" s="255"/>
      <c r="BC1041" s="255"/>
      <c r="BD1041" s="255"/>
      <c r="BE1041" s="255"/>
      <c r="BF1041" s="255"/>
      <c r="BG1041" s="255"/>
      <c r="BH1041" s="255"/>
      <c r="BI1041" s="255"/>
    </row>
    <row r="1042" spans="1:61" x14ac:dyDescent="0.2">
      <c r="A1042" s="255"/>
      <c r="B1042" s="255"/>
      <c r="C1042" s="255"/>
      <c r="D1042" s="255"/>
      <c r="E1042" s="255"/>
      <c r="F1042" s="255"/>
      <c r="G1042" s="255"/>
      <c r="H1042" s="255"/>
      <c r="I1042" s="255"/>
      <c r="J1042" s="255"/>
      <c r="K1042" s="255"/>
      <c r="L1042" s="255"/>
      <c r="M1042" s="255"/>
      <c r="N1042" s="255"/>
      <c r="O1042" s="255"/>
      <c r="P1042" s="255"/>
      <c r="Q1042" s="255"/>
      <c r="R1042" s="255"/>
      <c r="S1042" s="255"/>
      <c r="T1042" s="255"/>
      <c r="U1042" s="255"/>
      <c r="V1042" s="255"/>
      <c r="W1042" s="255"/>
      <c r="X1042" s="255"/>
      <c r="Y1042" s="255"/>
      <c r="Z1042" s="255"/>
      <c r="AA1042" s="255"/>
      <c r="AB1042" s="255"/>
      <c r="AC1042" s="255"/>
      <c r="AD1042" s="255"/>
      <c r="AE1042" s="255"/>
      <c r="AF1042" s="255"/>
      <c r="AG1042" s="255"/>
      <c r="AH1042" s="255"/>
      <c r="AI1042" s="255"/>
      <c r="AJ1042" s="255"/>
      <c r="AK1042" s="255"/>
      <c r="AL1042" s="255"/>
      <c r="AM1042" s="255"/>
      <c r="AN1042" s="255"/>
      <c r="AO1042" s="255"/>
      <c r="AP1042" s="255"/>
      <c r="AQ1042" s="255"/>
      <c r="AR1042" s="255"/>
      <c r="AS1042" s="255"/>
      <c r="AT1042" s="255"/>
      <c r="AU1042" s="255"/>
      <c r="AV1042" s="255"/>
      <c r="AW1042" s="255"/>
      <c r="AX1042" s="255"/>
      <c r="AY1042" s="255"/>
      <c r="AZ1042" s="255"/>
      <c r="BA1042" s="255"/>
      <c r="BB1042" s="255"/>
      <c r="BC1042" s="255"/>
      <c r="BD1042" s="255"/>
      <c r="BE1042" s="255"/>
      <c r="BF1042" s="255"/>
      <c r="BG1042" s="255"/>
      <c r="BH1042" s="255"/>
      <c r="BI1042" s="255"/>
    </row>
    <row r="1043" spans="1:61" x14ac:dyDescent="0.2">
      <c r="A1043" s="255"/>
      <c r="B1043" s="255"/>
      <c r="C1043" s="255"/>
      <c r="D1043" s="255"/>
      <c r="E1043" s="255"/>
      <c r="F1043" s="255"/>
      <c r="G1043" s="255"/>
      <c r="H1043" s="255"/>
      <c r="I1043" s="255"/>
      <c r="J1043" s="255"/>
      <c r="K1043" s="255"/>
      <c r="L1043" s="255"/>
      <c r="M1043" s="255"/>
      <c r="N1043" s="255"/>
      <c r="O1043" s="255"/>
      <c r="P1043" s="255"/>
      <c r="Q1043" s="255"/>
      <c r="R1043" s="255"/>
      <c r="S1043" s="255"/>
      <c r="T1043" s="255"/>
      <c r="U1043" s="255"/>
      <c r="V1043" s="255"/>
      <c r="W1043" s="255"/>
      <c r="X1043" s="255"/>
      <c r="Y1043" s="255"/>
      <c r="Z1043" s="255"/>
      <c r="AA1043" s="255"/>
      <c r="AB1043" s="255"/>
      <c r="AC1043" s="255"/>
      <c r="AD1043" s="255"/>
      <c r="AE1043" s="255"/>
      <c r="AF1043" s="255"/>
      <c r="AG1043" s="255"/>
      <c r="AH1043" s="255"/>
      <c r="AI1043" s="255"/>
      <c r="AJ1043" s="255"/>
      <c r="AK1043" s="255"/>
      <c r="AL1043" s="255"/>
      <c r="AM1043" s="255"/>
      <c r="AN1043" s="255"/>
      <c r="AO1043" s="255"/>
      <c r="AP1043" s="255"/>
      <c r="AQ1043" s="255"/>
      <c r="AR1043" s="255"/>
      <c r="AS1043" s="255"/>
      <c r="AT1043" s="255"/>
      <c r="AU1043" s="255"/>
      <c r="AV1043" s="255"/>
      <c r="AW1043" s="255"/>
      <c r="AX1043" s="255"/>
      <c r="AY1043" s="255"/>
      <c r="AZ1043" s="255"/>
      <c r="BA1043" s="255"/>
      <c r="BB1043" s="255"/>
      <c r="BC1043" s="255"/>
      <c r="BD1043" s="255"/>
      <c r="BE1043" s="255"/>
      <c r="BF1043" s="255"/>
      <c r="BG1043" s="255"/>
      <c r="BH1043" s="255"/>
      <c r="BI1043" s="255"/>
    </row>
    <row r="1044" spans="1:61" x14ac:dyDescent="0.2">
      <c r="A1044" s="255"/>
      <c r="B1044" s="255"/>
      <c r="C1044" s="255"/>
      <c r="D1044" s="255"/>
      <c r="E1044" s="255"/>
      <c r="F1044" s="255"/>
      <c r="G1044" s="255"/>
      <c r="H1044" s="255"/>
      <c r="I1044" s="255"/>
      <c r="J1044" s="255"/>
      <c r="K1044" s="255"/>
      <c r="L1044" s="255"/>
      <c r="M1044" s="255"/>
      <c r="N1044" s="255"/>
      <c r="O1044" s="255"/>
      <c r="P1044" s="255"/>
      <c r="Q1044" s="255"/>
      <c r="R1044" s="255"/>
      <c r="S1044" s="255"/>
      <c r="T1044" s="255"/>
      <c r="U1044" s="255"/>
      <c r="V1044" s="255"/>
      <c r="W1044" s="255"/>
      <c r="X1044" s="255"/>
      <c r="Y1044" s="255"/>
      <c r="Z1044" s="255"/>
      <c r="AA1044" s="255"/>
      <c r="AB1044" s="255"/>
      <c r="AC1044" s="255"/>
      <c r="AD1044" s="255"/>
      <c r="AE1044" s="255"/>
      <c r="AF1044" s="255"/>
      <c r="AG1044" s="255"/>
      <c r="AH1044" s="255"/>
      <c r="AI1044" s="255"/>
      <c r="AJ1044" s="255"/>
      <c r="AK1044" s="255"/>
      <c r="AL1044" s="255"/>
      <c r="AM1044" s="255"/>
      <c r="AN1044" s="255"/>
      <c r="AO1044" s="255"/>
      <c r="AP1044" s="255"/>
      <c r="AQ1044" s="255"/>
      <c r="AR1044" s="255"/>
      <c r="AS1044" s="255"/>
      <c r="AT1044" s="255"/>
      <c r="AU1044" s="255"/>
      <c r="AV1044" s="255"/>
      <c r="AW1044" s="255"/>
      <c r="AX1044" s="255"/>
      <c r="AY1044" s="255"/>
      <c r="AZ1044" s="255"/>
      <c r="BA1044" s="255"/>
      <c r="BB1044" s="255"/>
      <c r="BC1044" s="255"/>
      <c r="BD1044" s="255"/>
      <c r="BE1044" s="255"/>
      <c r="BF1044" s="255"/>
      <c r="BG1044" s="255"/>
      <c r="BH1044" s="255"/>
      <c r="BI1044" s="255"/>
    </row>
    <row r="1045" spans="1:61" x14ac:dyDescent="0.2">
      <c r="A1045" s="255"/>
      <c r="B1045" s="255"/>
      <c r="C1045" s="255"/>
      <c r="D1045" s="255"/>
      <c r="E1045" s="255"/>
      <c r="F1045" s="255"/>
      <c r="G1045" s="255"/>
      <c r="H1045" s="255"/>
      <c r="I1045" s="255"/>
      <c r="J1045" s="255"/>
      <c r="K1045" s="255"/>
      <c r="L1045" s="255"/>
      <c r="M1045" s="255"/>
      <c r="N1045" s="255"/>
      <c r="O1045" s="255"/>
      <c r="P1045" s="255"/>
      <c r="Q1045" s="255"/>
      <c r="R1045" s="255"/>
      <c r="S1045" s="255"/>
      <c r="T1045" s="255"/>
      <c r="U1045" s="255"/>
      <c r="V1045" s="255"/>
      <c r="W1045" s="255"/>
      <c r="X1045" s="255"/>
      <c r="Y1045" s="255"/>
      <c r="Z1045" s="255"/>
      <c r="AA1045" s="255"/>
      <c r="AB1045" s="255"/>
      <c r="AC1045" s="255"/>
      <c r="AD1045" s="255"/>
      <c r="AE1045" s="255"/>
      <c r="AF1045" s="255"/>
      <c r="AG1045" s="255"/>
      <c r="AH1045" s="255"/>
      <c r="AI1045" s="255"/>
      <c r="AJ1045" s="255"/>
      <c r="AK1045" s="255"/>
      <c r="AL1045" s="255"/>
      <c r="AM1045" s="255"/>
      <c r="AN1045" s="255"/>
      <c r="AO1045" s="255"/>
      <c r="AP1045" s="255"/>
      <c r="AQ1045" s="255"/>
      <c r="AR1045" s="255"/>
      <c r="AS1045" s="255"/>
      <c r="AT1045" s="255"/>
      <c r="AU1045" s="255"/>
      <c r="AV1045" s="255"/>
      <c r="AW1045" s="255"/>
      <c r="AX1045" s="255"/>
      <c r="AY1045" s="255"/>
      <c r="AZ1045" s="255"/>
      <c r="BA1045" s="255"/>
      <c r="BB1045" s="255"/>
      <c r="BC1045" s="255"/>
      <c r="BD1045" s="255"/>
      <c r="BE1045" s="255"/>
      <c r="BF1045" s="255"/>
      <c r="BG1045" s="255"/>
      <c r="BH1045" s="255"/>
      <c r="BI1045" s="255"/>
    </row>
    <row r="1046" spans="1:61" x14ac:dyDescent="0.2">
      <c r="A1046" s="255"/>
      <c r="B1046" s="255"/>
      <c r="C1046" s="255"/>
      <c r="D1046" s="255"/>
      <c r="E1046" s="255"/>
      <c r="F1046" s="255"/>
      <c r="G1046" s="255"/>
      <c r="H1046" s="255"/>
      <c r="I1046" s="255"/>
      <c r="J1046" s="255"/>
      <c r="K1046" s="255"/>
      <c r="L1046" s="255"/>
      <c r="M1046" s="255"/>
      <c r="N1046" s="255"/>
      <c r="O1046" s="255"/>
      <c r="P1046" s="255"/>
      <c r="Q1046" s="255"/>
      <c r="R1046" s="255"/>
      <c r="S1046" s="255"/>
      <c r="T1046" s="255"/>
      <c r="U1046" s="255"/>
      <c r="V1046" s="255"/>
      <c r="W1046" s="255"/>
      <c r="X1046" s="255"/>
      <c r="Y1046" s="255"/>
      <c r="Z1046" s="255"/>
      <c r="AA1046" s="255"/>
      <c r="AB1046" s="255"/>
      <c r="AC1046" s="255"/>
      <c r="AD1046" s="255"/>
      <c r="AE1046" s="255"/>
      <c r="AF1046" s="255"/>
      <c r="AG1046" s="255"/>
      <c r="AH1046" s="255"/>
      <c r="AI1046" s="255"/>
      <c r="AJ1046" s="255"/>
      <c r="AK1046" s="255"/>
      <c r="AL1046" s="255"/>
      <c r="AM1046" s="255"/>
      <c r="AN1046" s="255"/>
      <c r="AO1046" s="255"/>
      <c r="AP1046" s="255"/>
      <c r="AQ1046" s="255"/>
      <c r="AR1046" s="255"/>
      <c r="AS1046" s="255"/>
      <c r="AT1046" s="255"/>
      <c r="AU1046" s="255"/>
      <c r="AV1046" s="255"/>
      <c r="AW1046" s="255"/>
      <c r="AX1046" s="255"/>
      <c r="AY1046" s="255"/>
      <c r="AZ1046" s="255"/>
      <c r="BA1046" s="255"/>
      <c r="BB1046" s="255"/>
      <c r="BC1046" s="255"/>
      <c r="BD1046" s="255"/>
      <c r="BE1046" s="255"/>
      <c r="BF1046" s="255"/>
      <c r="BG1046" s="255"/>
      <c r="BH1046" s="255"/>
      <c r="BI1046" s="255"/>
    </row>
    <row r="1047" spans="1:61" x14ac:dyDescent="0.2">
      <c r="A1047" s="255"/>
      <c r="B1047" s="255"/>
      <c r="C1047" s="255"/>
      <c r="D1047" s="255"/>
      <c r="E1047" s="255"/>
      <c r="F1047" s="255"/>
      <c r="G1047" s="255"/>
      <c r="H1047" s="255"/>
      <c r="I1047" s="255"/>
      <c r="J1047" s="255"/>
      <c r="K1047" s="255"/>
      <c r="L1047" s="255"/>
      <c r="M1047" s="255"/>
      <c r="N1047" s="255"/>
      <c r="O1047" s="255"/>
      <c r="P1047" s="255"/>
      <c r="Q1047" s="255"/>
      <c r="R1047" s="255"/>
      <c r="S1047" s="255"/>
      <c r="T1047" s="255"/>
      <c r="U1047" s="255"/>
      <c r="V1047" s="255"/>
      <c r="W1047" s="255"/>
      <c r="X1047" s="255"/>
      <c r="Y1047" s="255"/>
      <c r="Z1047" s="255"/>
      <c r="AA1047" s="255"/>
      <c r="AB1047" s="255"/>
      <c r="AC1047" s="255"/>
      <c r="AD1047" s="255"/>
      <c r="AE1047" s="255"/>
      <c r="AF1047" s="255"/>
      <c r="AG1047" s="255"/>
      <c r="AH1047" s="255"/>
      <c r="AI1047" s="255"/>
      <c r="AJ1047" s="255"/>
      <c r="AK1047" s="255"/>
      <c r="AL1047" s="255"/>
      <c r="AM1047" s="255"/>
      <c r="AN1047" s="255"/>
      <c r="AO1047" s="255"/>
      <c r="AP1047" s="255"/>
      <c r="AQ1047" s="255"/>
      <c r="AR1047" s="255"/>
      <c r="AS1047" s="255"/>
      <c r="AT1047" s="255"/>
      <c r="AU1047" s="255"/>
      <c r="AV1047" s="255"/>
      <c r="AW1047" s="255"/>
      <c r="AX1047" s="255"/>
      <c r="AY1047" s="255"/>
      <c r="AZ1047" s="255"/>
      <c r="BA1047" s="255"/>
      <c r="BB1047" s="255"/>
      <c r="BC1047" s="255"/>
      <c r="BD1047" s="255"/>
      <c r="BE1047" s="255"/>
      <c r="BF1047" s="255"/>
      <c r="BG1047" s="255"/>
      <c r="BH1047" s="255"/>
      <c r="BI1047" s="255"/>
    </row>
    <row r="1048" spans="1:61" x14ac:dyDescent="0.2">
      <c r="A1048" s="255"/>
      <c r="B1048" s="255"/>
      <c r="C1048" s="255"/>
      <c r="D1048" s="255"/>
      <c r="E1048" s="255"/>
      <c r="F1048" s="255"/>
      <c r="G1048" s="255"/>
      <c r="H1048" s="255"/>
      <c r="I1048" s="255"/>
      <c r="J1048" s="255"/>
      <c r="K1048" s="255"/>
      <c r="L1048" s="255"/>
      <c r="M1048" s="255"/>
      <c r="N1048" s="255"/>
      <c r="O1048" s="255"/>
      <c r="P1048" s="255"/>
      <c r="Q1048" s="255"/>
      <c r="R1048" s="255"/>
      <c r="S1048" s="255"/>
      <c r="T1048" s="255"/>
      <c r="U1048" s="255"/>
      <c r="V1048" s="255"/>
      <c r="W1048" s="255"/>
      <c r="X1048" s="255"/>
      <c r="Y1048" s="255"/>
      <c r="Z1048" s="255"/>
      <c r="AA1048" s="255"/>
      <c r="AB1048" s="255"/>
      <c r="AC1048" s="255"/>
      <c r="AD1048" s="255"/>
      <c r="AE1048" s="255"/>
      <c r="AF1048" s="255"/>
      <c r="AG1048" s="255"/>
      <c r="AH1048" s="255"/>
      <c r="AI1048" s="255"/>
      <c r="AJ1048" s="255"/>
      <c r="AK1048" s="255"/>
      <c r="AL1048" s="255"/>
      <c r="AM1048" s="255"/>
      <c r="AN1048" s="255"/>
      <c r="AO1048" s="255"/>
      <c r="AP1048" s="255"/>
      <c r="AQ1048" s="255"/>
      <c r="AR1048" s="255"/>
      <c r="AS1048" s="255"/>
      <c r="AT1048" s="255"/>
      <c r="AU1048" s="255"/>
      <c r="AV1048" s="255"/>
      <c r="AW1048" s="255"/>
      <c r="AX1048" s="255"/>
      <c r="AY1048" s="255"/>
      <c r="AZ1048" s="255"/>
      <c r="BA1048" s="255"/>
      <c r="BB1048" s="255"/>
      <c r="BC1048" s="255"/>
      <c r="BD1048" s="255"/>
      <c r="BE1048" s="255"/>
      <c r="BF1048" s="255"/>
      <c r="BG1048" s="255"/>
      <c r="BH1048" s="255"/>
      <c r="BI1048" s="255"/>
    </row>
    <row r="1049" spans="1:61" x14ac:dyDescent="0.2">
      <c r="A1049" s="255"/>
      <c r="B1049" s="255"/>
      <c r="C1049" s="255"/>
      <c r="D1049" s="255"/>
      <c r="E1049" s="255"/>
      <c r="F1049" s="255"/>
      <c r="G1049" s="255"/>
      <c r="H1049" s="255"/>
      <c r="I1049" s="255"/>
      <c r="J1049" s="255"/>
      <c r="K1049" s="255"/>
      <c r="L1049" s="255"/>
      <c r="M1049" s="255"/>
      <c r="N1049" s="255"/>
      <c r="O1049" s="255"/>
      <c r="P1049" s="255"/>
      <c r="Q1049" s="255"/>
      <c r="R1049" s="255"/>
      <c r="S1049" s="255"/>
      <c r="T1049" s="255"/>
      <c r="U1049" s="255"/>
      <c r="V1049" s="255"/>
      <c r="W1049" s="255"/>
      <c r="X1049" s="255"/>
      <c r="Y1049" s="255"/>
      <c r="Z1049" s="255"/>
      <c r="AA1049" s="255"/>
      <c r="AB1049" s="255"/>
      <c r="AC1049" s="255"/>
      <c r="AD1049" s="255"/>
      <c r="AE1049" s="255"/>
      <c r="AF1049" s="255"/>
      <c r="AG1049" s="255"/>
      <c r="AH1049" s="255"/>
      <c r="AI1049" s="255"/>
      <c r="AJ1049" s="255"/>
      <c r="AK1049" s="255"/>
      <c r="AL1049" s="255"/>
      <c r="AM1049" s="255"/>
      <c r="AN1049" s="255"/>
      <c r="AO1049" s="255"/>
      <c r="AP1049" s="255"/>
      <c r="AQ1049" s="255"/>
      <c r="AR1049" s="255"/>
      <c r="AS1049" s="255"/>
      <c r="AT1049" s="255"/>
      <c r="AU1049" s="255"/>
      <c r="AV1049" s="255"/>
      <c r="AW1049" s="255"/>
      <c r="AX1049" s="255"/>
      <c r="AY1049" s="255"/>
      <c r="AZ1049" s="255"/>
      <c r="BA1049" s="255"/>
      <c r="BB1049" s="255"/>
      <c r="BC1049" s="255"/>
      <c r="BD1049" s="255"/>
      <c r="BE1049" s="255"/>
      <c r="BF1049" s="255"/>
      <c r="BG1049" s="255"/>
      <c r="BH1049" s="255"/>
      <c r="BI1049" s="255"/>
    </row>
    <row r="1050" spans="1:61" x14ac:dyDescent="0.2">
      <c r="A1050" s="255"/>
      <c r="B1050" s="255"/>
      <c r="C1050" s="255"/>
      <c r="D1050" s="255"/>
      <c r="E1050" s="255"/>
      <c r="F1050" s="255"/>
      <c r="G1050" s="255"/>
      <c r="H1050" s="255"/>
      <c r="I1050" s="255"/>
      <c r="J1050" s="255"/>
      <c r="K1050" s="255"/>
      <c r="L1050" s="255"/>
      <c r="M1050" s="255"/>
      <c r="N1050" s="255"/>
      <c r="O1050" s="255"/>
      <c r="P1050" s="255"/>
      <c r="Q1050" s="255"/>
      <c r="R1050" s="255"/>
      <c r="S1050" s="255"/>
      <c r="T1050" s="255"/>
      <c r="U1050" s="255"/>
      <c r="V1050" s="255"/>
      <c r="W1050" s="255"/>
      <c r="X1050" s="255"/>
      <c r="Y1050" s="255"/>
      <c r="Z1050" s="255"/>
      <c r="AA1050" s="255"/>
      <c r="AB1050" s="255"/>
      <c r="AC1050" s="255"/>
      <c r="AD1050" s="255"/>
      <c r="AE1050" s="255"/>
      <c r="AF1050" s="255"/>
      <c r="AG1050" s="255"/>
      <c r="AH1050" s="255"/>
      <c r="AI1050" s="255"/>
      <c r="AJ1050" s="255"/>
      <c r="AK1050" s="255"/>
      <c r="AL1050" s="255"/>
      <c r="AM1050" s="255"/>
      <c r="AN1050" s="255"/>
      <c r="AO1050" s="255"/>
      <c r="AP1050" s="255"/>
      <c r="AQ1050" s="255"/>
      <c r="AR1050" s="255"/>
      <c r="AS1050" s="255"/>
      <c r="AT1050" s="255"/>
      <c r="AU1050" s="255"/>
      <c r="AV1050" s="255"/>
      <c r="AW1050" s="255"/>
      <c r="AX1050" s="255"/>
      <c r="AY1050" s="255"/>
      <c r="AZ1050" s="255"/>
      <c r="BA1050" s="255"/>
      <c r="BB1050" s="255"/>
      <c r="BC1050" s="255"/>
      <c r="BD1050" s="255"/>
      <c r="BE1050" s="255"/>
      <c r="BF1050" s="255"/>
      <c r="BG1050" s="255"/>
      <c r="BH1050" s="255"/>
      <c r="BI1050" s="255"/>
    </row>
    <row r="1051" spans="1:61" x14ac:dyDescent="0.2">
      <c r="A1051" s="255"/>
      <c r="B1051" s="255"/>
      <c r="C1051" s="255"/>
      <c r="D1051" s="255"/>
      <c r="E1051" s="255"/>
      <c r="F1051" s="255"/>
      <c r="G1051" s="255"/>
      <c r="H1051" s="255"/>
      <c r="I1051" s="255"/>
      <c r="J1051" s="255"/>
      <c r="K1051" s="255"/>
      <c r="L1051" s="255"/>
      <c r="M1051" s="255"/>
      <c r="N1051" s="255"/>
      <c r="O1051" s="255"/>
      <c r="P1051" s="255"/>
      <c r="Q1051" s="255"/>
      <c r="R1051" s="255"/>
      <c r="S1051" s="255"/>
      <c r="T1051" s="255"/>
      <c r="U1051" s="255"/>
      <c r="V1051" s="255"/>
      <c r="W1051" s="255"/>
      <c r="X1051" s="255"/>
      <c r="Y1051" s="255"/>
      <c r="Z1051" s="255"/>
      <c r="AA1051" s="255"/>
      <c r="AB1051" s="255"/>
      <c r="AC1051" s="255"/>
      <c r="AD1051" s="255"/>
      <c r="AE1051" s="255"/>
      <c r="AF1051" s="255"/>
      <c r="AG1051" s="255"/>
      <c r="AH1051" s="255"/>
      <c r="AI1051" s="255"/>
      <c r="AJ1051" s="255"/>
      <c r="AK1051" s="255"/>
      <c r="AL1051" s="255"/>
      <c r="AM1051" s="255"/>
      <c r="AN1051" s="255"/>
      <c r="AO1051" s="255"/>
      <c r="AP1051" s="255"/>
      <c r="AQ1051" s="255"/>
      <c r="AR1051" s="255"/>
      <c r="AS1051" s="255"/>
      <c r="AT1051" s="255"/>
      <c r="AU1051" s="255"/>
      <c r="AV1051" s="255"/>
      <c r="AW1051" s="255"/>
      <c r="AX1051" s="255"/>
      <c r="AY1051" s="255"/>
      <c r="AZ1051" s="255"/>
      <c r="BA1051" s="255"/>
      <c r="BB1051" s="255"/>
      <c r="BC1051" s="255"/>
      <c r="BD1051" s="255"/>
      <c r="BE1051" s="255"/>
      <c r="BF1051" s="255"/>
      <c r="BG1051" s="255"/>
      <c r="BH1051" s="255"/>
      <c r="BI1051" s="255"/>
    </row>
    <row r="1052" spans="1:61" x14ac:dyDescent="0.2">
      <c r="A1052" s="255"/>
      <c r="B1052" s="255"/>
      <c r="C1052" s="255"/>
      <c r="D1052" s="255"/>
      <c r="E1052" s="255"/>
      <c r="F1052" s="255"/>
      <c r="G1052" s="255"/>
      <c r="H1052" s="255"/>
      <c r="I1052" s="255"/>
      <c r="J1052" s="255"/>
      <c r="K1052" s="255"/>
      <c r="L1052" s="255"/>
      <c r="M1052" s="255"/>
      <c r="N1052" s="255"/>
      <c r="O1052" s="255"/>
      <c r="P1052" s="255"/>
      <c r="Q1052" s="255"/>
      <c r="R1052" s="255"/>
      <c r="S1052" s="255"/>
      <c r="T1052" s="255"/>
      <c r="U1052" s="255"/>
      <c r="V1052" s="255"/>
      <c r="W1052" s="255"/>
      <c r="X1052" s="255"/>
      <c r="Y1052" s="255"/>
      <c r="Z1052" s="255"/>
      <c r="AA1052" s="255"/>
      <c r="AB1052" s="255"/>
      <c r="AC1052" s="255"/>
      <c r="AD1052" s="255"/>
      <c r="AE1052" s="255"/>
      <c r="AF1052" s="255"/>
      <c r="AG1052" s="255"/>
      <c r="AH1052" s="255"/>
      <c r="AI1052" s="255"/>
      <c r="AJ1052" s="255"/>
      <c r="AK1052" s="255"/>
      <c r="AL1052" s="255"/>
      <c r="AM1052" s="255"/>
      <c r="AN1052" s="255"/>
      <c r="AO1052" s="255"/>
      <c r="AP1052" s="255"/>
      <c r="AQ1052" s="255"/>
      <c r="AR1052" s="255"/>
      <c r="AS1052" s="255"/>
      <c r="AT1052" s="255"/>
      <c r="AU1052" s="255"/>
      <c r="AV1052" s="255"/>
      <c r="AW1052" s="255"/>
      <c r="AX1052" s="255"/>
      <c r="AY1052" s="255"/>
      <c r="AZ1052" s="255"/>
      <c r="BA1052" s="255"/>
      <c r="BB1052" s="255"/>
      <c r="BC1052" s="255"/>
      <c r="BD1052" s="255"/>
      <c r="BE1052" s="255"/>
      <c r="BF1052" s="255"/>
      <c r="BG1052" s="255"/>
      <c r="BH1052" s="255"/>
      <c r="BI1052" s="255"/>
    </row>
    <row r="1053" spans="1:61" x14ac:dyDescent="0.2">
      <c r="A1053" s="255"/>
      <c r="B1053" s="255"/>
      <c r="C1053" s="255"/>
      <c r="D1053" s="255"/>
      <c r="E1053" s="255"/>
      <c r="F1053" s="255"/>
      <c r="G1053" s="255"/>
      <c r="H1053" s="255"/>
      <c r="I1053" s="255"/>
      <c r="J1053" s="255"/>
      <c r="K1053" s="255"/>
      <c r="L1053" s="255"/>
      <c r="M1053" s="255"/>
      <c r="N1053" s="255"/>
      <c r="O1053" s="255"/>
      <c r="P1053" s="255"/>
      <c r="Q1053" s="255"/>
      <c r="R1053" s="255"/>
      <c r="S1053" s="255"/>
      <c r="T1053" s="255"/>
      <c r="U1053" s="255"/>
      <c r="V1053" s="255"/>
      <c r="W1053" s="255"/>
      <c r="X1053" s="255"/>
      <c r="Y1053" s="255"/>
      <c r="Z1053" s="255"/>
      <c r="AA1053" s="255"/>
      <c r="AB1053" s="255"/>
      <c r="AC1053" s="255"/>
      <c r="AD1053" s="255"/>
      <c r="AE1053" s="255"/>
      <c r="AF1053" s="255"/>
      <c r="AG1053" s="255"/>
      <c r="AH1053" s="255"/>
      <c r="AI1053" s="255"/>
      <c r="AJ1053" s="255"/>
      <c r="AK1053" s="255"/>
      <c r="AL1053" s="255"/>
      <c r="AM1053" s="255"/>
      <c r="AN1053" s="255"/>
      <c r="AO1053" s="255"/>
      <c r="AP1053" s="255"/>
      <c r="AQ1053" s="255"/>
      <c r="AR1053" s="255"/>
      <c r="AS1053" s="255"/>
      <c r="AT1053" s="255"/>
      <c r="AU1053" s="255"/>
      <c r="AV1053" s="255"/>
      <c r="AW1053" s="255"/>
      <c r="AX1053" s="255"/>
      <c r="AY1053" s="255"/>
      <c r="AZ1053" s="255"/>
      <c r="BA1053" s="255"/>
      <c r="BB1053" s="255"/>
      <c r="BC1053" s="255"/>
      <c r="BD1053" s="255"/>
      <c r="BE1053" s="255"/>
      <c r="BF1053" s="255"/>
      <c r="BG1053" s="255"/>
      <c r="BH1053" s="255"/>
      <c r="BI1053" s="255"/>
    </row>
    <row r="1054" spans="1:61" x14ac:dyDescent="0.2">
      <c r="A1054" s="255"/>
      <c r="B1054" s="255"/>
      <c r="C1054" s="255"/>
      <c r="D1054" s="255"/>
      <c r="E1054" s="255"/>
      <c r="F1054" s="255"/>
      <c r="G1054" s="255"/>
      <c r="H1054" s="255"/>
      <c r="I1054" s="255"/>
      <c r="J1054" s="255"/>
      <c r="K1054" s="255"/>
      <c r="L1054" s="255"/>
      <c r="M1054" s="255"/>
      <c r="N1054" s="255"/>
      <c r="O1054" s="255"/>
      <c r="P1054" s="255"/>
      <c r="Q1054" s="255"/>
      <c r="R1054" s="255"/>
      <c r="S1054" s="255"/>
      <c r="T1054" s="255"/>
      <c r="U1054" s="255"/>
      <c r="V1054" s="255"/>
      <c r="W1054" s="255"/>
      <c r="X1054" s="255"/>
      <c r="Y1054" s="255"/>
      <c r="Z1054" s="255"/>
      <c r="AA1054" s="255"/>
      <c r="AB1054" s="255"/>
      <c r="AC1054" s="255"/>
      <c r="AD1054" s="255"/>
      <c r="AE1054" s="255"/>
      <c r="AF1054" s="255"/>
      <c r="AG1054" s="255"/>
      <c r="AH1054" s="255"/>
      <c r="AI1054" s="255"/>
      <c r="AJ1054" s="255"/>
      <c r="AK1054" s="255"/>
      <c r="AL1054" s="255"/>
      <c r="AM1054" s="255"/>
      <c r="AN1054" s="255"/>
      <c r="AO1054" s="255"/>
      <c r="AP1054" s="255"/>
      <c r="AQ1054" s="255"/>
      <c r="AR1054" s="255"/>
      <c r="AS1054" s="255"/>
      <c r="AT1054" s="255"/>
      <c r="AU1054" s="255"/>
      <c r="AV1054" s="255"/>
      <c r="AW1054" s="255"/>
      <c r="AX1054" s="255"/>
      <c r="AY1054" s="255"/>
      <c r="AZ1054" s="255"/>
      <c r="BA1054" s="255"/>
      <c r="BB1054" s="255"/>
      <c r="BC1054" s="255"/>
      <c r="BD1054" s="255"/>
      <c r="BE1054" s="255"/>
      <c r="BF1054" s="255"/>
      <c r="BG1054" s="255"/>
      <c r="BH1054" s="255"/>
      <c r="BI1054" s="255"/>
    </row>
    <row r="1055" spans="1:61" x14ac:dyDescent="0.2">
      <c r="A1055" s="255"/>
      <c r="B1055" s="255"/>
      <c r="C1055" s="255"/>
      <c r="D1055" s="255"/>
      <c r="E1055" s="255"/>
      <c r="F1055" s="255"/>
      <c r="G1055" s="255"/>
      <c r="H1055" s="255"/>
      <c r="I1055" s="255"/>
      <c r="J1055" s="255"/>
      <c r="K1055" s="255"/>
      <c r="L1055" s="255"/>
      <c r="M1055" s="255"/>
      <c r="N1055" s="255"/>
      <c r="O1055" s="255"/>
      <c r="P1055" s="255"/>
      <c r="Q1055" s="255"/>
      <c r="R1055" s="255"/>
      <c r="S1055" s="255"/>
      <c r="T1055" s="255"/>
      <c r="U1055" s="255"/>
      <c r="V1055" s="255"/>
      <c r="W1055" s="255"/>
      <c r="X1055" s="255"/>
      <c r="Y1055" s="255"/>
      <c r="Z1055" s="255"/>
      <c r="AA1055" s="255"/>
      <c r="AB1055" s="255"/>
      <c r="AC1055" s="255"/>
      <c r="AD1055" s="255"/>
      <c r="AE1055" s="255"/>
      <c r="AF1055" s="255"/>
      <c r="AG1055" s="255"/>
      <c r="AH1055" s="255"/>
      <c r="AI1055" s="255"/>
      <c r="AJ1055" s="255"/>
      <c r="AK1055" s="255"/>
      <c r="AL1055" s="255"/>
      <c r="AM1055" s="255"/>
      <c r="AN1055" s="255"/>
      <c r="AO1055" s="255"/>
      <c r="AP1055" s="255"/>
      <c r="AQ1055" s="255"/>
      <c r="AR1055" s="255"/>
      <c r="AS1055" s="255"/>
      <c r="AT1055" s="255"/>
      <c r="AU1055" s="255"/>
      <c r="AV1055" s="255"/>
      <c r="AW1055" s="255"/>
      <c r="AX1055" s="255"/>
      <c r="AY1055" s="255"/>
      <c r="AZ1055" s="255"/>
      <c r="BA1055" s="255"/>
      <c r="BB1055" s="255"/>
      <c r="BC1055" s="255"/>
      <c r="BD1055" s="255"/>
      <c r="BE1055" s="255"/>
      <c r="BF1055" s="255"/>
      <c r="BG1055" s="255"/>
      <c r="BH1055" s="255"/>
      <c r="BI1055" s="255"/>
    </row>
    <row r="1056" spans="1:61" x14ac:dyDescent="0.2">
      <c r="A1056" s="255"/>
      <c r="B1056" s="255"/>
      <c r="C1056" s="255"/>
      <c r="D1056" s="255"/>
      <c r="E1056" s="255"/>
      <c r="F1056" s="255"/>
      <c r="G1056" s="255"/>
      <c r="H1056" s="255"/>
      <c r="I1056" s="255"/>
      <c r="J1056" s="255"/>
      <c r="K1056" s="255"/>
      <c r="L1056" s="255"/>
      <c r="M1056" s="255"/>
      <c r="N1056" s="255"/>
      <c r="O1056" s="255"/>
      <c r="P1056" s="255"/>
      <c r="Q1056" s="255"/>
      <c r="R1056" s="255"/>
      <c r="S1056" s="255"/>
      <c r="T1056" s="255"/>
      <c r="U1056" s="255"/>
      <c r="V1056" s="255"/>
      <c r="W1056" s="255"/>
      <c r="X1056" s="255"/>
      <c r="Y1056" s="255"/>
      <c r="Z1056" s="255"/>
      <c r="AA1056" s="255"/>
      <c r="AB1056" s="255"/>
      <c r="AC1056" s="255"/>
      <c r="AD1056" s="255"/>
      <c r="AE1056" s="255"/>
      <c r="AF1056" s="255"/>
      <c r="AG1056" s="255"/>
      <c r="AH1056" s="255"/>
      <c r="AI1056" s="255"/>
      <c r="AJ1056" s="255"/>
      <c r="AK1056" s="255"/>
      <c r="AL1056" s="255"/>
      <c r="AM1056" s="255"/>
      <c r="AN1056" s="255"/>
      <c r="AO1056" s="255"/>
      <c r="AP1056" s="255"/>
      <c r="AQ1056" s="255"/>
      <c r="AR1056" s="255"/>
      <c r="AS1056" s="255"/>
      <c r="AT1056" s="255"/>
      <c r="AU1056" s="255"/>
      <c r="AV1056" s="255"/>
      <c r="AW1056" s="255"/>
      <c r="AX1056" s="255"/>
      <c r="AY1056" s="255"/>
      <c r="AZ1056" s="255"/>
      <c r="BA1056" s="255"/>
      <c r="BB1056" s="255"/>
      <c r="BC1056" s="255"/>
      <c r="BD1056" s="255"/>
      <c r="BE1056" s="255"/>
      <c r="BF1056" s="255"/>
      <c r="BG1056" s="255"/>
      <c r="BH1056" s="255"/>
      <c r="BI1056" s="255"/>
    </row>
    <row r="1057" spans="1:61" x14ac:dyDescent="0.2">
      <c r="A1057" s="255"/>
      <c r="B1057" s="255"/>
      <c r="C1057" s="255"/>
      <c r="D1057" s="255"/>
      <c r="E1057" s="255"/>
      <c r="F1057" s="255"/>
      <c r="G1057" s="255"/>
      <c r="H1057" s="255"/>
      <c r="I1057" s="255"/>
      <c r="J1057" s="255"/>
      <c r="K1057" s="255"/>
      <c r="L1057" s="255"/>
      <c r="M1057" s="255"/>
      <c r="N1057" s="255"/>
      <c r="O1057" s="255"/>
      <c r="P1057" s="255"/>
      <c r="Q1057" s="255"/>
      <c r="R1057" s="255"/>
      <c r="S1057" s="255"/>
      <c r="T1057" s="255"/>
      <c r="U1057" s="255"/>
      <c r="V1057" s="255"/>
      <c r="W1057" s="255"/>
      <c r="X1057" s="255"/>
      <c r="Y1057" s="255"/>
      <c r="Z1057" s="255"/>
      <c r="AA1057" s="255"/>
      <c r="AB1057" s="255"/>
      <c r="AC1057" s="255"/>
      <c r="AD1057" s="255"/>
      <c r="AE1057" s="255"/>
      <c r="AF1057" s="255"/>
      <c r="AG1057" s="255"/>
      <c r="AH1057" s="255"/>
      <c r="AI1057" s="255"/>
      <c r="AJ1057" s="255"/>
      <c r="AK1057" s="255"/>
      <c r="AL1057" s="255"/>
      <c r="AM1057" s="255"/>
      <c r="AN1057" s="255"/>
      <c r="AO1057" s="255"/>
      <c r="AP1057" s="255"/>
      <c r="AQ1057" s="255"/>
      <c r="AR1057" s="255"/>
      <c r="AS1057" s="255"/>
      <c r="AT1057" s="255"/>
      <c r="AU1057" s="255"/>
      <c r="AV1057" s="255"/>
      <c r="AW1057" s="255"/>
      <c r="AX1057" s="255"/>
      <c r="AY1057" s="255"/>
      <c r="AZ1057" s="255"/>
      <c r="BA1057" s="255"/>
      <c r="BB1057" s="255"/>
      <c r="BC1057" s="255"/>
      <c r="BD1057" s="255"/>
      <c r="BE1057" s="255"/>
      <c r="BF1057" s="255"/>
      <c r="BG1057" s="255"/>
      <c r="BH1057" s="255"/>
      <c r="BI1057" s="255"/>
    </row>
    <row r="1058" spans="1:61" x14ac:dyDescent="0.2">
      <c r="A1058" s="255"/>
      <c r="B1058" s="255"/>
      <c r="C1058" s="255"/>
      <c r="D1058" s="255"/>
      <c r="E1058" s="255"/>
      <c r="F1058" s="255"/>
      <c r="G1058" s="255"/>
      <c r="H1058" s="255"/>
      <c r="I1058" s="255"/>
      <c r="J1058" s="255"/>
      <c r="K1058" s="255"/>
      <c r="L1058" s="255"/>
      <c r="M1058" s="255"/>
      <c r="N1058" s="255"/>
      <c r="O1058" s="255"/>
      <c r="P1058" s="255"/>
      <c r="Q1058" s="255"/>
      <c r="R1058" s="255"/>
      <c r="S1058" s="255"/>
      <c r="T1058" s="255"/>
      <c r="U1058" s="255"/>
      <c r="V1058" s="255"/>
      <c r="W1058" s="255"/>
      <c r="X1058" s="255"/>
      <c r="Y1058" s="255"/>
      <c r="Z1058" s="255"/>
      <c r="AA1058" s="255"/>
      <c r="AB1058" s="255"/>
      <c r="AC1058" s="255"/>
      <c r="AD1058" s="255"/>
      <c r="AE1058" s="255"/>
      <c r="AF1058" s="255"/>
      <c r="AG1058" s="255"/>
      <c r="AH1058" s="255"/>
      <c r="AI1058" s="255"/>
      <c r="AJ1058" s="255"/>
      <c r="AK1058" s="255"/>
      <c r="AL1058" s="255"/>
      <c r="AM1058" s="255"/>
      <c r="AN1058" s="255"/>
      <c r="AO1058" s="255"/>
      <c r="AP1058" s="255"/>
      <c r="AQ1058" s="255"/>
      <c r="AR1058" s="255"/>
      <c r="AS1058" s="255"/>
      <c r="AT1058" s="255"/>
      <c r="AU1058" s="255"/>
      <c r="AV1058" s="255"/>
      <c r="AW1058" s="255"/>
      <c r="AX1058" s="255"/>
      <c r="AY1058" s="255"/>
      <c r="AZ1058" s="255"/>
      <c r="BA1058" s="255"/>
      <c r="BB1058" s="255"/>
      <c r="BC1058" s="255"/>
      <c r="BD1058" s="255"/>
      <c r="BE1058" s="255"/>
      <c r="BF1058" s="255"/>
      <c r="BG1058" s="255"/>
      <c r="BH1058" s="255"/>
      <c r="BI1058" s="255"/>
    </row>
    <row r="1059" spans="1:61" x14ac:dyDescent="0.2">
      <c r="A1059" s="255"/>
      <c r="B1059" s="255"/>
      <c r="C1059" s="255"/>
      <c r="D1059" s="255"/>
      <c r="E1059" s="255"/>
      <c r="F1059" s="255"/>
      <c r="G1059" s="255"/>
      <c r="H1059" s="255"/>
      <c r="I1059" s="255"/>
      <c r="J1059" s="255"/>
      <c r="K1059" s="255"/>
      <c r="L1059" s="255"/>
      <c r="M1059" s="255"/>
      <c r="N1059" s="255"/>
      <c r="O1059" s="255"/>
      <c r="P1059" s="255"/>
      <c r="Q1059" s="255"/>
      <c r="R1059" s="255"/>
      <c r="S1059" s="255"/>
      <c r="T1059" s="255"/>
      <c r="U1059" s="255"/>
      <c r="V1059" s="255"/>
      <c r="W1059" s="255"/>
      <c r="X1059" s="255"/>
      <c r="Y1059" s="255"/>
      <c r="Z1059" s="255"/>
      <c r="AA1059" s="255"/>
      <c r="AB1059" s="255"/>
      <c r="AC1059" s="255"/>
      <c r="AD1059" s="255"/>
      <c r="AE1059" s="255"/>
      <c r="AF1059" s="255"/>
      <c r="AG1059" s="255"/>
      <c r="AH1059" s="255"/>
      <c r="AI1059" s="255"/>
      <c r="AJ1059" s="255"/>
      <c r="AK1059" s="255"/>
      <c r="AL1059" s="255"/>
      <c r="AM1059" s="255"/>
      <c r="AN1059" s="255"/>
      <c r="AO1059" s="255"/>
      <c r="AP1059" s="255"/>
      <c r="AQ1059" s="255"/>
      <c r="AR1059" s="255"/>
      <c r="AS1059" s="255"/>
      <c r="AT1059" s="255"/>
      <c r="AU1059" s="255"/>
      <c r="AV1059" s="255"/>
      <c r="AW1059" s="255"/>
      <c r="AX1059" s="255"/>
      <c r="AY1059" s="255"/>
      <c r="AZ1059" s="255"/>
      <c r="BA1059" s="255"/>
      <c r="BB1059" s="255"/>
      <c r="BC1059" s="255"/>
      <c r="BD1059" s="255"/>
      <c r="BE1059" s="255"/>
      <c r="BF1059" s="255"/>
      <c r="BG1059" s="255"/>
      <c r="BH1059" s="255"/>
      <c r="BI1059" s="255"/>
    </row>
    <row r="1060" spans="1:61" x14ac:dyDescent="0.2">
      <c r="A1060" s="255"/>
      <c r="B1060" s="255"/>
      <c r="C1060" s="255"/>
      <c r="D1060" s="255"/>
      <c r="E1060" s="255"/>
      <c r="F1060" s="255"/>
      <c r="G1060" s="255"/>
      <c r="H1060" s="255"/>
      <c r="I1060" s="255"/>
      <c r="J1060" s="255"/>
      <c r="K1060" s="255"/>
      <c r="L1060" s="255"/>
      <c r="M1060" s="255"/>
      <c r="N1060" s="255"/>
      <c r="O1060" s="255"/>
      <c r="P1060" s="255"/>
      <c r="Q1060" s="255"/>
      <c r="R1060" s="255"/>
      <c r="S1060" s="255"/>
      <c r="T1060" s="255"/>
      <c r="U1060" s="255"/>
      <c r="V1060" s="255"/>
      <c r="W1060" s="255"/>
      <c r="X1060" s="255"/>
      <c r="Y1060" s="255"/>
      <c r="Z1060" s="255"/>
      <c r="AA1060" s="255"/>
      <c r="AB1060" s="255"/>
      <c r="AC1060" s="255"/>
      <c r="AD1060" s="255"/>
      <c r="AE1060" s="255"/>
      <c r="AF1060" s="255"/>
      <c r="AG1060" s="255"/>
      <c r="AH1060" s="255"/>
      <c r="AI1060" s="255"/>
      <c r="AJ1060" s="255"/>
      <c r="AK1060" s="255"/>
      <c r="AL1060" s="255"/>
      <c r="AM1060" s="255"/>
      <c r="AN1060" s="255"/>
      <c r="AO1060" s="255"/>
      <c r="AP1060" s="255"/>
      <c r="AQ1060" s="255"/>
      <c r="AR1060" s="255"/>
      <c r="AS1060" s="255"/>
      <c r="AT1060" s="255"/>
      <c r="AU1060" s="255"/>
      <c r="AV1060" s="255"/>
      <c r="AW1060" s="255"/>
      <c r="AX1060" s="255"/>
      <c r="AY1060" s="255"/>
      <c r="AZ1060" s="255"/>
      <c r="BA1060" s="255"/>
      <c r="BB1060" s="255"/>
      <c r="BC1060" s="255"/>
      <c r="BD1060" s="255"/>
      <c r="BE1060" s="255"/>
      <c r="BF1060" s="255"/>
      <c r="BG1060" s="255"/>
      <c r="BH1060" s="255"/>
      <c r="BI1060" s="255"/>
    </row>
    <row r="1061" spans="1:61" x14ac:dyDescent="0.2">
      <c r="A1061" s="255"/>
      <c r="B1061" s="255"/>
      <c r="C1061" s="255"/>
      <c r="D1061" s="255"/>
      <c r="E1061" s="255"/>
      <c r="F1061" s="255"/>
      <c r="G1061" s="255"/>
      <c r="H1061" s="255"/>
      <c r="I1061" s="255"/>
      <c r="J1061" s="255"/>
      <c r="K1061" s="255"/>
      <c r="L1061" s="255"/>
      <c r="M1061" s="255"/>
      <c r="N1061" s="255"/>
      <c r="O1061" s="255"/>
      <c r="P1061" s="255"/>
      <c r="Q1061" s="255"/>
      <c r="R1061" s="255"/>
      <c r="S1061" s="255"/>
      <c r="T1061" s="255"/>
      <c r="U1061" s="255"/>
      <c r="V1061" s="255"/>
      <c r="W1061" s="255"/>
      <c r="X1061" s="255"/>
      <c r="Y1061" s="255"/>
      <c r="Z1061" s="255"/>
      <c r="AA1061" s="255"/>
      <c r="AB1061" s="255"/>
      <c r="AC1061" s="255"/>
      <c r="AD1061" s="255"/>
      <c r="AE1061" s="255"/>
      <c r="AF1061" s="255"/>
      <c r="AG1061" s="255"/>
      <c r="AH1061" s="255"/>
      <c r="AI1061" s="255"/>
      <c r="AJ1061" s="255"/>
      <c r="AK1061" s="255"/>
      <c r="AL1061" s="255"/>
      <c r="AM1061" s="255"/>
      <c r="AN1061" s="255"/>
      <c r="AO1061" s="255"/>
      <c r="AP1061" s="255"/>
      <c r="AQ1061" s="255"/>
      <c r="AR1061" s="255"/>
      <c r="AS1061" s="255"/>
      <c r="AT1061" s="255"/>
      <c r="AU1061" s="255"/>
      <c r="AV1061" s="255"/>
      <c r="AW1061" s="255"/>
      <c r="AX1061" s="255"/>
      <c r="AY1061" s="255"/>
      <c r="AZ1061" s="255"/>
      <c r="BA1061" s="255"/>
      <c r="BB1061" s="255"/>
      <c r="BC1061" s="255"/>
      <c r="BD1061" s="255"/>
      <c r="BE1061" s="255"/>
      <c r="BF1061" s="255"/>
      <c r="BG1061" s="255"/>
      <c r="BH1061" s="255"/>
      <c r="BI1061" s="255"/>
    </row>
    <row r="1062" spans="1:61" x14ac:dyDescent="0.2">
      <c r="A1062" s="255"/>
      <c r="B1062" s="255"/>
      <c r="C1062" s="255"/>
      <c r="D1062" s="255"/>
      <c r="E1062" s="255"/>
      <c r="F1062" s="255"/>
      <c r="G1062" s="255"/>
      <c r="H1062" s="255"/>
      <c r="I1062" s="255"/>
      <c r="J1062" s="255"/>
      <c r="K1062" s="255"/>
      <c r="L1062" s="255"/>
      <c r="M1062" s="255"/>
      <c r="N1062" s="255"/>
      <c r="O1062" s="255"/>
      <c r="P1062" s="255"/>
      <c r="Q1062" s="255"/>
      <c r="R1062" s="255"/>
      <c r="S1062" s="255"/>
      <c r="T1062" s="255"/>
      <c r="U1062" s="255"/>
      <c r="V1062" s="255"/>
      <c r="W1062" s="255"/>
      <c r="X1062" s="255"/>
      <c r="Y1062" s="255"/>
      <c r="Z1062" s="255"/>
      <c r="AA1062" s="255"/>
      <c r="AB1062" s="255"/>
      <c r="AC1062" s="255"/>
      <c r="AD1062" s="255"/>
      <c r="AE1062" s="255"/>
      <c r="AF1062" s="255"/>
      <c r="AG1062" s="255"/>
      <c r="AH1062" s="255"/>
      <c r="AI1062" s="255"/>
      <c r="AJ1062" s="255"/>
      <c r="AK1062" s="255"/>
      <c r="AL1062" s="255"/>
      <c r="AM1062" s="255"/>
      <c r="AN1062" s="255"/>
      <c r="AO1062" s="255"/>
      <c r="AP1062" s="255"/>
      <c r="AQ1062" s="255"/>
      <c r="AR1062" s="255"/>
      <c r="AS1062" s="255"/>
      <c r="AT1062" s="255"/>
      <c r="AU1062" s="255"/>
      <c r="AV1062" s="255"/>
      <c r="AW1062" s="255"/>
      <c r="AX1062" s="255"/>
      <c r="AY1062" s="255"/>
      <c r="AZ1062" s="255"/>
      <c r="BA1062" s="255"/>
      <c r="BB1062" s="255"/>
      <c r="BC1062" s="255"/>
      <c r="BD1062" s="255"/>
      <c r="BE1062" s="255"/>
      <c r="BF1062" s="255"/>
      <c r="BG1062" s="255"/>
      <c r="BH1062" s="255"/>
      <c r="BI1062" s="255"/>
    </row>
    <row r="1063" spans="1:61" x14ac:dyDescent="0.2">
      <c r="A1063" s="255"/>
      <c r="B1063" s="255"/>
      <c r="C1063" s="255"/>
      <c r="D1063" s="255"/>
      <c r="E1063" s="255"/>
      <c r="F1063" s="255"/>
      <c r="G1063" s="255"/>
      <c r="H1063" s="255"/>
      <c r="I1063" s="255"/>
      <c r="J1063" s="255"/>
      <c r="K1063" s="255"/>
      <c r="L1063" s="255"/>
      <c r="M1063" s="255"/>
      <c r="N1063" s="255"/>
      <c r="O1063" s="255"/>
      <c r="P1063" s="255"/>
      <c r="Q1063" s="255"/>
      <c r="R1063" s="255"/>
      <c r="S1063" s="255"/>
      <c r="T1063" s="255"/>
      <c r="U1063" s="255"/>
      <c r="V1063" s="255"/>
      <c r="W1063" s="255"/>
      <c r="X1063" s="255"/>
      <c r="Y1063" s="255"/>
      <c r="Z1063" s="255"/>
      <c r="AA1063" s="255"/>
      <c r="AB1063" s="255"/>
      <c r="AC1063" s="255"/>
      <c r="AD1063" s="255"/>
      <c r="AE1063" s="255"/>
      <c r="AF1063" s="255"/>
      <c r="AG1063" s="255"/>
      <c r="AH1063" s="255"/>
      <c r="AI1063" s="255"/>
      <c r="AJ1063" s="255"/>
      <c r="AK1063" s="255"/>
      <c r="AL1063" s="255"/>
      <c r="AM1063" s="255"/>
      <c r="AN1063" s="255"/>
      <c r="AO1063" s="255"/>
      <c r="AP1063" s="255"/>
      <c r="AQ1063" s="255"/>
      <c r="AR1063" s="255"/>
      <c r="AS1063" s="255"/>
      <c r="AT1063" s="255"/>
      <c r="AU1063" s="255"/>
      <c r="AV1063" s="255"/>
      <c r="AW1063" s="255"/>
      <c r="AX1063" s="255"/>
      <c r="AY1063" s="255"/>
      <c r="AZ1063" s="255"/>
      <c r="BA1063" s="255"/>
      <c r="BB1063" s="255"/>
      <c r="BC1063" s="255"/>
      <c r="BD1063" s="255"/>
      <c r="BE1063" s="255"/>
      <c r="BF1063" s="255"/>
      <c r="BG1063" s="255"/>
      <c r="BH1063" s="255"/>
      <c r="BI1063" s="255"/>
    </row>
    <row r="1064" spans="1:61" x14ac:dyDescent="0.2">
      <c r="A1064" s="255"/>
      <c r="B1064" s="255"/>
      <c r="C1064" s="255"/>
      <c r="D1064" s="255"/>
      <c r="E1064" s="255"/>
      <c r="F1064" s="255"/>
      <c r="G1064" s="255"/>
      <c r="H1064" s="255"/>
      <c r="I1064" s="255"/>
      <c r="J1064" s="255"/>
      <c r="K1064" s="255"/>
      <c r="L1064" s="255"/>
      <c r="M1064" s="255"/>
      <c r="N1064" s="255"/>
      <c r="O1064" s="255"/>
      <c r="P1064" s="255"/>
      <c r="Q1064" s="255"/>
      <c r="R1064" s="255"/>
      <c r="S1064" s="255"/>
      <c r="T1064" s="255"/>
      <c r="U1064" s="255"/>
      <c r="V1064" s="255"/>
      <c r="W1064" s="255"/>
      <c r="X1064" s="255"/>
      <c r="Y1064" s="255"/>
      <c r="Z1064" s="255"/>
      <c r="AA1064" s="255"/>
      <c r="AB1064" s="255"/>
      <c r="AC1064" s="255"/>
      <c r="AD1064" s="255"/>
      <c r="AE1064" s="255"/>
      <c r="AF1064" s="255"/>
      <c r="AG1064" s="255"/>
      <c r="AH1064" s="255"/>
      <c r="AI1064" s="255"/>
      <c r="AJ1064" s="255"/>
      <c r="AK1064" s="255"/>
      <c r="AL1064" s="255"/>
      <c r="AM1064" s="255"/>
      <c r="AN1064" s="255"/>
      <c r="AO1064" s="255"/>
      <c r="AP1064" s="255"/>
      <c r="AQ1064" s="255"/>
      <c r="AR1064" s="255"/>
      <c r="AS1064" s="255"/>
      <c r="AT1064" s="255"/>
      <c r="AU1064" s="255"/>
      <c r="AV1064" s="255"/>
      <c r="AW1064" s="255"/>
      <c r="AX1064" s="255"/>
      <c r="AY1064" s="255"/>
      <c r="AZ1064" s="255"/>
      <c r="BA1064" s="255"/>
      <c r="BB1064" s="255"/>
      <c r="BC1064" s="255"/>
      <c r="BD1064" s="255"/>
      <c r="BE1064" s="255"/>
      <c r="BF1064" s="255"/>
      <c r="BG1064" s="255"/>
      <c r="BH1064" s="255"/>
      <c r="BI1064" s="255"/>
    </row>
    <row r="1065" spans="1:61" x14ac:dyDescent="0.2">
      <c r="A1065" s="255"/>
      <c r="B1065" s="255"/>
      <c r="C1065" s="255"/>
      <c r="D1065" s="255"/>
      <c r="E1065" s="255"/>
      <c r="F1065" s="255"/>
      <c r="G1065" s="255"/>
      <c r="H1065" s="255"/>
      <c r="I1065" s="255"/>
      <c r="J1065" s="255"/>
      <c r="K1065" s="255"/>
      <c r="L1065" s="255"/>
      <c r="M1065" s="255"/>
      <c r="N1065" s="255"/>
      <c r="O1065" s="255"/>
      <c r="P1065" s="255"/>
      <c r="Q1065" s="255"/>
      <c r="R1065" s="255"/>
      <c r="S1065" s="255"/>
      <c r="T1065" s="255"/>
      <c r="U1065" s="255"/>
      <c r="V1065" s="255"/>
      <c r="W1065" s="255"/>
      <c r="X1065" s="255"/>
      <c r="Y1065" s="255"/>
      <c r="Z1065" s="255"/>
      <c r="AA1065" s="255"/>
      <c r="AB1065" s="255"/>
      <c r="AC1065" s="255"/>
      <c r="AD1065" s="255"/>
      <c r="AE1065" s="255"/>
      <c r="AF1065" s="255"/>
      <c r="AG1065" s="255"/>
      <c r="AH1065" s="255"/>
      <c r="AI1065" s="255"/>
      <c r="AJ1065" s="255"/>
      <c r="AK1065" s="255"/>
      <c r="AL1065" s="255"/>
      <c r="AM1065" s="255"/>
      <c r="AN1065" s="255"/>
      <c r="AO1065" s="255"/>
      <c r="AP1065" s="255"/>
      <c r="AQ1065" s="255"/>
      <c r="AR1065" s="255"/>
      <c r="AS1065" s="255"/>
      <c r="AT1065" s="255"/>
      <c r="AU1065" s="255"/>
      <c r="AV1065" s="255"/>
      <c r="AW1065" s="255"/>
      <c r="AX1065" s="255"/>
      <c r="AY1065" s="255"/>
      <c r="AZ1065" s="255"/>
      <c r="BA1065" s="255"/>
      <c r="BB1065" s="255"/>
      <c r="BC1065" s="255"/>
      <c r="BD1065" s="255"/>
      <c r="BE1065" s="255"/>
      <c r="BF1065" s="255"/>
      <c r="BG1065" s="255"/>
      <c r="BH1065" s="255"/>
      <c r="BI1065" s="255"/>
    </row>
    <row r="1066" spans="1:61" x14ac:dyDescent="0.2">
      <c r="A1066" s="255"/>
      <c r="B1066" s="255"/>
      <c r="C1066" s="255"/>
      <c r="D1066" s="255"/>
      <c r="E1066" s="255"/>
      <c r="F1066" s="255"/>
      <c r="G1066" s="255"/>
      <c r="H1066" s="255"/>
      <c r="I1066" s="255"/>
      <c r="J1066" s="255"/>
      <c r="K1066" s="255"/>
      <c r="L1066" s="255"/>
      <c r="M1066" s="255"/>
      <c r="N1066" s="255"/>
      <c r="O1066" s="255"/>
      <c r="P1066" s="255"/>
      <c r="Q1066" s="255"/>
      <c r="R1066" s="255"/>
      <c r="S1066" s="255"/>
      <c r="T1066" s="255"/>
      <c r="U1066" s="255"/>
      <c r="V1066" s="255"/>
      <c r="W1066" s="255"/>
      <c r="X1066" s="255"/>
      <c r="Y1066" s="255"/>
      <c r="Z1066" s="255"/>
      <c r="AA1066" s="255"/>
      <c r="AB1066" s="255"/>
      <c r="AC1066" s="255"/>
      <c r="AD1066" s="255"/>
      <c r="AE1066" s="255"/>
      <c r="AF1066" s="255"/>
      <c r="AG1066" s="255"/>
      <c r="AH1066" s="255"/>
      <c r="AI1066" s="255"/>
      <c r="AJ1066" s="255"/>
      <c r="AK1066" s="255"/>
      <c r="AL1066" s="255"/>
      <c r="AM1066" s="255"/>
      <c r="AN1066" s="255"/>
      <c r="AO1066" s="255"/>
      <c r="AP1066" s="255"/>
      <c r="AQ1066" s="255"/>
      <c r="AR1066" s="255"/>
      <c r="AS1066" s="255"/>
      <c r="AT1066" s="255"/>
      <c r="AU1066" s="255"/>
      <c r="AV1066" s="255"/>
      <c r="AW1066" s="255"/>
      <c r="AX1066" s="255"/>
      <c r="AY1066" s="255"/>
      <c r="AZ1066" s="255"/>
      <c r="BA1066" s="255"/>
      <c r="BB1066" s="255"/>
      <c r="BC1066" s="255"/>
      <c r="BD1066" s="255"/>
      <c r="BE1066" s="255"/>
      <c r="BF1066" s="255"/>
      <c r="BG1066" s="255"/>
      <c r="BH1066" s="255"/>
      <c r="BI1066" s="255"/>
    </row>
    <row r="1067" spans="1:61" x14ac:dyDescent="0.2">
      <c r="A1067" s="255"/>
      <c r="B1067" s="255"/>
      <c r="C1067" s="255"/>
      <c r="D1067" s="255"/>
      <c r="E1067" s="255"/>
      <c r="F1067" s="255"/>
      <c r="G1067" s="255"/>
      <c r="H1067" s="255"/>
      <c r="I1067" s="255"/>
      <c r="J1067" s="255"/>
      <c r="K1067" s="255"/>
      <c r="L1067" s="255"/>
      <c r="M1067" s="255"/>
      <c r="N1067" s="255"/>
      <c r="O1067" s="255"/>
      <c r="P1067" s="255"/>
      <c r="Q1067" s="255"/>
      <c r="R1067" s="255"/>
      <c r="S1067" s="255"/>
      <c r="T1067" s="255"/>
      <c r="U1067" s="255"/>
      <c r="V1067" s="255"/>
      <c r="W1067" s="255"/>
      <c r="X1067" s="255"/>
      <c r="Y1067" s="255"/>
      <c r="Z1067" s="255"/>
      <c r="AA1067" s="255"/>
      <c r="AB1067" s="255"/>
      <c r="AC1067" s="255"/>
      <c r="AD1067" s="255"/>
      <c r="AE1067" s="255"/>
      <c r="AF1067" s="255"/>
      <c r="AG1067" s="255"/>
      <c r="AH1067" s="255"/>
      <c r="AI1067" s="255"/>
      <c r="AJ1067" s="255"/>
      <c r="AK1067" s="255"/>
      <c r="AL1067" s="255"/>
      <c r="AM1067" s="255"/>
      <c r="AN1067" s="255"/>
      <c r="AO1067" s="255"/>
      <c r="AP1067" s="255"/>
      <c r="AQ1067" s="255"/>
      <c r="AR1067" s="255"/>
      <c r="AS1067" s="255"/>
      <c r="AT1067" s="255"/>
      <c r="AU1067" s="255"/>
      <c r="AV1067" s="255"/>
      <c r="AW1067" s="255"/>
      <c r="AX1067" s="255"/>
      <c r="AY1067" s="255"/>
      <c r="AZ1067" s="255"/>
      <c r="BA1067" s="255"/>
      <c r="BB1067" s="255"/>
      <c r="BC1067" s="255"/>
      <c r="BD1067" s="255"/>
      <c r="BE1067" s="255"/>
      <c r="BF1067" s="255"/>
      <c r="BG1067" s="255"/>
      <c r="BH1067" s="255"/>
      <c r="BI1067" s="255"/>
    </row>
    <row r="1068" spans="1:61" x14ac:dyDescent="0.2">
      <c r="A1068" s="255"/>
      <c r="B1068" s="255"/>
      <c r="C1068" s="255"/>
      <c r="D1068" s="255"/>
      <c r="E1068" s="255"/>
      <c r="F1068" s="255"/>
      <c r="G1068" s="255"/>
      <c r="H1068" s="255"/>
      <c r="I1068" s="255"/>
      <c r="J1068" s="255"/>
      <c r="K1068" s="255"/>
      <c r="L1068" s="255"/>
      <c r="M1068" s="255"/>
      <c r="N1068" s="255"/>
      <c r="O1068" s="255"/>
      <c r="P1068" s="255"/>
      <c r="Q1068" s="255"/>
      <c r="R1068" s="255"/>
      <c r="S1068" s="255"/>
      <c r="T1068" s="255"/>
      <c r="U1068" s="255"/>
      <c r="V1068" s="255"/>
      <c r="W1068" s="255"/>
      <c r="X1068" s="255"/>
      <c r="Y1068" s="255"/>
      <c r="Z1068" s="255"/>
      <c r="AA1068" s="255"/>
      <c r="AB1068" s="255"/>
      <c r="AC1068" s="255"/>
      <c r="AD1068" s="255"/>
      <c r="AE1068" s="255"/>
      <c r="AF1068" s="255"/>
      <c r="AG1068" s="255"/>
      <c r="AH1068" s="255"/>
      <c r="AI1068" s="255"/>
      <c r="AJ1068" s="255"/>
      <c r="AK1068" s="255"/>
      <c r="AL1068" s="255"/>
      <c r="AM1068" s="255"/>
      <c r="AN1068" s="255"/>
      <c r="AO1068" s="255"/>
      <c r="AP1068" s="255"/>
      <c r="AQ1068" s="255"/>
      <c r="AR1068" s="255"/>
      <c r="AS1068" s="255"/>
      <c r="AT1068" s="255"/>
      <c r="AU1068" s="255"/>
      <c r="AV1068" s="255"/>
      <c r="AW1068" s="255"/>
      <c r="AX1068" s="255"/>
      <c r="AY1068" s="255"/>
      <c r="AZ1068" s="255"/>
      <c r="BA1068" s="255"/>
      <c r="BB1068" s="255"/>
      <c r="BC1068" s="255"/>
      <c r="BD1068" s="255"/>
      <c r="BE1068" s="255"/>
      <c r="BF1068" s="255"/>
      <c r="BG1068" s="255"/>
      <c r="BH1068" s="255"/>
      <c r="BI1068" s="255"/>
    </row>
    <row r="1069" spans="1:61" x14ac:dyDescent="0.2">
      <c r="A1069" s="255"/>
      <c r="B1069" s="255"/>
      <c r="C1069" s="255"/>
      <c r="D1069" s="255"/>
      <c r="E1069" s="255"/>
      <c r="F1069" s="255"/>
      <c r="G1069" s="255"/>
      <c r="H1069" s="255"/>
      <c r="I1069" s="255"/>
      <c r="J1069" s="255"/>
      <c r="K1069" s="255"/>
      <c r="L1069" s="255"/>
      <c r="M1069" s="255"/>
      <c r="N1069" s="255"/>
      <c r="O1069" s="255"/>
      <c r="P1069" s="255"/>
      <c r="Q1069" s="255"/>
      <c r="R1069" s="255"/>
      <c r="S1069" s="255"/>
      <c r="T1069" s="255"/>
      <c r="U1069" s="255"/>
      <c r="V1069" s="255"/>
      <c r="W1069" s="255"/>
      <c r="X1069" s="255"/>
      <c r="Y1069" s="255"/>
      <c r="Z1069" s="255"/>
      <c r="AA1069" s="255"/>
      <c r="AB1069" s="255"/>
      <c r="AC1069" s="255"/>
      <c r="AD1069" s="255"/>
      <c r="AE1069" s="255"/>
      <c r="AF1069" s="255"/>
      <c r="AG1069" s="255"/>
      <c r="AH1069" s="255"/>
      <c r="AI1069" s="255"/>
      <c r="AJ1069" s="255"/>
      <c r="AK1069" s="255"/>
      <c r="AL1069" s="255"/>
      <c r="AM1069" s="255"/>
      <c r="AN1069" s="255"/>
      <c r="AO1069" s="255"/>
      <c r="AP1069" s="255"/>
      <c r="AQ1069" s="255"/>
      <c r="AR1069" s="255"/>
      <c r="AS1069" s="255"/>
      <c r="AT1069" s="255"/>
      <c r="AU1069" s="255"/>
      <c r="AV1069" s="255"/>
      <c r="AW1069" s="255"/>
      <c r="AX1069" s="255"/>
      <c r="AY1069" s="255"/>
      <c r="AZ1069" s="255"/>
      <c r="BA1069" s="255"/>
      <c r="BB1069" s="255"/>
      <c r="BC1069" s="255"/>
      <c r="BD1069" s="255"/>
      <c r="BE1069" s="255"/>
      <c r="BF1069" s="255"/>
      <c r="BG1069" s="255"/>
      <c r="BH1069" s="255"/>
      <c r="BI1069" s="255"/>
    </row>
    <row r="1070" spans="1:61" x14ac:dyDescent="0.2">
      <c r="A1070" s="255"/>
      <c r="B1070" s="255"/>
      <c r="C1070" s="255"/>
      <c r="D1070" s="255"/>
      <c r="E1070" s="255"/>
      <c r="F1070" s="255"/>
      <c r="G1070" s="255"/>
      <c r="H1070" s="255"/>
      <c r="I1070" s="255"/>
      <c r="J1070" s="255"/>
      <c r="K1070" s="255"/>
      <c r="L1070" s="255"/>
      <c r="M1070" s="255"/>
      <c r="N1070" s="255"/>
      <c r="O1070" s="255"/>
      <c r="P1070" s="255"/>
      <c r="Q1070" s="255"/>
      <c r="R1070" s="255"/>
      <c r="S1070" s="255"/>
      <c r="T1070" s="255"/>
      <c r="U1070" s="255"/>
      <c r="V1070" s="255"/>
      <c r="W1070" s="255"/>
      <c r="X1070" s="255"/>
      <c r="Y1070" s="255"/>
      <c r="Z1070" s="255"/>
      <c r="AA1070" s="255"/>
      <c r="AB1070" s="255"/>
      <c r="AC1070" s="255"/>
      <c r="AD1070" s="255"/>
      <c r="AE1070" s="255"/>
      <c r="AF1070" s="255"/>
      <c r="AG1070" s="255"/>
      <c r="AH1070" s="255"/>
      <c r="AI1070" s="255"/>
      <c r="AJ1070" s="255"/>
      <c r="AK1070" s="255"/>
      <c r="AL1070" s="255"/>
      <c r="AM1070" s="255"/>
      <c r="AN1070" s="255"/>
      <c r="AO1070" s="255"/>
      <c r="AP1070" s="255"/>
      <c r="AQ1070" s="255"/>
      <c r="AR1070" s="255"/>
      <c r="AS1070" s="255"/>
      <c r="AT1070" s="255"/>
      <c r="AU1070" s="255"/>
      <c r="AV1070" s="255"/>
      <c r="AW1070" s="255"/>
      <c r="AX1070" s="255"/>
      <c r="AY1070" s="255"/>
      <c r="AZ1070" s="255"/>
      <c r="BA1070" s="255"/>
      <c r="BB1070" s="255"/>
      <c r="BC1070" s="255"/>
      <c r="BD1070" s="255"/>
      <c r="BE1070" s="255"/>
      <c r="BF1070" s="255"/>
      <c r="BG1070" s="255"/>
      <c r="BH1070" s="255"/>
      <c r="BI1070" s="255"/>
    </row>
    <row r="1071" spans="1:61" x14ac:dyDescent="0.2">
      <c r="A1071" s="255"/>
      <c r="B1071" s="255"/>
      <c r="C1071" s="255"/>
      <c r="D1071" s="255"/>
      <c r="E1071" s="255"/>
      <c r="F1071" s="255"/>
      <c r="G1071" s="255"/>
      <c r="H1071" s="255"/>
      <c r="I1071" s="255"/>
      <c r="J1071" s="255"/>
      <c r="K1071" s="255"/>
      <c r="L1071" s="255"/>
      <c r="M1071" s="255"/>
      <c r="N1071" s="255"/>
      <c r="O1071" s="255"/>
      <c r="P1071" s="255"/>
      <c r="Q1071" s="255"/>
      <c r="R1071" s="255"/>
      <c r="S1071" s="255"/>
      <c r="T1071" s="255"/>
      <c r="U1071" s="255"/>
      <c r="V1071" s="255"/>
      <c r="W1071" s="255"/>
      <c r="X1071" s="255"/>
      <c r="Y1071" s="255"/>
      <c r="Z1071" s="255"/>
      <c r="AA1071" s="255"/>
      <c r="AB1071" s="255"/>
      <c r="AC1071" s="255"/>
      <c r="AD1071" s="255"/>
      <c r="AE1071" s="255"/>
      <c r="AF1071" s="255"/>
      <c r="AG1071" s="255"/>
      <c r="AH1071" s="255"/>
      <c r="AI1071" s="255"/>
      <c r="AJ1071" s="255"/>
      <c r="AK1071" s="255"/>
      <c r="AL1071" s="255"/>
      <c r="AM1071" s="255"/>
      <c r="AN1071" s="255"/>
      <c r="AO1071" s="255"/>
      <c r="AP1071" s="255"/>
      <c r="AQ1071" s="255"/>
      <c r="AR1071" s="255"/>
      <c r="AS1071" s="255"/>
      <c r="AT1071" s="255"/>
      <c r="AU1071" s="255"/>
      <c r="AV1071" s="255"/>
      <c r="AW1071" s="255"/>
      <c r="AX1071" s="255"/>
      <c r="AY1071" s="255"/>
      <c r="AZ1071" s="255"/>
      <c r="BA1071" s="255"/>
      <c r="BB1071" s="255"/>
      <c r="BC1071" s="255"/>
      <c r="BD1071" s="255"/>
      <c r="BE1071" s="255"/>
      <c r="BF1071" s="255"/>
      <c r="BG1071" s="255"/>
      <c r="BH1071" s="255"/>
      <c r="BI1071" s="255"/>
    </row>
    <row r="1072" spans="1:61" x14ac:dyDescent="0.2">
      <c r="A1072" s="255"/>
      <c r="B1072" s="255"/>
      <c r="C1072" s="255"/>
      <c r="D1072" s="255"/>
      <c r="E1072" s="255"/>
      <c r="F1072" s="255"/>
      <c r="G1072" s="255"/>
      <c r="H1072" s="255"/>
      <c r="I1072" s="255"/>
      <c r="J1072" s="255"/>
      <c r="K1072" s="255"/>
      <c r="L1072" s="255"/>
      <c r="M1072" s="255"/>
      <c r="N1072" s="255"/>
      <c r="O1072" s="255"/>
      <c r="P1072" s="255"/>
      <c r="Q1072" s="255"/>
      <c r="R1072" s="255"/>
      <c r="S1072" s="255"/>
      <c r="T1072" s="255"/>
      <c r="U1072" s="255"/>
      <c r="V1072" s="255"/>
      <c r="W1072" s="255"/>
      <c r="X1072" s="255"/>
      <c r="Y1072" s="255"/>
      <c r="Z1072" s="255"/>
      <c r="AA1072" s="255"/>
      <c r="AB1072" s="255"/>
      <c r="AC1072" s="255"/>
      <c r="AD1072" s="255"/>
      <c r="AE1072" s="255"/>
      <c r="AF1072" s="255"/>
      <c r="AG1072" s="255"/>
      <c r="AH1072" s="255"/>
      <c r="AI1072" s="255"/>
      <c r="AJ1072" s="255"/>
      <c r="AK1072" s="255"/>
      <c r="AL1072" s="255"/>
      <c r="AM1072" s="255"/>
      <c r="AN1072" s="255"/>
      <c r="AO1072" s="255"/>
      <c r="AP1072" s="255"/>
      <c r="AQ1072" s="255"/>
      <c r="AR1072" s="255"/>
      <c r="AS1072" s="255"/>
      <c r="AT1072" s="255"/>
      <c r="AU1072" s="255"/>
      <c r="AV1072" s="255"/>
      <c r="AW1072" s="255"/>
      <c r="AX1072" s="255"/>
      <c r="AY1072" s="255"/>
      <c r="AZ1072" s="255"/>
      <c r="BA1072" s="255"/>
      <c r="BB1072" s="255"/>
      <c r="BC1072" s="255"/>
      <c r="BD1072" s="255"/>
      <c r="BE1072" s="255"/>
      <c r="BF1072" s="255"/>
      <c r="BG1072" s="255"/>
      <c r="BH1072" s="255"/>
      <c r="BI1072" s="255"/>
    </row>
    <row r="1073" spans="1:61" x14ac:dyDescent="0.2">
      <c r="A1073" s="255"/>
      <c r="B1073" s="255"/>
      <c r="C1073" s="255"/>
      <c r="D1073" s="255"/>
      <c r="E1073" s="255"/>
      <c r="F1073" s="255"/>
      <c r="G1073" s="255"/>
      <c r="H1073" s="255"/>
      <c r="I1073" s="255"/>
      <c r="J1073" s="255"/>
      <c r="K1073" s="255"/>
      <c r="L1073" s="255"/>
      <c r="M1073" s="255"/>
      <c r="N1073" s="255"/>
      <c r="O1073" s="255"/>
      <c r="P1073" s="255"/>
      <c r="Q1073" s="255"/>
      <c r="R1073" s="255"/>
      <c r="S1073" s="255"/>
      <c r="T1073" s="255"/>
      <c r="U1073" s="255"/>
      <c r="V1073" s="255"/>
      <c r="W1073" s="255"/>
      <c r="X1073" s="255"/>
      <c r="Y1073" s="255"/>
      <c r="Z1073" s="255"/>
      <c r="AA1073" s="255"/>
      <c r="AB1073" s="255"/>
      <c r="AC1073" s="255"/>
      <c r="AD1073" s="255"/>
      <c r="AE1073" s="255"/>
      <c r="AF1073" s="255"/>
      <c r="AG1073" s="255"/>
      <c r="AH1073" s="255"/>
      <c r="AI1073" s="255"/>
      <c r="AJ1073" s="255"/>
      <c r="AK1073" s="255"/>
      <c r="AL1073" s="255"/>
      <c r="AM1073" s="255"/>
      <c r="AN1073" s="255"/>
      <c r="AO1073" s="255"/>
      <c r="AP1073" s="255"/>
      <c r="AQ1073" s="255"/>
      <c r="AR1073" s="255"/>
      <c r="AS1073" s="255"/>
      <c r="AT1073" s="255"/>
      <c r="AU1073" s="255"/>
      <c r="AV1073" s="255"/>
      <c r="AW1073" s="255"/>
      <c r="AX1073" s="255"/>
      <c r="AY1073" s="255"/>
      <c r="AZ1073" s="255"/>
      <c r="BA1073" s="255"/>
      <c r="BB1073" s="255"/>
      <c r="BC1073" s="255"/>
      <c r="BD1073" s="255"/>
      <c r="BE1073" s="255"/>
      <c r="BF1073" s="255"/>
      <c r="BG1073" s="255"/>
      <c r="BH1073" s="255"/>
      <c r="BI1073" s="255"/>
    </row>
    <row r="1074" spans="1:61" x14ac:dyDescent="0.2">
      <c r="A1074" s="255"/>
      <c r="B1074" s="255"/>
      <c r="C1074" s="255"/>
      <c r="D1074" s="255"/>
      <c r="E1074" s="255"/>
      <c r="F1074" s="255"/>
      <c r="G1074" s="255"/>
      <c r="H1074" s="255"/>
      <c r="I1074" s="255"/>
      <c r="J1074" s="255"/>
      <c r="K1074" s="255"/>
      <c r="L1074" s="255"/>
      <c r="M1074" s="255"/>
      <c r="N1074" s="255"/>
      <c r="O1074" s="255"/>
      <c r="P1074" s="255"/>
      <c r="Q1074" s="255"/>
      <c r="R1074" s="255"/>
      <c r="S1074" s="255"/>
      <c r="T1074" s="255"/>
      <c r="U1074" s="255"/>
      <c r="V1074" s="255"/>
      <c r="W1074" s="255"/>
      <c r="X1074" s="255"/>
      <c r="Y1074" s="255"/>
      <c r="Z1074" s="255"/>
      <c r="AA1074" s="255"/>
      <c r="AB1074" s="255"/>
      <c r="AC1074" s="255"/>
      <c r="AD1074" s="255"/>
      <c r="AE1074" s="255"/>
      <c r="AF1074" s="255"/>
      <c r="AG1074" s="255"/>
      <c r="AH1074" s="255"/>
      <c r="AI1074" s="255"/>
      <c r="AJ1074" s="255"/>
      <c r="AK1074" s="255"/>
      <c r="AL1074" s="255"/>
      <c r="AM1074" s="255"/>
      <c r="AN1074" s="255"/>
      <c r="AO1074" s="255"/>
      <c r="AP1074" s="255"/>
      <c r="AQ1074" s="255"/>
      <c r="AR1074" s="255"/>
      <c r="AS1074" s="255"/>
      <c r="AT1074" s="255"/>
      <c r="AU1074" s="255"/>
      <c r="AV1074" s="255"/>
      <c r="AW1074" s="255"/>
      <c r="AX1074" s="255"/>
      <c r="AY1074" s="255"/>
      <c r="AZ1074" s="255"/>
      <c r="BA1074" s="255"/>
      <c r="BB1074" s="255"/>
      <c r="BC1074" s="255"/>
      <c r="BD1074" s="255"/>
      <c r="BE1074" s="255"/>
      <c r="BF1074" s="255"/>
      <c r="BG1074" s="255"/>
      <c r="BH1074" s="255"/>
      <c r="BI1074" s="255"/>
    </row>
    <row r="1075" spans="1:61" x14ac:dyDescent="0.2">
      <c r="A1075" s="255"/>
      <c r="B1075" s="255"/>
      <c r="C1075" s="255"/>
      <c r="D1075" s="255"/>
      <c r="E1075" s="255"/>
      <c r="F1075" s="255"/>
      <c r="G1075" s="255"/>
      <c r="H1075" s="255"/>
      <c r="I1075" s="255"/>
      <c r="J1075" s="255"/>
      <c r="K1075" s="255"/>
      <c r="L1075" s="255"/>
      <c r="M1075" s="255"/>
      <c r="N1075" s="255"/>
      <c r="O1075" s="255"/>
      <c r="P1075" s="255"/>
      <c r="Q1075" s="255"/>
      <c r="R1075" s="255"/>
      <c r="S1075" s="255"/>
      <c r="T1075" s="255"/>
      <c r="U1075" s="255"/>
      <c r="V1075" s="255"/>
      <c r="W1075" s="255"/>
      <c r="X1075" s="255"/>
      <c r="Y1075" s="255"/>
      <c r="Z1075" s="255"/>
      <c r="AA1075" s="255"/>
      <c r="AB1075" s="255"/>
      <c r="AC1075" s="255"/>
      <c r="AD1075" s="255"/>
      <c r="AE1075" s="255"/>
      <c r="AF1075" s="255"/>
      <c r="AG1075" s="255"/>
      <c r="AH1075" s="255"/>
      <c r="AI1075" s="255"/>
      <c r="AJ1075" s="255"/>
      <c r="AK1075" s="255"/>
      <c r="AL1075" s="255"/>
      <c r="AM1075" s="255"/>
      <c r="AN1075" s="255"/>
      <c r="AO1075" s="255"/>
      <c r="AP1075" s="255"/>
      <c r="AQ1075" s="255"/>
      <c r="AR1075" s="255"/>
      <c r="AS1075" s="255"/>
      <c r="AT1075" s="255"/>
      <c r="AU1075" s="255"/>
      <c r="AV1075" s="255"/>
      <c r="AW1075" s="255"/>
      <c r="AX1075" s="255"/>
      <c r="AY1075" s="255"/>
      <c r="AZ1075" s="255"/>
      <c r="BA1075" s="255"/>
      <c r="BB1075" s="255"/>
      <c r="BC1075" s="255"/>
      <c r="BD1075" s="255"/>
      <c r="BE1075" s="255"/>
      <c r="BF1075" s="255"/>
      <c r="BG1075" s="255"/>
      <c r="BH1075" s="255"/>
      <c r="BI1075" s="255"/>
    </row>
    <row r="1076" spans="1:61" x14ac:dyDescent="0.2">
      <c r="A1076" s="255"/>
      <c r="B1076" s="255"/>
      <c r="C1076" s="255"/>
      <c r="D1076" s="255"/>
      <c r="E1076" s="255"/>
      <c r="F1076" s="255"/>
      <c r="G1076" s="255"/>
      <c r="H1076" s="255"/>
      <c r="I1076" s="255"/>
      <c r="J1076" s="255"/>
      <c r="K1076" s="255"/>
      <c r="L1076" s="255"/>
      <c r="M1076" s="255"/>
      <c r="N1076" s="255"/>
      <c r="O1076" s="255"/>
      <c r="P1076" s="255"/>
      <c r="Q1076" s="255"/>
      <c r="R1076" s="255"/>
      <c r="S1076" s="255"/>
      <c r="T1076" s="255"/>
      <c r="U1076" s="255"/>
      <c r="V1076" s="255"/>
      <c r="W1076" s="255"/>
      <c r="X1076" s="255"/>
      <c r="Y1076" s="255"/>
      <c r="Z1076" s="255"/>
      <c r="AA1076" s="255"/>
      <c r="AB1076" s="255"/>
      <c r="AC1076" s="255"/>
      <c r="AD1076" s="255"/>
      <c r="AE1076" s="255"/>
      <c r="AF1076" s="255"/>
      <c r="AG1076" s="255"/>
      <c r="AH1076" s="255"/>
      <c r="AI1076" s="255"/>
      <c r="AJ1076" s="255"/>
      <c r="AK1076" s="255"/>
      <c r="AL1076" s="255"/>
      <c r="AM1076" s="255"/>
      <c r="AN1076" s="255"/>
      <c r="AO1076" s="255"/>
      <c r="AP1076" s="255"/>
      <c r="AQ1076" s="255"/>
      <c r="AR1076" s="255"/>
      <c r="AS1076" s="255"/>
      <c r="AT1076" s="255"/>
      <c r="AU1076" s="255"/>
      <c r="AV1076" s="255"/>
      <c r="AW1076" s="255"/>
      <c r="AX1076" s="255"/>
      <c r="AY1076" s="255"/>
      <c r="AZ1076" s="255"/>
      <c r="BA1076" s="255"/>
      <c r="BB1076" s="255"/>
      <c r="BC1076" s="255"/>
      <c r="BD1076" s="255"/>
      <c r="BE1076" s="255"/>
      <c r="BF1076" s="255"/>
      <c r="BG1076" s="255"/>
      <c r="BH1076" s="255"/>
      <c r="BI1076" s="255"/>
    </row>
    <row r="1077" spans="1:61" x14ac:dyDescent="0.2">
      <c r="A1077" s="255"/>
      <c r="B1077" s="255"/>
      <c r="C1077" s="255"/>
      <c r="D1077" s="255"/>
      <c r="E1077" s="255"/>
      <c r="F1077" s="255"/>
      <c r="G1077" s="255"/>
      <c r="H1077" s="255"/>
      <c r="I1077" s="255"/>
      <c r="J1077" s="255"/>
      <c r="K1077" s="255"/>
      <c r="L1077" s="255"/>
      <c r="M1077" s="255"/>
      <c r="N1077" s="255"/>
      <c r="O1077" s="255"/>
      <c r="P1077" s="255"/>
      <c r="Q1077" s="255"/>
      <c r="R1077" s="255"/>
      <c r="S1077" s="255"/>
      <c r="T1077" s="255"/>
      <c r="U1077" s="255"/>
      <c r="V1077" s="255"/>
      <c r="W1077" s="255"/>
      <c r="X1077" s="255"/>
      <c r="Y1077" s="255"/>
      <c r="Z1077" s="255"/>
      <c r="AA1077" s="255"/>
      <c r="AB1077" s="255"/>
      <c r="AC1077" s="255"/>
      <c r="AD1077" s="255"/>
      <c r="AE1077" s="255"/>
      <c r="AF1077" s="255"/>
      <c r="AG1077" s="255"/>
      <c r="AH1077" s="255"/>
      <c r="AI1077" s="255"/>
      <c r="AJ1077" s="255"/>
      <c r="AK1077" s="255"/>
      <c r="AL1077" s="255"/>
      <c r="AM1077" s="255"/>
      <c r="AN1077" s="255"/>
      <c r="AO1077" s="255"/>
      <c r="AP1077" s="255"/>
      <c r="AQ1077" s="255"/>
      <c r="AR1077" s="255"/>
      <c r="AS1077" s="255"/>
      <c r="AT1077" s="255"/>
      <c r="AU1077" s="255"/>
      <c r="AV1077" s="255"/>
      <c r="AW1077" s="255"/>
      <c r="AX1077" s="255"/>
      <c r="AY1077" s="255"/>
      <c r="AZ1077" s="255"/>
      <c r="BA1077" s="255"/>
      <c r="BB1077" s="255"/>
      <c r="BC1077" s="255"/>
      <c r="BD1077" s="255"/>
      <c r="BE1077" s="255"/>
      <c r="BF1077" s="255"/>
      <c r="BG1077" s="255"/>
      <c r="BH1077" s="255"/>
      <c r="BI1077" s="255"/>
    </row>
    <row r="1078" spans="1:61" x14ac:dyDescent="0.2">
      <c r="A1078" s="255"/>
      <c r="B1078" s="255"/>
      <c r="C1078" s="255"/>
      <c r="D1078" s="255"/>
      <c r="E1078" s="255"/>
      <c r="F1078" s="255"/>
      <c r="G1078" s="255"/>
      <c r="H1078" s="255"/>
      <c r="I1078" s="255"/>
      <c r="J1078" s="255"/>
      <c r="K1078" s="255"/>
      <c r="L1078" s="255"/>
      <c r="M1078" s="255"/>
      <c r="N1078" s="255"/>
      <c r="O1078" s="255"/>
      <c r="P1078" s="255"/>
      <c r="Q1078" s="255"/>
      <c r="R1078" s="255"/>
      <c r="S1078" s="255"/>
      <c r="T1078" s="255"/>
      <c r="U1078" s="255"/>
      <c r="V1078" s="255"/>
      <c r="W1078" s="255"/>
      <c r="X1078" s="255"/>
      <c r="Y1078" s="255"/>
      <c r="Z1078" s="255"/>
      <c r="AA1078" s="255"/>
      <c r="AB1078" s="255"/>
      <c r="AC1078" s="255"/>
      <c r="AD1078" s="255"/>
      <c r="AE1078" s="255"/>
      <c r="AF1078" s="255"/>
      <c r="AG1078" s="255"/>
      <c r="AH1078" s="255"/>
      <c r="AI1078" s="255"/>
      <c r="AJ1078" s="255"/>
      <c r="AK1078" s="255"/>
      <c r="AL1078" s="255"/>
      <c r="AM1078" s="255"/>
      <c r="AN1078" s="255"/>
      <c r="AO1078" s="255"/>
      <c r="AP1078" s="255"/>
      <c r="AQ1078" s="255"/>
      <c r="AR1078" s="255"/>
      <c r="AS1078" s="255"/>
      <c r="AT1078" s="255"/>
      <c r="AU1078" s="255"/>
      <c r="AV1078" s="255"/>
      <c r="AW1078" s="255"/>
      <c r="AX1078" s="255"/>
      <c r="AY1078" s="255"/>
      <c r="AZ1078" s="255"/>
      <c r="BA1078" s="255"/>
      <c r="BB1078" s="255"/>
      <c r="BC1078" s="255"/>
      <c r="BD1078" s="255"/>
      <c r="BE1078" s="255"/>
      <c r="BF1078" s="255"/>
      <c r="BG1078" s="255"/>
      <c r="BH1078" s="255"/>
      <c r="BI1078" s="255"/>
    </row>
    <row r="1079" spans="1:61" x14ac:dyDescent="0.2">
      <c r="A1079" s="255"/>
      <c r="B1079" s="255"/>
      <c r="C1079" s="255"/>
      <c r="D1079" s="255"/>
      <c r="E1079" s="255"/>
      <c r="F1079" s="255"/>
      <c r="G1079" s="255"/>
      <c r="H1079" s="255"/>
      <c r="I1079" s="255"/>
      <c r="J1079" s="255"/>
      <c r="K1079" s="255"/>
      <c r="L1079" s="255"/>
      <c r="M1079" s="255"/>
      <c r="N1079" s="255"/>
      <c r="O1079" s="255"/>
      <c r="P1079" s="255"/>
      <c r="Q1079" s="255"/>
      <c r="R1079" s="255"/>
      <c r="S1079" s="255"/>
      <c r="T1079" s="255"/>
      <c r="U1079" s="255"/>
      <c r="V1079" s="255"/>
      <c r="W1079" s="255"/>
      <c r="X1079" s="255"/>
      <c r="Y1079" s="255"/>
      <c r="Z1079" s="255"/>
      <c r="AA1079" s="255"/>
      <c r="AB1079" s="255"/>
      <c r="AC1079" s="255"/>
      <c r="AD1079" s="255"/>
      <c r="AE1079" s="255"/>
      <c r="AF1079" s="255"/>
      <c r="AG1079" s="255"/>
      <c r="AH1079" s="255"/>
      <c r="AI1079" s="255"/>
      <c r="AJ1079" s="255"/>
      <c r="AK1079" s="255"/>
      <c r="AL1079" s="255"/>
      <c r="AM1079" s="255"/>
      <c r="AN1079" s="255"/>
      <c r="AO1079" s="255"/>
      <c r="AP1079" s="255"/>
      <c r="AQ1079" s="255"/>
      <c r="AR1079" s="255"/>
      <c r="AS1079" s="255"/>
      <c r="AT1079" s="255"/>
      <c r="AU1079" s="255"/>
      <c r="AV1079" s="255"/>
      <c r="AW1079" s="255"/>
      <c r="AX1079" s="255"/>
      <c r="AY1079" s="255"/>
      <c r="AZ1079" s="255"/>
      <c r="BA1079" s="255"/>
      <c r="BB1079" s="255"/>
      <c r="BC1079" s="255"/>
      <c r="BD1079" s="255"/>
      <c r="BE1079" s="255"/>
      <c r="BF1079" s="255"/>
      <c r="BG1079" s="255"/>
      <c r="BH1079" s="255"/>
      <c r="BI1079" s="255"/>
    </row>
    <row r="1080" spans="1:61" x14ac:dyDescent="0.2">
      <c r="A1080" s="255"/>
      <c r="B1080" s="255"/>
      <c r="C1080" s="255"/>
      <c r="D1080" s="255"/>
      <c r="E1080" s="255"/>
      <c r="F1080" s="255"/>
      <c r="G1080" s="255"/>
      <c r="H1080" s="255"/>
      <c r="I1080" s="255"/>
      <c r="J1080" s="255"/>
      <c r="K1080" s="255"/>
      <c r="L1080" s="255"/>
      <c r="M1080" s="255"/>
      <c r="N1080" s="255"/>
      <c r="O1080" s="255"/>
      <c r="P1080" s="255"/>
      <c r="Q1080" s="255"/>
      <c r="R1080" s="255"/>
      <c r="S1080" s="255"/>
      <c r="T1080" s="255"/>
      <c r="U1080" s="255"/>
      <c r="V1080" s="255"/>
      <c r="W1080" s="255"/>
      <c r="X1080" s="255"/>
      <c r="Y1080" s="255"/>
      <c r="Z1080" s="255"/>
      <c r="AA1080" s="255"/>
      <c r="AB1080" s="255"/>
      <c r="AC1080" s="255"/>
      <c r="AD1080" s="255"/>
      <c r="AE1080" s="255"/>
      <c r="AF1080" s="255"/>
      <c r="AG1080" s="255"/>
      <c r="AH1080" s="255"/>
      <c r="AI1080" s="255"/>
      <c r="AJ1080" s="255"/>
      <c r="AK1080" s="255"/>
      <c r="AL1080" s="255"/>
      <c r="AM1080" s="255"/>
      <c r="AN1080" s="255"/>
      <c r="AO1080" s="255"/>
      <c r="AP1080" s="255"/>
      <c r="AQ1080" s="255"/>
      <c r="AR1080" s="255"/>
      <c r="AS1080" s="255"/>
      <c r="AT1080" s="255"/>
      <c r="AU1080" s="255"/>
      <c r="AV1080" s="255"/>
      <c r="AW1080" s="255"/>
      <c r="AX1080" s="255"/>
      <c r="AY1080" s="255"/>
      <c r="AZ1080" s="255"/>
      <c r="BA1080" s="255"/>
      <c r="BB1080" s="255"/>
      <c r="BC1080" s="255"/>
      <c r="BD1080" s="255"/>
      <c r="BE1080" s="255"/>
      <c r="BF1080" s="255"/>
      <c r="BG1080" s="255"/>
      <c r="BH1080" s="255"/>
      <c r="BI1080" s="255"/>
    </row>
    <row r="1081" spans="1:61" x14ac:dyDescent="0.2">
      <c r="A1081" s="255"/>
      <c r="B1081" s="255"/>
      <c r="C1081" s="255"/>
      <c r="D1081" s="255"/>
      <c r="E1081" s="255"/>
      <c r="F1081" s="255"/>
      <c r="G1081" s="255"/>
      <c r="H1081" s="255"/>
      <c r="I1081" s="255"/>
      <c r="J1081" s="255"/>
      <c r="K1081" s="255"/>
      <c r="L1081" s="255"/>
      <c r="M1081" s="255"/>
      <c r="N1081" s="255"/>
      <c r="O1081" s="255"/>
      <c r="P1081" s="255"/>
      <c r="Q1081" s="255"/>
      <c r="R1081" s="255"/>
      <c r="S1081" s="255"/>
      <c r="T1081" s="255"/>
      <c r="U1081" s="255"/>
      <c r="V1081" s="255"/>
      <c r="W1081" s="255"/>
      <c r="X1081" s="255"/>
      <c r="Y1081" s="255"/>
      <c r="Z1081" s="255"/>
      <c r="AA1081" s="255"/>
      <c r="AB1081" s="255"/>
      <c r="AC1081" s="255"/>
      <c r="AD1081" s="255"/>
      <c r="AE1081" s="255"/>
      <c r="AF1081" s="255"/>
      <c r="AG1081" s="255"/>
      <c r="AH1081" s="255"/>
      <c r="AI1081" s="255"/>
      <c r="AJ1081" s="255"/>
      <c r="AK1081" s="255"/>
      <c r="AL1081" s="255"/>
      <c r="AM1081" s="255"/>
      <c r="AN1081" s="255"/>
      <c r="AO1081" s="255"/>
      <c r="AP1081" s="255"/>
      <c r="AQ1081" s="255"/>
      <c r="AR1081" s="255"/>
      <c r="AS1081" s="255"/>
      <c r="AT1081" s="255"/>
      <c r="AU1081" s="255"/>
      <c r="AV1081" s="255"/>
      <c r="AW1081" s="255"/>
      <c r="AX1081" s="255"/>
      <c r="AY1081" s="255"/>
      <c r="AZ1081" s="255"/>
      <c r="BA1081" s="255"/>
      <c r="BB1081" s="255"/>
      <c r="BC1081" s="255"/>
      <c r="BD1081" s="255"/>
      <c r="BE1081" s="255"/>
      <c r="BF1081" s="255"/>
      <c r="BG1081" s="255"/>
      <c r="BH1081" s="255"/>
      <c r="BI1081" s="255"/>
    </row>
    <row r="1082" spans="1:61" x14ac:dyDescent="0.2">
      <c r="A1082" s="255"/>
      <c r="B1082" s="255"/>
      <c r="C1082" s="255"/>
      <c r="D1082" s="255"/>
      <c r="E1082" s="255"/>
      <c r="F1082" s="255"/>
      <c r="G1082" s="255"/>
      <c r="H1082" s="255"/>
      <c r="I1082" s="255"/>
      <c r="J1082" s="255"/>
      <c r="K1082" s="255"/>
      <c r="L1082" s="255"/>
      <c r="M1082" s="255"/>
      <c r="N1082" s="255"/>
      <c r="O1082" s="255"/>
      <c r="P1082" s="255"/>
      <c r="Q1082" s="255"/>
      <c r="R1082" s="255"/>
      <c r="S1082" s="255"/>
      <c r="T1082" s="255"/>
      <c r="U1082" s="255"/>
      <c r="V1082" s="255"/>
      <c r="W1082" s="255"/>
      <c r="X1082" s="255"/>
      <c r="Y1082" s="255"/>
      <c r="Z1082" s="255"/>
      <c r="AA1082" s="255"/>
      <c r="AB1082" s="255"/>
      <c r="AC1082" s="255"/>
      <c r="AD1082" s="255"/>
      <c r="AE1082" s="255"/>
      <c r="AF1082" s="255"/>
      <c r="AG1082" s="255"/>
      <c r="AH1082" s="255"/>
      <c r="AI1082" s="255"/>
      <c r="AJ1082" s="255"/>
      <c r="AK1082" s="255"/>
      <c r="AL1082" s="255"/>
      <c r="AM1082" s="255"/>
      <c r="AN1082" s="255"/>
      <c r="AO1082" s="255"/>
      <c r="AP1082" s="255"/>
      <c r="AQ1082" s="255"/>
      <c r="AR1082" s="255"/>
      <c r="AS1082" s="255"/>
      <c r="AT1082" s="255"/>
      <c r="AU1082" s="255"/>
      <c r="AV1082" s="255"/>
      <c r="AW1082" s="255"/>
      <c r="AX1082" s="255"/>
      <c r="AY1082" s="255"/>
      <c r="AZ1082" s="255"/>
      <c r="BA1082" s="255"/>
      <c r="BB1082" s="255"/>
      <c r="BC1082" s="255"/>
      <c r="BD1082" s="255"/>
      <c r="BE1082" s="255"/>
      <c r="BF1082" s="255"/>
      <c r="BG1082" s="255"/>
      <c r="BH1082" s="255"/>
      <c r="BI1082" s="255"/>
    </row>
    <row r="1083" spans="1:61" x14ac:dyDescent="0.2">
      <c r="A1083" s="255"/>
      <c r="B1083" s="255"/>
      <c r="C1083" s="255"/>
      <c r="D1083" s="255"/>
      <c r="E1083" s="255"/>
      <c r="F1083" s="255"/>
      <c r="G1083" s="255"/>
      <c r="H1083" s="255"/>
      <c r="I1083" s="255"/>
      <c r="J1083" s="255"/>
      <c r="K1083" s="255"/>
      <c r="L1083" s="255"/>
      <c r="M1083" s="255"/>
      <c r="N1083" s="255"/>
      <c r="O1083" s="255"/>
      <c r="P1083" s="255"/>
      <c r="Q1083" s="255"/>
      <c r="R1083" s="255"/>
      <c r="S1083" s="255"/>
      <c r="T1083" s="255"/>
      <c r="U1083" s="255"/>
      <c r="V1083" s="255"/>
      <c r="W1083" s="255"/>
      <c r="X1083" s="255"/>
      <c r="Y1083" s="255"/>
      <c r="Z1083" s="255"/>
      <c r="AA1083" s="255"/>
      <c r="AB1083" s="255"/>
      <c r="AC1083" s="255"/>
      <c r="AD1083" s="255"/>
      <c r="AE1083" s="255"/>
      <c r="AF1083" s="255"/>
      <c r="AG1083" s="255"/>
      <c r="AH1083" s="255"/>
      <c r="AI1083" s="255"/>
      <c r="AJ1083" s="255"/>
      <c r="AK1083" s="255"/>
      <c r="AL1083" s="255"/>
      <c r="AM1083" s="255"/>
      <c r="AN1083" s="255"/>
      <c r="AO1083" s="255"/>
      <c r="AP1083" s="255"/>
      <c r="AQ1083" s="255"/>
      <c r="AR1083" s="255"/>
      <c r="AS1083" s="255"/>
      <c r="AT1083" s="255"/>
      <c r="AU1083" s="255"/>
      <c r="AV1083" s="255"/>
      <c r="AW1083" s="255"/>
      <c r="AX1083" s="255"/>
      <c r="AY1083" s="255"/>
      <c r="AZ1083" s="255"/>
      <c r="BA1083" s="255"/>
      <c r="BB1083" s="255"/>
      <c r="BC1083" s="255"/>
      <c r="BD1083" s="255"/>
      <c r="BE1083" s="255"/>
      <c r="BF1083" s="255"/>
      <c r="BG1083" s="255"/>
      <c r="BH1083" s="255"/>
      <c r="BI1083" s="255"/>
    </row>
    <row r="1084" spans="1:61" x14ac:dyDescent="0.2">
      <c r="A1084" s="255"/>
      <c r="B1084" s="255"/>
      <c r="C1084" s="255"/>
      <c r="D1084" s="255"/>
      <c r="E1084" s="255"/>
      <c r="F1084" s="255"/>
      <c r="G1084" s="255"/>
      <c r="H1084" s="255"/>
      <c r="I1084" s="255"/>
      <c r="J1084" s="255"/>
      <c r="K1084" s="255"/>
      <c r="L1084" s="255"/>
      <c r="M1084" s="255"/>
      <c r="N1084" s="255"/>
      <c r="O1084" s="255"/>
      <c r="P1084" s="255"/>
      <c r="Q1084" s="255"/>
      <c r="R1084" s="255"/>
      <c r="S1084" s="255"/>
      <c r="T1084" s="255"/>
      <c r="U1084" s="255"/>
      <c r="V1084" s="255"/>
      <c r="W1084" s="255"/>
      <c r="X1084" s="255"/>
      <c r="Y1084" s="255"/>
      <c r="Z1084" s="255"/>
      <c r="AA1084" s="255"/>
      <c r="AB1084" s="255"/>
      <c r="AC1084" s="255"/>
      <c r="AD1084" s="255"/>
      <c r="AE1084" s="255"/>
      <c r="AF1084" s="255"/>
      <c r="AG1084" s="255"/>
      <c r="AH1084" s="255"/>
      <c r="AI1084" s="255"/>
      <c r="AJ1084" s="255"/>
      <c r="AK1084" s="255"/>
      <c r="AL1084" s="255"/>
      <c r="AM1084" s="255"/>
      <c r="AN1084" s="255"/>
      <c r="AO1084" s="255"/>
      <c r="AP1084" s="255"/>
      <c r="AQ1084" s="255"/>
      <c r="AR1084" s="255"/>
      <c r="AS1084" s="255"/>
      <c r="AT1084" s="255"/>
      <c r="AU1084" s="255"/>
      <c r="AV1084" s="255"/>
      <c r="AW1084" s="255"/>
      <c r="AX1084" s="255"/>
      <c r="AY1084" s="255"/>
      <c r="AZ1084" s="255"/>
      <c r="BA1084" s="255"/>
      <c r="BB1084" s="255"/>
      <c r="BC1084" s="255"/>
      <c r="BD1084" s="255"/>
      <c r="BE1084" s="255"/>
      <c r="BF1084" s="255"/>
      <c r="BG1084" s="255"/>
      <c r="BH1084" s="255"/>
      <c r="BI1084" s="255"/>
    </row>
    <row r="1085" spans="1:61" x14ac:dyDescent="0.2">
      <c r="A1085" s="255"/>
      <c r="B1085" s="255"/>
      <c r="C1085" s="255"/>
      <c r="D1085" s="255"/>
      <c r="E1085" s="255"/>
      <c r="F1085" s="255"/>
      <c r="G1085" s="255"/>
      <c r="H1085" s="255"/>
      <c r="I1085" s="255"/>
      <c r="J1085" s="255"/>
      <c r="K1085" s="255"/>
      <c r="L1085" s="255"/>
      <c r="M1085" s="255"/>
      <c r="N1085" s="255"/>
      <c r="O1085" s="255"/>
      <c r="P1085" s="255"/>
      <c r="Q1085" s="255"/>
      <c r="R1085" s="255"/>
      <c r="S1085" s="255"/>
      <c r="T1085" s="255"/>
      <c r="U1085" s="255"/>
      <c r="V1085" s="255"/>
      <c r="W1085" s="255"/>
      <c r="X1085" s="255"/>
      <c r="Y1085" s="255"/>
      <c r="Z1085" s="255"/>
      <c r="AA1085" s="255"/>
      <c r="AB1085" s="255"/>
      <c r="AC1085" s="255"/>
      <c r="AD1085" s="255"/>
      <c r="AE1085" s="255"/>
      <c r="AF1085" s="255"/>
      <c r="AG1085" s="255"/>
      <c r="AH1085" s="255"/>
      <c r="AI1085" s="255"/>
      <c r="AJ1085" s="255"/>
      <c r="AK1085" s="255"/>
      <c r="AL1085" s="255"/>
      <c r="AM1085" s="255"/>
      <c r="AN1085" s="255"/>
      <c r="AO1085" s="255"/>
      <c r="AP1085" s="255"/>
      <c r="AQ1085" s="255"/>
      <c r="AR1085" s="255"/>
      <c r="AS1085" s="255"/>
      <c r="AT1085" s="255"/>
      <c r="AU1085" s="255"/>
      <c r="AV1085" s="255"/>
      <c r="AW1085" s="255"/>
      <c r="AX1085" s="255"/>
      <c r="AY1085" s="255"/>
      <c r="AZ1085" s="255"/>
      <c r="BA1085" s="255"/>
      <c r="BB1085" s="255"/>
      <c r="BC1085" s="255"/>
      <c r="BD1085" s="255"/>
      <c r="BE1085" s="255"/>
      <c r="BF1085" s="255"/>
      <c r="BG1085" s="255"/>
      <c r="BH1085" s="255"/>
      <c r="BI1085" s="255"/>
    </row>
    <row r="1086" spans="1:61" x14ac:dyDescent="0.2">
      <c r="A1086" s="255"/>
      <c r="B1086" s="255"/>
      <c r="C1086" s="255"/>
      <c r="D1086" s="255"/>
      <c r="E1086" s="255"/>
      <c r="F1086" s="255"/>
      <c r="G1086" s="255"/>
      <c r="H1086" s="255"/>
      <c r="I1086" s="255"/>
      <c r="J1086" s="255"/>
      <c r="K1086" s="255"/>
      <c r="L1086" s="255"/>
      <c r="M1086" s="255"/>
      <c r="N1086" s="255"/>
      <c r="O1086" s="255"/>
      <c r="P1086" s="255"/>
      <c r="Q1086" s="255"/>
      <c r="R1086" s="255"/>
      <c r="S1086" s="255"/>
      <c r="T1086" s="255"/>
      <c r="U1086" s="255"/>
      <c r="V1086" s="255"/>
      <c r="W1086" s="255"/>
      <c r="X1086" s="255"/>
      <c r="Y1086" s="255"/>
      <c r="Z1086" s="255"/>
      <c r="AA1086" s="255"/>
      <c r="AB1086" s="255"/>
      <c r="AC1086" s="255"/>
      <c r="AD1086" s="255"/>
      <c r="AE1086" s="255"/>
      <c r="AF1086" s="255"/>
      <c r="AG1086" s="255"/>
      <c r="AH1086" s="255"/>
      <c r="AI1086" s="255"/>
      <c r="AJ1086" s="255"/>
      <c r="AK1086" s="255"/>
      <c r="AL1086" s="255"/>
      <c r="AM1086" s="255"/>
      <c r="AN1086" s="255"/>
      <c r="AO1086" s="255"/>
      <c r="AP1086" s="255"/>
      <c r="AQ1086" s="255"/>
      <c r="AR1086" s="255"/>
      <c r="AS1086" s="255"/>
      <c r="AT1086" s="255"/>
      <c r="AU1086" s="255"/>
      <c r="AV1086" s="255"/>
      <c r="AW1086" s="255"/>
      <c r="AX1086" s="255"/>
      <c r="AY1086" s="255"/>
      <c r="AZ1086" s="255"/>
      <c r="BA1086" s="255"/>
      <c r="BB1086" s="255"/>
      <c r="BC1086" s="255"/>
      <c r="BD1086" s="255"/>
      <c r="BE1086" s="255"/>
      <c r="BF1086" s="255"/>
      <c r="BG1086" s="255"/>
      <c r="BH1086" s="255"/>
      <c r="BI1086" s="255"/>
    </row>
    <row r="1087" spans="1:61" x14ac:dyDescent="0.2">
      <c r="A1087" s="255"/>
      <c r="B1087" s="255"/>
      <c r="C1087" s="255"/>
      <c r="D1087" s="255"/>
      <c r="E1087" s="255"/>
      <c r="F1087" s="255"/>
      <c r="G1087" s="255"/>
      <c r="H1087" s="255"/>
      <c r="I1087" s="255"/>
      <c r="J1087" s="255"/>
      <c r="K1087" s="255"/>
      <c r="L1087" s="255"/>
      <c r="M1087" s="255"/>
      <c r="N1087" s="255"/>
      <c r="O1087" s="255"/>
      <c r="P1087" s="255"/>
      <c r="Q1087" s="255"/>
      <c r="R1087" s="255"/>
      <c r="S1087" s="255"/>
      <c r="T1087" s="255"/>
      <c r="U1087" s="255"/>
      <c r="V1087" s="255"/>
      <c r="W1087" s="255"/>
      <c r="X1087" s="255"/>
      <c r="Y1087" s="255"/>
      <c r="Z1087" s="255"/>
      <c r="AA1087" s="255"/>
      <c r="AB1087" s="255"/>
      <c r="AC1087" s="255"/>
      <c r="AD1087" s="255"/>
      <c r="AE1087" s="255"/>
      <c r="AF1087" s="255"/>
      <c r="AG1087" s="255"/>
      <c r="AH1087" s="255"/>
      <c r="AI1087" s="255"/>
      <c r="AJ1087" s="255"/>
      <c r="AK1087" s="255"/>
      <c r="AL1087" s="255"/>
      <c r="AM1087" s="255"/>
      <c r="AN1087" s="255"/>
      <c r="AO1087" s="255"/>
      <c r="AP1087" s="255"/>
      <c r="AQ1087" s="255"/>
      <c r="AR1087" s="255"/>
      <c r="AS1087" s="255"/>
      <c r="AT1087" s="255"/>
      <c r="AU1087" s="255"/>
      <c r="AV1087" s="255"/>
      <c r="AW1087" s="255"/>
      <c r="AX1087" s="255"/>
      <c r="AY1087" s="255"/>
      <c r="AZ1087" s="255"/>
      <c r="BA1087" s="255"/>
      <c r="BB1087" s="255"/>
      <c r="BC1087" s="255"/>
      <c r="BD1087" s="255"/>
      <c r="BE1087" s="255"/>
      <c r="BF1087" s="255"/>
      <c r="BG1087" s="255"/>
      <c r="BH1087" s="255"/>
      <c r="BI1087" s="255"/>
    </row>
    <row r="1088" spans="1:61" x14ac:dyDescent="0.2">
      <c r="A1088" s="255"/>
      <c r="B1088" s="255"/>
      <c r="C1088" s="255"/>
      <c r="D1088" s="255"/>
      <c r="E1088" s="255"/>
      <c r="F1088" s="255"/>
      <c r="G1088" s="255"/>
      <c r="H1088" s="255"/>
      <c r="I1088" s="255"/>
      <c r="J1088" s="255"/>
      <c r="K1088" s="255"/>
      <c r="L1088" s="255"/>
      <c r="M1088" s="255"/>
      <c r="N1088" s="255"/>
      <c r="O1088" s="255"/>
      <c r="P1088" s="255"/>
      <c r="Q1088" s="255"/>
      <c r="R1088" s="255"/>
      <c r="S1088" s="255"/>
      <c r="T1088" s="255"/>
      <c r="U1088" s="255"/>
      <c r="V1088" s="255"/>
      <c r="W1088" s="255"/>
      <c r="X1088" s="255"/>
      <c r="Y1088" s="255"/>
      <c r="Z1088" s="255"/>
      <c r="AA1088" s="255"/>
      <c r="AB1088" s="255"/>
      <c r="AC1088" s="255"/>
      <c r="AD1088" s="255"/>
      <c r="AE1088" s="255"/>
      <c r="AF1088" s="255"/>
      <c r="AG1088" s="255"/>
      <c r="AH1088" s="255"/>
      <c r="AI1088" s="255"/>
      <c r="AJ1088" s="255"/>
      <c r="AK1088" s="255"/>
      <c r="AL1088" s="255"/>
      <c r="AM1088" s="255"/>
      <c r="AN1088" s="255"/>
      <c r="AO1088" s="255"/>
      <c r="AP1088" s="255"/>
      <c r="AQ1088" s="255"/>
      <c r="AR1088" s="255"/>
      <c r="AS1088" s="255"/>
      <c r="AT1088" s="255"/>
      <c r="AU1088" s="255"/>
      <c r="AV1088" s="255"/>
      <c r="AW1088" s="255"/>
      <c r="AX1088" s="255"/>
      <c r="AY1088" s="255"/>
      <c r="AZ1088" s="255"/>
      <c r="BA1088" s="255"/>
      <c r="BB1088" s="255"/>
      <c r="BC1088" s="255"/>
      <c r="BD1088" s="255"/>
      <c r="BE1088" s="255"/>
      <c r="BF1088" s="255"/>
      <c r="BG1088" s="255"/>
      <c r="BH1088" s="255"/>
      <c r="BI1088" s="255"/>
    </row>
    <row r="1089" spans="1:61" x14ac:dyDescent="0.2">
      <c r="A1089" s="255"/>
      <c r="B1089" s="255"/>
      <c r="C1089" s="255"/>
      <c r="D1089" s="255"/>
      <c r="E1089" s="255"/>
      <c r="F1089" s="255"/>
      <c r="G1089" s="255"/>
      <c r="H1089" s="255"/>
      <c r="I1089" s="255"/>
      <c r="J1089" s="255"/>
      <c r="K1089" s="255"/>
      <c r="L1089" s="255"/>
      <c r="M1089" s="255"/>
      <c r="N1089" s="255"/>
      <c r="O1089" s="255"/>
      <c r="P1089" s="255"/>
      <c r="Q1089" s="255"/>
      <c r="R1089" s="255"/>
      <c r="S1089" s="255"/>
      <c r="T1089" s="255"/>
      <c r="U1089" s="255"/>
      <c r="V1089" s="255"/>
      <c r="W1089" s="255"/>
      <c r="X1089" s="255"/>
      <c r="Y1089" s="255"/>
      <c r="Z1089" s="255"/>
      <c r="AA1089" s="255"/>
      <c r="AB1089" s="255"/>
      <c r="AC1089" s="255"/>
      <c r="AD1089" s="255"/>
      <c r="AE1089" s="255"/>
      <c r="AF1089" s="255"/>
      <c r="AG1089" s="255"/>
      <c r="AH1089" s="255"/>
      <c r="AI1089" s="255"/>
      <c r="AJ1089" s="255"/>
      <c r="AK1089" s="255"/>
      <c r="AL1089" s="255"/>
      <c r="AM1089" s="255"/>
      <c r="AN1089" s="255"/>
      <c r="AO1089" s="255"/>
      <c r="AP1089" s="255"/>
      <c r="AQ1089" s="255"/>
      <c r="AR1089" s="255"/>
      <c r="AS1089" s="255"/>
      <c r="AT1089" s="255"/>
      <c r="AU1089" s="255"/>
      <c r="AV1089" s="255"/>
      <c r="AW1089" s="255"/>
      <c r="AX1089" s="255"/>
      <c r="AY1089" s="255"/>
      <c r="AZ1089" s="255"/>
      <c r="BA1089" s="255"/>
      <c r="BB1089" s="255"/>
      <c r="BC1089" s="255"/>
      <c r="BD1089" s="255"/>
      <c r="BE1089" s="255"/>
      <c r="BF1089" s="255"/>
      <c r="BG1089" s="255"/>
      <c r="BH1089" s="255"/>
      <c r="BI1089" s="255"/>
    </row>
    <row r="1090" spans="1:61" x14ac:dyDescent="0.2">
      <c r="A1090" s="255"/>
      <c r="B1090" s="255"/>
      <c r="C1090" s="255"/>
      <c r="D1090" s="255"/>
      <c r="E1090" s="255"/>
      <c r="F1090" s="255"/>
      <c r="G1090" s="255"/>
      <c r="H1090" s="255"/>
      <c r="I1090" s="255"/>
      <c r="J1090" s="255"/>
      <c r="K1090" s="255"/>
      <c r="L1090" s="255"/>
      <c r="M1090" s="255"/>
      <c r="N1090" s="255"/>
      <c r="O1090" s="255"/>
      <c r="P1090" s="255"/>
      <c r="Q1090" s="255"/>
      <c r="R1090" s="255"/>
      <c r="S1090" s="255"/>
      <c r="T1090" s="255"/>
      <c r="U1090" s="255"/>
      <c r="V1090" s="255"/>
      <c r="W1090" s="255"/>
      <c r="X1090" s="255"/>
      <c r="Y1090" s="255"/>
      <c r="Z1090" s="255"/>
      <c r="AA1090" s="255"/>
      <c r="AB1090" s="255"/>
      <c r="AC1090" s="255"/>
      <c r="AD1090" s="255"/>
      <c r="AE1090" s="255"/>
      <c r="AF1090" s="255"/>
      <c r="AG1090" s="255"/>
      <c r="AH1090" s="255"/>
      <c r="AI1090" s="255"/>
      <c r="AJ1090" s="255"/>
      <c r="AK1090" s="255"/>
      <c r="AL1090" s="255"/>
      <c r="AM1090" s="255"/>
      <c r="AN1090" s="255"/>
      <c r="AO1090" s="255"/>
      <c r="AP1090" s="255"/>
      <c r="AQ1090" s="255"/>
      <c r="AR1090" s="255"/>
      <c r="AS1090" s="255"/>
      <c r="AT1090" s="255"/>
      <c r="AU1090" s="255"/>
      <c r="AV1090" s="255"/>
      <c r="AW1090" s="255"/>
      <c r="AX1090" s="255"/>
      <c r="AY1090" s="255"/>
      <c r="AZ1090" s="255"/>
      <c r="BA1090" s="255"/>
      <c r="BB1090" s="255"/>
      <c r="BC1090" s="255"/>
      <c r="BD1090" s="255"/>
      <c r="BE1090" s="255"/>
      <c r="BF1090" s="255"/>
      <c r="BG1090" s="255"/>
      <c r="BH1090" s="255"/>
      <c r="BI1090" s="255"/>
    </row>
    <row r="1091" spans="1:61" x14ac:dyDescent="0.2">
      <c r="A1091" s="255"/>
      <c r="B1091" s="255"/>
      <c r="C1091" s="255"/>
      <c r="D1091" s="255"/>
      <c r="E1091" s="255"/>
      <c r="F1091" s="255"/>
      <c r="G1091" s="255"/>
      <c r="H1091" s="255"/>
      <c r="I1091" s="255"/>
      <c r="J1091" s="255"/>
      <c r="K1091" s="255"/>
      <c r="L1091" s="255"/>
      <c r="M1091" s="255"/>
      <c r="N1091" s="255"/>
      <c r="O1091" s="255"/>
      <c r="P1091" s="255"/>
      <c r="Q1091" s="255"/>
      <c r="R1091" s="255"/>
      <c r="S1091" s="255"/>
      <c r="T1091" s="255"/>
      <c r="U1091" s="255"/>
      <c r="V1091" s="255"/>
      <c r="W1091" s="255"/>
      <c r="X1091" s="255"/>
      <c r="Y1091" s="255"/>
      <c r="Z1091" s="255"/>
      <c r="AA1091" s="255"/>
      <c r="AB1091" s="255"/>
      <c r="AC1091" s="255"/>
      <c r="AD1091" s="255"/>
      <c r="AE1091" s="255"/>
      <c r="AF1091" s="255"/>
      <c r="AG1091" s="255"/>
      <c r="AH1091" s="255"/>
      <c r="AI1091" s="255"/>
      <c r="AJ1091" s="255"/>
      <c r="AK1091" s="255"/>
      <c r="AL1091" s="255"/>
      <c r="AM1091" s="255"/>
      <c r="AN1091" s="255"/>
      <c r="AO1091" s="255"/>
      <c r="AP1091" s="255"/>
      <c r="AQ1091" s="255"/>
      <c r="AR1091" s="255"/>
      <c r="AS1091" s="255"/>
      <c r="AT1091" s="255"/>
      <c r="AU1091" s="255"/>
      <c r="AV1091" s="255"/>
      <c r="AW1091" s="255"/>
      <c r="AX1091" s="255"/>
      <c r="AY1091" s="255"/>
      <c r="AZ1091" s="255"/>
      <c r="BA1091" s="255"/>
      <c r="BB1091" s="255"/>
      <c r="BC1091" s="255"/>
      <c r="BD1091" s="255"/>
      <c r="BE1091" s="255"/>
      <c r="BF1091" s="255"/>
      <c r="BG1091" s="255"/>
      <c r="BH1091" s="255"/>
      <c r="BI1091" s="255"/>
    </row>
    <row r="1092" spans="1:61" x14ac:dyDescent="0.2">
      <c r="A1092" s="255"/>
      <c r="B1092" s="255"/>
      <c r="C1092" s="255"/>
      <c r="D1092" s="255"/>
      <c r="E1092" s="255"/>
      <c r="F1092" s="255"/>
      <c r="G1092" s="255"/>
      <c r="H1092" s="255"/>
      <c r="I1092" s="255"/>
      <c r="J1092" s="255"/>
      <c r="K1092" s="255"/>
      <c r="L1092" s="255"/>
      <c r="M1092" s="255"/>
      <c r="N1092" s="255"/>
      <c r="O1092" s="255"/>
      <c r="P1092" s="255"/>
      <c r="Q1092" s="255"/>
      <c r="R1092" s="255"/>
      <c r="S1092" s="255"/>
      <c r="T1092" s="255"/>
      <c r="U1092" s="255"/>
      <c r="V1092" s="255"/>
      <c r="W1092" s="255"/>
      <c r="X1092" s="255"/>
      <c r="Y1092" s="255"/>
      <c r="Z1092" s="255"/>
      <c r="AA1092" s="255"/>
      <c r="AB1092" s="255"/>
      <c r="AC1092" s="255"/>
      <c r="AD1092" s="255"/>
      <c r="AE1092" s="255"/>
      <c r="AF1092" s="255"/>
      <c r="AG1092" s="255"/>
      <c r="AH1092" s="255"/>
      <c r="AI1092" s="255"/>
      <c r="AJ1092" s="255"/>
      <c r="AK1092" s="255"/>
      <c r="AL1092" s="255"/>
      <c r="AM1092" s="255"/>
      <c r="AN1092" s="255"/>
      <c r="AO1092" s="255"/>
      <c r="AP1092" s="255"/>
      <c r="AQ1092" s="255"/>
      <c r="AR1092" s="255"/>
      <c r="AS1092" s="255"/>
      <c r="AT1092" s="255"/>
      <c r="AU1092" s="255"/>
      <c r="AV1092" s="255"/>
      <c r="AW1092" s="255"/>
      <c r="AX1092" s="255"/>
      <c r="AY1092" s="255"/>
      <c r="AZ1092" s="255"/>
      <c r="BA1092" s="255"/>
      <c r="BB1092" s="255"/>
      <c r="BC1092" s="255"/>
      <c r="BD1092" s="255"/>
      <c r="BE1092" s="255"/>
      <c r="BF1092" s="255"/>
      <c r="BG1092" s="255"/>
      <c r="BH1092" s="255"/>
      <c r="BI1092" s="255"/>
    </row>
    <row r="1093" spans="1:61" x14ac:dyDescent="0.2">
      <c r="A1093" s="255"/>
      <c r="B1093" s="255"/>
      <c r="C1093" s="255"/>
      <c r="D1093" s="255"/>
      <c r="E1093" s="255"/>
      <c r="F1093" s="255"/>
      <c r="G1093" s="255"/>
      <c r="H1093" s="255"/>
      <c r="I1093" s="255"/>
      <c r="J1093" s="255"/>
      <c r="K1093" s="255"/>
      <c r="L1093" s="255"/>
      <c r="M1093" s="255"/>
      <c r="N1093" s="255"/>
      <c r="O1093" s="255"/>
      <c r="P1093" s="255"/>
      <c r="Q1093" s="255"/>
      <c r="R1093" s="255"/>
      <c r="S1093" s="255"/>
      <c r="T1093" s="255"/>
      <c r="U1093" s="255"/>
      <c r="V1093" s="255"/>
      <c r="W1093" s="255"/>
      <c r="X1093" s="255"/>
      <c r="Y1093" s="255"/>
      <c r="Z1093" s="255"/>
      <c r="AA1093" s="255"/>
      <c r="AB1093" s="255"/>
      <c r="AC1093" s="255"/>
      <c r="AD1093" s="255"/>
      <c r="AE1093" s="255"/>
      <c r="AF1093" s="255"/>
      <c r="AG1093" s="255"/>
      <c r="AH1093" s="255"/>
      <c r="AI1093" s="255"/>
      <c r="AJ1093" s="255"/>
      <c r="AK1093" s="255"/>
      <c r="AL1093" s="255"/>
      <c r="AM1093" s="255"/>
      <c r="AN1093" s="255"/>
      <c r="AO1093" s="255"/>
      <c r="AP1093" s="255"/>
      <c r="AQ1093" s="255"/>
      <c r="AR1093" s="255"/>
      <c r="AS1093" s="255"/>
      <c r="AT1093" s="255"/>
      <c r="AU1093" s="255"/>
      <c r="AV1093" s="255"/>
      <c r="AW1093" s="255"/>
      <c r="AX1093" s="255"/>
      <c r="AY1093" s="255"/>
      <c r="AZ1093" s="255"/>
      <c r="BA1093" s="255"/>
      <c r="BB1093" s="255"/>
      <c r="BC1093" s="255"/>
      <c r="BD1093" s="255"/>
      <c r="BE1093" s="255"/>
      <c r="BF1093" s="255"/>
      <c r="BG1093" s="255"/>
      <c r="BH1093" s="255"/>
      <c r="BI1093" s="255"/>
    </row>
    <row r="1094" spans="1:61" x14ac:dyDescent="0.2">
      <c r="A1094" s="255"/>
      <c r="B1094" s="255"/>
      <c r="C1094" s="255"/>
      <c r="D1094" s="255"/>
      <c r="E1094" s="255"/>
      <c r="F1094" s="255"/>
      <c r="G1094" s="255"/>
      <c r="H1094" s="255"/>
      <c r="I1094" s="255"/>
      <c r="J1094" s="255"/>
      <c r="K1094" s="255"/>
      <c r="L1094" s="255"/>
      <c r="M1094" s="255"/>
      <c r="N1094" s="255"/>
      <c r="O1094" s="255"/>
      <c r="P1094" s="255"/>
      <c r="Q1094" s="255"/>
      <c r="R1094" s="255"/>
      <c r="S1094" s="255"/>
      <c r="T1094" s="255"/>
      <c r="U1094" s="255"/>
      <c r="V1094" s="255"/>
      <c r="W1094" s="255"/>
      <c r="X1094" s="255"/>
      <c r="Y1094" s="255"/>
      <c r="Z1094" s="255"/>
      <c r="AA1094" s="255"/>
      <c r="AB1094" s="255"/>
      <c r="AC1094" s="255"/>
      <c r="AD1094" s="255"/>
      <c r="AE1094" s="255"/>
      <c r="AF1094" s="255"/>
      <c r="AG1094" s="255"/>
      <c r="AH1094" s="255"/>
      <c r="AI1094" s="255"/>
      <c r="AJ1094" s="255"/>
      <c r="AK1094" s="255"/>
      <c r="AL1094" s="255"/>
      <c r="AM1094" s="255"/>
      <c r="AN1094" s="255"/>
      <c r="AO1094" s="255"/>
      <c r="AP1094" s="255"/>
      <c r="AQ1094" s="255"/>
      <c r="AR1094" s="255"/>
      <c r="AS1094" s="255"/>
      <c r="AT1094" s="255"/>
      <c r="AU1094" s="255"/>
      <c r="AV1094" s="255"/>
      <c r="AW1094" s="255"/>
      <c r="AX1094" s="255"/>
      <c r="AY1094" s="255"/>
      <c r="AZ1094" s="255"/>
      <c r="BA1094" s="255"/>
      <c r="BB1094" s="255"/>
      <c r="BC1094" s="255"/>
      <c r="BD1094" s="255"/>
      <c r="BE1094" s="255"/>
      <c r="BF1094" s="255"/>
      <c r="BG1094" s="255"/>
      <c r="BH1094" s="255"/>
      <c r="BI1094" s="255"/>
    </row>
    <row r="1095" spans="1:61" x14ac:dyDescent="0.2">
      <c r="A1095" s="255"/>
      <c r="B1095" s="255"/>
      <c r="C1095" s="255"/>
      <c r="D1095" s="255"/>
      <c r="E1095" s="255"/>
      <c r="F1095" s="255"/>
      <c r="G1095" s="255"/>
      <c r="H1095" s="255"/>
      <c r="I1095" s="255"/>
      <c r="J1095" s="255"/>
      <c r="K1095" s="255"/>
      <c r="L1095" s="255"/>
      <c r="M1095" s="255"/>
      <c r="N1095" s="255"/>
      <c r="O1095" s="255"/>
      <c r="P1095" s="255"/>
      <c r="Q1095" s="255"/>
      <c r="R1095" s="255"/>
      <c r="S1095" s="255"/>
      <c r="T1095" s="255"/>
      <c r="U1095" s="255"/>
      <c r="V1095" s="255"/>
      <c r="W1095" s="255"/>
      <c r="X1095" s="255"/>
      <c r="Y1095" s="255"/>
      <c r="Z1095" s="255"/>
      <c r="AA1095" s="255"/>
      <c r="AB1095" s="255"/>
      <c r="AC1095" s="255"/>
      <c r="AD1095" s="255"/>
      <c r="AE1095" s="255"/>
      <c r="AF1095" s="255"/>
      <c r="AG1095" s="255"/>
      <c r="AH1095" s="255"/>
      <c r="AI1095" s="255"/>
      <c r="AJ1095" s="255"/>
      <c r="AK1095" s="255"/>
      <c r="AL1095" s="255"/>
      <c r="AM1095" s="255"/>
      <c r="AN1095" s="255"/>
      <c r="AO1095" s="255"/>
      <c r="AP1095" s="255"/>
      <c r="AQ1095" s="255"/>
      <c r="AR1095" s="255"/>
      <c r="AS1095" s="255"/>
      <c r="AT1095" s="255"/>
      <c r="AU1095" s="255"/>
      <c r="AV1095" s="255"/>
      <c r="AW1095" s="255"/>
      <c r="AX1095" s="255"/>
      <c r="AY1095" s="255"/>
      <c r="AZ1095" s="255"/>
      <c r="BA1095" s="255"/>
      <c r="BB1095" s="255"/>
      <c r="BC1095" s="255"/>
      <c r="BD1095" s="255"/>
      <c r="BE1095" s="255"/>
      <c r="BF1095" s="255"/>
      <c r="BG1095" s="255"/>
      <c r="BH1095" s="255"/>
      <c r="BI1095" s="255"/>
    </row>
    <row r="1096" spans="1:61" x14ac:dyDescent="0.2">
      <c r="A1096" s="255"/>
      <c r="B1096" s="255"/>
      <c r="C1096" s="255"/>
      <c r="D1096" s="255"/>
      <c r="E1096" s="255"/>
      <c r="F1096" s="255"/>
      <c r="G1096" s="255"/>
      <c r="H1096" s="255"/>
      <c r="I1096" s="255"/>
      <c r="J1096" s="255"/>
      <c r="K1096" s="255"/>
      <c r="L1096" s="255"/>
      <c r="M1096" s="255"/>
      <c r="N1096" s="255"/>
      <c r="O1096" s="255"/>
      <c r="P1096" s="255"/>
      <c r="Q1096" s="255"/>
      <c r="R1096" s="255"/>
      <c r="S1096" s="255"/>
      <c r="T1096" s="255"/>
      <c r="U1096" s="255"/>
      <c r="V1096" s="255"/>
      <c r="W1096" s="255"/>
      <c r="X1096" s="255"/>
      <c r="Y1096" s="255"/>
      <c r="Z1096" s="255"/>
      <c r="AA1096" s="255"/>
      <c r="AB1096" s="255"/>
      <c r="AC1096" s="255"/>
      <c r="AD1096" s="255"/>
      <c r="AE1096" s="255"/>
      <c r="AF1096" s="255"/>
      <c r="AG1096" s="255"/>
      <c r="AH1096" s="255"/>
      <c r="AI1096" s="255"/>
      <c r="AJ1096" s="255"/>
      <c r="AK1096" s="255"/>
      <c r="AL1096" s="255"/>
      <c r="AM1096" s="255"/>
      <c r="AN1096" s="255"/>
      <c r="AO1096" s="255"/>
      <c r="AP1096" s="255"/>
      <c r="AQ1096" s="255"/>
      <c r="AR1096" s="255"/>
      <c r="AS1096" s="255"/>
      <c r="AT1096" s="255"/>
      <c r="AU1096" s="255"/>
      <c r="AV1096" s="255"/>
      <c r="AW1096" s="255"/>
      <c r="AX1096" s="255"/>
      <c r="AY1096" s="255"/>
      <c r="AZ1096" s="255"/>
      <c r="BA1096" s="255"/>
      <c r="BB1096" s="255"/>
      <c r="BC1096" s="255"/>
      <c r="BD1096" s="255"/>
      <c r="BE1096" s="255"/>
      <c r="BF1096" s="255"/>
      <c r="BG1096" s="255"/>
      <c r="BH1096" s="255"/>
      <c r="BI1096" s="255"/>
    </row>
    <row r="1097" spans="1:61" x14ac:dyDescent="0.2">
      <c r="A1097" s="255"/>
      <c r="B1097" s="255"/>
      <c r="C1097" s="255"/>
      <c r="D1097" s="255"/>
      <c r="E1097" s="255"/>
      <c r="F1097" s="255"/>
      <c r="G1097" s="255"/>
      <c r="H1097" s="255"/>
      <c r="I1097" s="255"/>
      <c r="J1097" s="255"/>
      <c r="K1097" s="255"/>
      <c r="L1097" s="255"/>
      <c r="M1097" s="255"/>
      <c r="N1097" s="255"/>
      <c r="O1097" s="255"/>
      <c r="P1097" s="255"/>
      <c r="Q1097" s="255"/>
      <c r="R1097" s="255"/>
      <c r="S1097" s="255"/>
      <c r="T1097" s="255"/>
      <c r="U1097" s="255"/>
      <c r="V1097" s="255"/>
      <c r="W1097" s="255"/>
      <c r="X1097" s="255"/>
      <c r="Y1097" s="255"/>
      <c r="Z1097" s="255"/>
      <c r="AA1097" s="255"/>
      <c r="AB1097" s="255"/>
      <c r="AC1097" s="255"/>
      <c r="AD1097" s="255"/>
      <c r="AE1097" s="255"/>
      <c r="AF1097" s="255"/>
      <c r="AG1097" s="255"/>
      <c r="AH1097" s="255"/>
      <c r="AI1097" s="255"/>
      <c r="AJ1097" s="255"/>
      <c r="AK1097" s="255"/>
      <c r="AL1097" s="255"/>
      <c r="AM1097" s="255"/>
      <c r="AN1097" s="255"/>
      <c r="AO1097" s="255"/>
      <c r="AP1097" s="255"/>
      <c r="AQ1097" s="255"/>
      <c r="AR1097" s="255"/>
      <c r="AS1097" s="255"/>
      <c r="AT1097" s="255"/>
      <c r="AU1097" s="255"/>
      <c r="AV1097" s="255"/>
      <c r="AW1097" s="255"/>
      <c r="AX1097" s="255"/>
      <c r="AY1097" s="255"/>
      <c r="AZ1097" s="255"/>
      <c r="BA1097" s="255"/>
      <c r="BB1097" s="255"/>
      <c r="BC1097" s="255"/>
      <c r="BD1097" s="255"/>
      <c r="BE1097" s="255"/>
      <c r="BF1097" s="255"/>
      <c r="BG1097" s="255"/>
      <c r="BH1097" s="255"/>
      <c r="BI1097" s="255"/>
    </row>
    <row r="1098" spans="1:61" x14ac:dyDescent="0.2">
      <c r="A1098" s="255"/>
      <c r="B1098" s="255"/>
      <c r="C1098" s="255"/>
      <c r="D1098" s="255"/>
      <c r="E1098" s="255"/>
      <c r="F1098" s="255"/>
      <c r="G1098" s="255"/>
      <c r="H1098" s="255"/>
      <c r="I1098" s="255"/>
      <c r="J1098" s="255"/>
      <c r="K1098" s="255"/>
      <c r="L1098" s="255"/>
      <c r="M1098" s="255"/>
      <c r="N1098" s="255"/>
      <c r="O1098" s="255"/>
      <c r="P1098" s="255"/>
      <c r="Q1098" s="255"/>
      <c r="R1098" s="255"/>
      <c r="S1098" s="255"/>
      <c r="T1098" s="255"/>
      <c r="U1098" s="255"/>
      <c r="V1098" s="255"/>
      <c r="W1098" s="255"/>
      <c r="X1098" s="255"/>
      <c r="Y1098" s="255"/>
      <c r="Z1098" s="255"/>
      <c r="AA1098" s="255"/>
      <c r="AB1098" s="255"/>
      <c r="AC1098" s="255"/>
      <c r="AD1098" s="255"/>
      <c r="AE1098" s="255"/>
      <c r="AF1098" s="255"/>
      <c r="AG1098" s="255"/>
      <c r="AH1098" s="255"/>
      <c r="AI1098" s="255"/>
      <c r="AJ1098" s="255"/>
      <c r="AK1098" s="255"/>
      <c r="AL1098" s="255"/>
      <c r="AM1098" s="255"/>
      <c r="AN1098" s="255"/>
      <c r="AO1098" s="255"/>
      <c r="AP1098" s="255"/>
      <c r="AQ1098" s="255"/>
      <c r="AR1098" s="255"/>
      <c r="AS1098" s="255"/>
      <c r="AT1098" s="255"/>
      <c r="AU1098" s="255"/>
      <c r="AV1098" s="255"/>
      <c r="AW1098" s="255"/>
      <c r="AX1098" s="255"/>
      <c r="AY1098" s="255"/>
      <c r="AZ1098" s="255"/>
      <c r="BA1098" s="255"/>
      <c r="BB1098" s="255"/>
      <c r="BC1098" s="255"/>
      <c r="BD1098" s="255"/>
      <c r="BE1098" s="255"/>
      <c r="BF1098" s="255"/>
      <c r="BG1098" s="255"/>
      <c r="BH1098" s="255"/>
      <c r="BI1098" s="255"/>
    </row>
    <row r="1099" spans="1:61" x14ac:dyDescent="0.2">
      <c r="A1099" s="255"/>
      <c r="B1099" s="255"/>
      <c r="C1099" s="255"/>
      <c r="D1099" s="255"/>
      <c r="E1099" s="255"/>
      <c r="F1099" s="255"/>
      <c r="G1099" s="255"/>
      <c r="H1099" s="255"/>
      <c r="I1099" s="255"/>
      <c r="J1099" s="255"/>
      <c r="K1099" s="255"/>
      <c r="L1099" s="255"/>
      <c r="M1099" s="255"/>
      <c r="N1099" s="255"/>
      <c r="O1099" s="255"/>
      <c r="P1099" s="255"/>
      <c r="Q1099" s="255"/>
      <c r="R1099" s="255"/>
      <c r="S1099" s="255"/>
      <c r="T1099" s="255"/>
      <c r="U1099" s="255"/>
      <c r="V1099" s="255"/>
      <c r="W1099" s="255"/>
      <c r="X1099" s="255"/>
      <c r="Y1099" s="255"/>
      <c r="Z1099" s="255"/>
      <c r="AA1099" s="255"/>
      <c r="AB1099" s="255"/>
      <c r="AC1099" s="255"/>
      <c r="AD1099" s="255"/>
      <c r="AE1099" s="255"/>
      <c r="AF1099" s="255"/>
      <c r="AG1099" s="255"/>
      <c r="AH1099" s="255"/>
      <c r="AI1099" s="255"/>
      <c r="AJ1099" s="255"/>
      <c r="AK1099" s="255"/>
      <c r="AL1099" s="255"/>
      <c r="AM1099" s="255"/>
      <c r="AN1099" s="255"/>
      <c r="AO1099" s="255"/>
      <c r="AP1099" s="255"/>
      <c r="AQ1099" s="255"/>
      <c r="AR1099" s="255"/>
      <c r="AS1099" s="255"/>
      <c r="AT1099" s="255"/>
      <c r="AU1099" s="255"/>
      <c r="AV1099" s="255"/>
      <c r="AW1099" s="255"/>
      <c r="AX1099" s="255"/>
      <c r="AY1099" s="255"/>
      <c r="AZ1099" s="255"/>
      <c r="BA1099" s="255"/>
      <c r="BB1099" s="255"/>
      <c r="BC1099" s="255"/>
      <c r="BD1099" s="255"/>
      <c r="BE1099" s="255"/>
      <c r="BF1099" s="255"/>
      <c r="BG1099" s="255"/>
      <c r="BH1099" s="255"/>
      <c r="BI1099" s="255"/>
    </row>
    <row r="1100" spans="1:61" x14ac:dyDescent="0.2">
      <c r="A1100" s="255"/>
      <c r="B1100" s="255"/>
      <c r="C1100" s="255"/>
      <c r="D1100" s="255"/>
      <c r="E1100" s="255"/>
      <c r="F1100" s="255"/>
      <c r="G1100" s="255"/>
      <c r="H1100" s="255"/>
      <c r="I1100" s="255"/>
      <c r="J1100" s="255"/>
      <c r="K1100" s="255"/>
      <c r="L1100" s="255"/>
      <c r="M1100" s="255"/>
      <c r="N1100" s="255"/>
      <c r="O1100" s="255"/>
      <c r="P1100" s="255"/>
      <c r="Q1100" s="255"/>
      <c r="R1100" s="255"/>
      <c r="S1100" s="255"/>
      <c r="T1100" s="255"/>
      <c r="U1100" s="255"/>
      <c r="V1100" s="255"/>
      <c r="W1100" s="255"/>
      <c r="X1100" s="255"/>
      <c r="Y1100" s="255"/>
      <c r="Z1100" s="255"/>
      <c r="AA1100" s="255"/>
      <c r="AB1100" s="255"/>
      <c r="AC1100" s="255"/>
      <c r="AD1100" s="255"/>
      <c r="AE1100" s="255"/>
      <c r="AF1100" s="255"/>
      <c r="AG1100" s="255"/>
      <c r="AH1100" s="255"/>
      <c r="AI1100" s="255"/>
      <c r="AJ1100" s="255"/>
      <c r="AK1100" s="255"/>
      <c r="AL1100" s="255"/>
      <c r="AM1100" s="255"/>
      <c r="AN1100" s="255"/>
      <c r="AO1100" s="255"/>
      <c r="AP1100" s="255"/>
      <c r="AQ1100" s="255"/>
      <c r="AR1100" s="255"/>
      <c r="AS1100" s="255"/>
      <c r="AT1100" s="255"/>
      <c r="AU1100" s="255"/>
      <c r="AV1100" s="255"/>
      <c r="AW1100" s="255"/>
      <c r="AX1100" s="255"/>
      <c r="AY1100" s="255"/>
      <c r="AZ1100" s="255"/>
      <c r="BA1100" s="255"/>
      <c r="BB1100" s="255"/>
      <c r="BC1100" s="255"/>
      <c r="BD1100" s="255"/>
      <c r="BE1100" s="255"/>
      <c r="BF1100" s="255"/>
      <c r="BG1100" s="255"/>
      <c r="BH1100" s="255"/>
      <c r="BI1100" s="255"/>
    </row>
    <row r="1101" spans="1:61" x14ac:dyDescent="0.2">
      <c r="A1101" s="255"/>
      <c r="B1101" s="255"/>
      <c r="C1101" s="255"/>
      <c r="D1101" s="255"/>
      <c r="E1101" s="255"/>
      <c r="F1101" s="255"/>
      <c r="G1101" s="255"/>
      <c r="H1101" s="255"/>
      <c r="I1101" s="255"/>
      <c r="J1101" s="255"/>
      <c r="K1101" s="255"/>
      <c r="L1101" s="255"/>
      <c r="M1101" s="255"/>
      <c r="N1101" s="255"/>
      <c r="O1101" s="255"/>
      <c r="P1101" s="255"/>
      <c r="Q1101" s="255"/>
      <c r="R1101" s="255"/>
      <c r="S1101" s="255"/>
      <c r="T1101" s="255"/>
      <c r="U1101" s="255"/>
      <c r="V1101" s="255"/>
      <c r="W1101" s="255"/>
      <c r="X1101" s="255"/>
      <c r="Y1101" s="255"/>
      <c r="Z1101" s="255"/>
      <c r="AA1101" s="255"/>
      <c r="AB1101" s="255"/>
      <c r="AC1101" s="255"/>
      <c r="AD1101" s="255"/>
      <c r="AE1101" s="255"/>
      <c r="AF1101" s="255"/>
      <c r="AG1101" s="255"/>
      <c r="AH1101" s="255"/>
      <c r="AI1101" s="255"/>
      <c r="AJ1101" s="255"/>
      <c r="AK1101" s="255"/>
      <c r="AL1101" s="255"/>
      <c r="AM1101" s="255"/>
      <c r="AN1101" s="255"/>
      <c r="AO1101" s="255"/>
      <c r="AP1101" s="255"/>
      <c r="AQ1101" s="255"/>
      <c r="AR1101" s="255"/>
      <c r="AS1101" s="255"/>
      <c r="AT1101" s="255"/>
      <c r="AU1101" s="255"/>
      <c r="AV1101" s="255"/>
      <c r="AW1101" s="255"/>
      <c r="AX1101" s="255"/>
      <c r="AY1101" s="255"/>
      <c r="AZ1101" s="255"/>
      <c r="BA1101" s="255"/>
      <c r="BB1101" s="255"/>
      <c r="BC1101" s="255"/>
      <c r="BD1101" s="255"/>
      <c r="BE1101" s="255"/>
      <c r="BF1101" s="255"/>
      <c r="BG1101" s="255"/>
      <c r="BH1101" s="255"/>
      <c r="BI1101" s="255"/>
    </row>
    <row r="1102" spans="1:61" x14ac:dyDescent="0.2">
      <c r="A1102" s="255"/>
      <c r="B1102" s="255"/>
      <c r="C1102" s="255"/>
      <c r="D1102" s="255"/>
      <c r="E1102" s="255"/>
      <c r="F1102" s="255"/>
      <c r="G1102" s="255"/>
      <c r="H1102" s="255"/>
      <c r="I1102" s="255"/>
      <c r="J1102" s="255"/>
      <c r="K1102" s="255"/>
      <c r="L1102" s="255"/>
      <c r="M1102" s="255"/>
      <c r="N1102" s="255"/>
      <c r="O1102" s="255"/>
      <c r="P1102" s="255"/>
      <c r="Q1102" s="255"/>
      <c r="R1102" s="255"/>
      <c r="S1102" s="255"/>
      <c r="T1102" s="255"/>
      <c r="U1102" s="255"/>
      <c r="V1102" s="255"/>
      <c r="W1102" s="255"/>
      <c r="X1102" s="255"/>
      <c r="Y1102" s="255"/>
      <c r="Z1102" s="255"/>
      <c r="AA1102" s="255"/>
      <c r="AB1102" s="255"/>
      <c r="AC1102" s="255"/>
      <c r="AD1102" s="255"/>
      <c r="AE1102" s="255"/>
      <c r="AF1102" s="255"/>
      <c r="AG1102" s="255"/>
      <c r="AH1102" s="255"/>
      <c r="AI1102" s="255"/>
      <c r="AJ1102" s="255"/>
      <c r="AK1102" s="255"/>
      <c r="AL1102" s="255"/>
      <c r="AM1102" s="255"/>
      <c r="AN1102" s="255"/>
      <c r="AO1102" s="255"/>
      <c r="AP1102" s="255"/>
      <c r="AQ1102" s="255"/>
      <c r="AR1102" s="255"/>
      <c r="AS1102" s="255"/>
      <c r="AT1102" s="255"/>
      <c r="AU1102" s="255"/>
      <c r="AV1102" s="255"/>
      <c r="AW1102" s="255"/>
      <c r="AX1102" s="255"/>
      <c r="AY1102" s="255"/>
      <c r="AZ1102" s="255"/>
      <c r="BA1102" s="255"/>
      <c r="BB1102" s="255"/>
      <c r="BC1102" s="255"/>
      <c r="BD1102" s="255"/>
      <c r="BE1102" s="255"/>
      <c r="BF1102" s="255"/>
      <c r="BG1102" s="255"/>
      <c r="BH1102" s="255"/>
      <c r="BI1102" s="255"/>
    </row>
    <row r="1103" spans="1:61" x14ac:dyDescent="0.2">
      <c r="A1103" s="255"/>
      <c r="B1103" s="255"/>
      <c r="C1103" s="255"/>
      <c r="D1103" s="255"/>
      <c r="E1103" s="255"/>
      <c r="F1103" s="255"/>
      <c r="G1103" s="255"/>
      <c r="H1103" s="255"/>
      <c r="I1103" s="255"/>
      <c r="J1103" s="255"/>
      <c r="K1103" s="255"/>
      <c r="L1103" s="255"/>
      <c r="M1103" s="255"/>
      <c r="N1103" s="255"/>
      <c r="O1103" s="255"/>
      <c r="P1103" s="255"/>
      <c r="Q1103" s="255"/>
      <c r="R1103" s="255"/>
      <c r="S1103" s="255"/>
      <c r="T1103" s="255"/>
      <c r="U1103" s="255"/>
      <c r="V1103" s="255"/>
      <c r="W1103" s="255"/>
      <c r="X1103" s="255"/>
      <c r="Y1103" s="255"/>
      <c r="Z1103" s="255"/>
      <c r="AA1103" s="255"/>
      <c r="AB1103" s="255"/>
      <c r="AC1103" s="255"/>
      <c r="AD1103" s="255"/>
      <c r="AE1103" s="255"/>
      <c r="AF1103" s="255"/>
      <c r="AG1103" s="255"/>
      <c r="AH1103" s="255"/>
      <c r="AI1103" s="255"/>
      <c r="AJ1103" s="255"/>
      <c r="AK1103" s="255"/>
      <c r="AL1103" s="255"/>
      <c r="AM1103" s="255"/>
      <c r="AN1103" s="255"/>
      <c r="AO1103" s="255"/>
      <c r="AP1103" s="255"/>
      <c r="AQ1103" s="255"/>
      <c r="AR1103" s="255"/>
      <c r="AS1103" s="255"/>
      <c r="AT1103" s="255"/>
      <c r="AU1103" s="255"/>
      <c r="AV1103" s="255"/>
      <c r="AW1103" s="255"/>
      <c r="AX1103" s="255"/>
      <c r="AY1103" s="255"/>
      <c r="AZ1103" s="255"/>
      <c r="BA1103" s="255"/>
      <c r="BB1103" s="255"/>
      <c r="BC1103" s="255"/>
      <c r="BD1103" s="255"/>
      <c r="BE1103" s="255"/>
      <c r="BF1103" s="255"/>
      <c r="BG1103" s="255"/>
      <c r="BH1103" s="255"/>
      <c r="BI1103" s="255"/>
    </row>
    <row r="1104" spans="1:61" x14ac:dyDescent="0.2">
      <c r="A1104" s="255"/>
      <c r="B1104" s="255"/>
      <c r="C1104" s="255"/>
      <c r="D1104" s="255"/>
      <c r="E1104" s="255"/>
      <c r="F1104" s="255"/>
      <c r="G1104" s="255"/>
      <c r="H1104" s="255"/>
      <c r="I1104" s="255"/>
      <c r="J1104" s="255"/>
      <c r="K1104" s="255"/>
      <c r="L1104" s="255"/>
      <c r="M1104" s="255"/>
      <c r="N1104" s="255"/>
      <c r="O1104" s="255"/>
      <c r="P1104" s="255"/>
      <c r="Q1104" s="255"/>
      <c r="R1104" s="255"/>
      <c r="S1104" s="255"/>
      <c r="T1104" s="255"/>
      <c r="U1104" s="255"/>
      <c r="V1104" s="255"/>
      <c r="W1104" s="255"/>
      <c r="X1104" s="255"/>
      <c r="Y1104" s="255"/>
      <c r="Z1104" s="255"/>
      <c r="AA1104" s="255"/>
      <c r="AB1104" s="255"/>
      <c r="AC1104" s="255"/>
      <c r="AD1104" s="255"/>
      <c r="AE1104" s="255"/>
      <c r="AF1104" s="255"/>
      <c r="AG1104" s="255"/>
      <c r="AH1104" s="255"/>
      <c r="AI1104" s="255"/>
      <c r="AJ1104" s="255"/>
      <c r="AK1104" s="255"/>
      <c r="AL1104" s="255"/>
      <c r="AM1104" s="255"/>
      <c r="AN1104" s="255"/>
      <c r="AO1104" s="255"/>
      <c r="AP1104" s="255"/>
      <c r="AQ1104" s="255"/>
      <c r="AR1104" s="255"/>
      <c r="AS1104" s="255"/>
      <c r="AT1104" s="255"/>
      <c r="AU1104" s="255"/>
      <c r="AV1104" s="255"/>
      <c r="AW1104" s="255"/>
      <c r="AX1104" s="255"/>
      <c r="AY1104" s="255"/>
      <c r="AZ1104" s="255"/>
      <c r="BA1104" s="255"/>
      <c r="BB1104" s="255"/>
      <c r="BC1104" s="255"/>
      <c r="BD1104" s="255"/>
      <c r="BE1104" s="255"/>
      <c r="BF1104" s="255"/>
      <c r="BG1104" s="255"/>
      <c r="BH1104" s="255"/>
      <c r="BI1104" s="255"/>
    </row>
    <row r="1105" spans="1:61" x14ac:dyDescent="0.2">
      <c r="A1105" s="255"/>
      <c r="B1105" s="255"/>
      <c r="C1105" s="255"/>
      <c r="D1105" s="255"/>
      <c r="E1105" s="255"/>
      <c r="F1105" s="255"/>
      <c r="G1105" s="255"/>
      <c r="H1105" s="255"/>
      <c r="I1105" s="255"/>
      <c r="J1105" s="255"/>
      <c r="K1105" s="255"/>
      <c r="L1105" s="255"/>
      <c r="M1105" s="255"/>
      <c r="N1105" s="255"/>
      <c r="O1105" s="255"/>
      <c r="P1105" s="255"/>
      <c r="Q1105" s="255"/>
      <c r="R1105" s="255"/>
      <c r="S1105" s="255"/>
      <c r="T1105" s="255"/>
      <c r="U1105" s="255"/>
      <c r="V1105" s="255"/>
      <c r="W1105" s="255"/>
      <c r="X1105" s="255"/>
      <c r="Y1105" s="255"/>
      <c r="Z1105" s="255"/>
      <c r="AA1105" s="255"/>
      <c r="AB1105" s="255"/>
      <c r="AC1105" s="255"/>
      <c r="AD1105" s="255"/>
      <c r="AE1105" s="255"/>
      <c r="AF1105" s="255"/>
      <c r="AG1105" s="255"/>
      <c r="AH1105" s="255"/>
      <c r="AI1105" s="255"/>
      <c r="AJ1105" s="255"/>
      <c r="AK1105" s="255"/>
      <c r="AL1105" s="255"/>
      <c r="AM1105" s="255"/>
      <c r="AN1105" s="255"/>
      <c r="AO1105" s="255"/>
      <c r="AP1105" s="255"/>
      <c r="AQ1105" s="255"/>
      <c r="AR1105" s="255"/>
      <c r="AS1105" s="255"/>
      <c r="AT1105" s="255"/>
      <c r="AU1105" s="255"/>
      <c r="AV1105" s="255"/>
      <c r="AW1105" s="255"/>
      <c r="AX1105" s="255"/>
      <c r="AY1105" s="255"/>
      <c r="AZ1105" s="255"/>
      <c r="BA1105" s="255"/>
      <c r="BB1105" s="255"/>
      <c r="BC1105" s="255"/>
      <c r="BD1105" s="255"/>
      <c r="BE1105" s="255"/>
      <c r="BF1105" s="255"/>
      <c r="BG1105" s="255"/>
      <c r="BH1105" s="255"/>
      <c r="BI1105" s="255"/>
    </row>
    <row r="1106" spans="1:61" x14ac:dyDescent="0.2">
      <c r="A1106" s="255"/>
      <c r="B1106" s="255"/>
      <c r="C1106" s="255"/>
      <c r="D1106" s="255"/>
      <c r="E1106" s="255"/>
      <c r="F1106" s="255"/>
      <c r="G1106" s="255"/>
      <c r="H1106" s="255"/>
      <c r="I1106" s="255"/>
      <c r="J1106" s="255"/>
      <c r="K1106" s="255"/>
      <c r="L1106" s="255"/>
      <c r="M1106" s="255"/>
      <c r="N1106" s="255"/>
      <c r="O1106" s="255"/>
      <c r="P1106" s="255"/>
      <c r="Q1106" s="255"/>
      <c r="R1106" s="255"/>
      <c r="S1106" s="255"/>
      <c r="T1106" s="255"/>
      <c r="U1106" s="255"/>
      <c r="V1106" s="255"/>
      <c r="W1106" s="255"/>
      <c r="X1106" s="255"/>
      <c r="Y1106" s="255"/>
      <c r="Z1106" s="255"/>
      <c r="AA1106" s="255"/>
      <c r="AB1106" s="255"/>
      <c r="AC1106" s="255"/>
      <c r="AD1106" s="255"/>
      <c r="AE1106" s="255"/>
      <c r="AF1106" s="255"/>
      <c r="AG1106" s="255"/>
      <c r="AH1106" s="255"/>
      <c r="AI1106" s="255"/>
      <c r="AJ1106" s="255"/>
      <c r="AK1106" s="255"/>
      <c r="AL1106" s="255"/>
      <c r="AM1106" s="255"/>
      <c r="AN1106" s="255"/>
      <c r="AO1106" s="255"/>
      <c r="AP1106" s="255"/>
      <c r="AQ1106" s="255"/>
      <c r="AR1106" s="255"/>
      <c r="AS1106" s="255"/>
      <c r="AT1106" s="255"/>
      <c r="AU1106" s="255"/>
      <c r="AV1106" s="255"/>
      <c r="AW1106" s="255"/>
      <c r="AX1106" s="255"/>
      <c r="AY1106" s="255"/>
      <c r="AZ1106" s="255"/>
      <c r="BA1106" s="255"/>
      <c r="BB1106" s="255"/>
      <c r="BC1106" s="255"/>
      <c r="BD1106" s="255"/>
      <c r="BE1106" s="255"/>
      <c r="BF1106" s="255"/>
      <c r="BG1106" s="255"/>
      <c r="BH1106" s="255"/>
      <c r="BI1106" s="255"/>
    </row>
    <row r="1107" spans="1:61" x14ac:dyDescent="0.2">
      <c r="A1107" s="255"/>
      <c r="B1107" s="255"/>
      <c r="C1107" s="255"/>
      <c r="D1107" s="255"/>
      <c r="E1107" s="255"/>
      <c r="F1107" s="255"/>
      <c r="G1107" s="255"/>
      <c r="H1107" s="255"/>
      <c r="I1107" s="255"/>
      <c r="J1107" s="255"/>
      <c r="K1107" s="255"/>
      <c r="L1107" s="255"/>
      <c r="M1107" s="255"/>
      <c r="N1107" s="255"/>
      <c r="O1107" s="255"/>
      <c r="P1107" s="255"/>
      <c r="Q1107" s="255"/>
      <c r="R1107" s="255"/>
      <c r="S1107" s="255"/>
      <c r="T1107" s="255"/>
      <c r="U1107" s="255"/>
      <c r="V1107" s="255"/>
      <c r="W1107" s="255"/>
      <c r="X1107" s="255"/>
      <c r="Y1107" s="255"/>
      <c r="Z1107" s="255"/>
      <c r="AA1107" s="255"/>
      <c r="AB1107" s="255"/>
      <c r="AC1107" s="255"/>
      <c r="AD1107" s="255"/>
      <c r="AE1107" s="255"/>
      <c r="AF1107" s="255"/>
      <c r="AG1107" s="255"/>
      <c r="AH1107" s="255"/>
      <c r="AI1107" s="255"/>
      <c r="AJ1107" s="255"/>
      <c r="AK1107" s="255"/>
      <c r="AL1107" s="255"/>
      <c r="AM1107" s="255"/>
      <c r="AN1107" s="255"/>
      <c r="AO1107" s="255"/>
      <c r="AP1107" s="255"/>
      <c r="AQ1107" s="255"/>
      <c r="AR1107" s="255"/>
      <c r="AS1107" s="255"/>
      <c r="AT1107" s="255"/>
      <c r="AU1107" s="255"/>
      <c r="AV1107" s="255"/>
      <c r="AW1107" s="255"/>
      <c r="AX1107" s="255"/>
      <c r="AY1107" s="255"/>
      <c r="AZ1107" s="255"/>
      <c r="BA1107" s="255"/>
      <c r="BB1107" s="255"/>
      <c r="BC1107" s="255"/>
      <c r="BD1107" s="255"/>
      <c r="BE1107" s="255"/>
      <c r="BF1107" s="255"/>
      <c r="BG1107" s="255"/>
      <c r="BH1107" s="255"/>
      <c r="BI1107" s="255"/>
    </row>
    <row r="1108" spans="1:61" x14ac:dyDescent="0.2">
      <c r="A1108" s="255"/>
      <c r="B1108" s="255"/>
      <c r="C1108" s="255"/>
      <c r="D1108" s="255"/>
      <c r="E1108" s="255"/>
      <c r="F1108" s="255"/>
      <c r="G1108" s="255"/>
      <c r="H1108" s="255"/>
      <c r="I1108" s="255"/>
      <c r="J1108" s="255"/>
      <c r="K1108" s="255"/>
      <c r="L1108" s="255"/>
      <c r="M1108" s="255"/>
      <c r="N1108" s="255"/>
      <c r="O1108" s="255"/>
      <c r="P1108" s="255"/>
      <c r="Q1108" s="255"/>
      <c r="R1108" s="255"/>
      <c r="S1108" s="255"/>
      <c r="T1108" s="255"/>
      <c r="U1108" s="255"/>
      <c r="V1108" s="255"/>
      <c r="W1108" s="255"/>
      <c r="X1108" s="255"/>
      <c r="Y1108" s="255"/>
      <c r="Z1108" s="255"/>
      <c r="AA1108" s="255"/>
      <c r="AB1108" s="255"/>
      <c r="AC1108" s="255"/>
      <c r="AD1108" s="255"/>
      <c r="AE1108" s="255"/>
      <c r="AF1108" s="255"/>
      <c r="AG1108" s="255"/>
      <c r="AH1108" s="255"/>
      <c r="AI1108" s="255"/>
      <c r="AJ1108" s="255"/>
      <c r="AK1108" s="255"/>
      <c r="AL1108" s="255"/>
      <c r="AM1108" s="255"/>
      <c r="AN1108" s="255"/>
      <c r="AO1108" s="255"/>
      <c r="AP1108" s="255"/>
      <c r="AQ1108" s="255"/>
      <c r="AR1108" s="255"/>
      <c r="AS1108" s="255"/>
      <c r="AT1108" s="255"/>
      <c r="AU1108" s="255"/>
      <c r="AV1108" s="255"/>
      <c r="AW1108" s="255"/>
      <c r="AX1108" s="255"/>
      <c r="AY1108" s="255"/>
      <c r="AZ1108" s="255"/>
      <c r="BA1108" s="255"/>
      <c r="BB1108" s="255"/>
      <c r="BC1108" s="255"/>
      <c r="BD1108" s="255"/>
      <c r="BE1108" s="255"/>
      <c r="BF1108" s="255"/>
      <c r="BG1108" s="255"/>
      <c r="BH1108" s="255"/>
      <c r="BI1108" s="255"/>
    </row>
    <row r="1109" spans="1:61" x14ac:dyDescent="0.2">
      <c r="A1109" s="255"/>
      <c r="B1109" s="255"/>
      <c r="C1109" s="255"/>
      <c r="D1109" s="255"/>
      <c r="E1109" s="255"/>
      <c r="F1109" s="255"/>
      <c r="G1109" s="255"/>
      <c r="H1109" s="255"/>
      <c r="I1109" s="255"/>
      <c r="J1109" s="255"/>
      <c r="K1109" s="255"/>
      <c r="L1109" s="255"/>
      <c r="M1109" s="255"/>
      <c r="N1109" s="255"/>
      <c r="O1109" s="255"/>
      <c r="P1109" s="255"/>
      <c r="Q1109" s="255"/>
      <c r="R1109" s="255"/>
      <c r="S1109" s="255"/>
      <c r="T1109" s="255"/>
      <c r="U1109" s="255"/>
      <c r="V1109" s="255"/>
      <c r="W1109" s="255"/>
      <c r="X1109" s="255"/>
      <c r="Y1109" s="255"/>
      <c r="Z1109" s="255"/>
      <c r="AA1109" s="255"/>
      <c r="AB1109" s="255"/>
      <c r="AC1109" s="255"/>
      <c r="AD1109" s="255"/>
      <c r="AE1109" s="255"/>
      <c r="AF1109" s="255"/>
      <c r="AG1109" s="255"/>
      <c r="AH1109" s="255"/>
      <c r="AI1109" s="255"/>
      <c r="AJ1109" s="255"/>
      <c r="AK1109" s="255"/>
      <c r="AL1109" s="255"/>
      <c r="AM1109" s="255"/>
      <c r="AN1109" s="255"/>
      <c r="AO1109" s="255"/>
      <c r="AP1109" s="255"/>
      <c r="AQ1109" s="255"/>
      <c r="AR1109" s="255"/>
      <c r="AS1109" s="255"/>
      <c r="AT1109" s="255"/>
      <c r="AU1109" s="255"/>
      <c r="AV1109" s="255"/>
      <c r="AW1109" s="255"/>
      <c r="AX1109" s="255"/>
      <c r="AY1109" s="255"/>
      <c r="AZ1109" s="255"/>
      <c r="BA1109" s="255"/>
      <c r="BB1109" s="255"/>
      <c r="BC1109" s="255"/>
      <c r="BD1109" s="255"/>
      <c r="BE1109" s="255"/>
      <c r="BF1109" s="255"/>
      <c r="BG1109" s="255"/>
      <c r="BH1109" s="255"/>
      <c r="BI1109" s="255"/>
    </row>
    <row r="1110" spans="1:61" x14ac:dyDescent="0.2">
      <c r="A1110" s="255"/>
      <c r="B1110" s="255"/>
      <c r="C1110" s="255"/>
      <c r="D1110" s="255"/>
      <c r="E1110" s="255"/>
      <c r="F1110" s="255"/>
      <c r="G1110" s="255"/>
      <c r="H1110" s="255"/>
      <c r="I1110" s="255"/>
      <c r="J1110" s="255"/>
      <c r="K1110" s="255"/>
      <c r="L1110" s="255"/>
      <c r="M1110" s="255"/>
      <c r="N1110" s="255"/>
      <c r="O1110" s="255"/>
      <c r="P1110" s="255"/>
      <c r="Q1110" s="255"/>
      <c r="R1110" s="255"/>
      <c r="S1110" s="255"/>
      <c r="T1110" s="255"/>
      <c r="U1110" s="255"/>
      <c r="V1110" s="255"/>
      <c r="W1110" s="255"/>
      <c r="X1110" s="255"/>
      <c r="Y1110" s="255"/>
      <c r="Z1110" s="255"/>
      <c r="AA1110" s="255"/>
      <c r="AB1110" s="255"/>
      <c r="AC1110" s="255"/>
      <c r="AD1110" s="255"/>
      <c r="AE1110" s="255"/>
      <c r="AF1110" s="255"/>
      <c r="AG1110" s="255"/>
      <c r="AH1110" s="255"/>
      <c r="AI1110" s="255"/>
      <c r="AJ1110" s="255"/>
      <c r="AK1110" s="255"/>
      <c r="AL1110" s="255"/>
      <c r="AM1110" s="255"/>
      <c r="AN1110" s="255"/>
      <c r="AO1110" s="255"/>
      <c r="AP1110" s="255"/>
      <c r="AQ1110" s="255"/>
      <c r="AR1110" s="255"/>
      <c r="AS1110" s="255"/>
      <c r="AT1110" s="255"/>
      <c r="AU1110" s="255"/>
      <c r="AV1110" s="255"/>
      <c r="AW1110" s="255"/>
      <c r="AX1110" s="255"/>
      <c r="AY1110" s="255"/>
      <c r="AZ1110" s="255"/>
      <c r="BA1110" s="255"/>
      <c r="BB1110" s="255"/>
      <c r="BC1110" s="255"/>
      <c r="BD1110" s="255"/>
      <c r="BE1110" s="255"/>
      <c r="BF1110" s="255"/>
      <c r="BG1110" s="255"/>
      <c r="BH1110" s="255"/>
      <c r="BI1110" s="255"/>
    </row>
    <row r="1111" spans="1:61" x14ac:dyDescent="0.2">
      <c r="A1111" s="255"/>
      <c r="B1111" s="255"/>
      <c r="C1111" s="255"/>
      <c r="D1111" s="255"/>
      <c r="E1111" s="255"/>
      <c r="F1111" s="255"/>
      <c r="G1111" s="255"/>
      <c r="H1111" s="255"/>
      <c r="I1111" s="255"/>
      <c r="J1111" s="255"/>
      <c r="K1111" s="255"/>
      <c r="L1111" s="255"/>
      <c r="M1111" s="255"/>
      <c r="N1111" s="255"/>
      <c r="O1111" s="255"/>
      <c r="P1111" s="255"/>
      <c r="Q1111" s="255"/>
      <c r="R1111" s="255"/>
      <c r="S1111" s="255"/>
      <c r="T1111" s="255"/>
      <c r="U1111" s="255"/>
      <c r="V1111" s="255"/>
      <c r="W1111" s="255"/>
      <c r="X1111" s="255"/>
      <c r="Y1111" s="255"/>
      <c r="Z1111" s="255"/>
      <c r="AA1111" s="255"/>
      <c r="AB1111" s="255"/>
      <c r="AC1111" s="255"/>
      <c r="AD1111" s="255"/>
      <c r="AE1111" s="255"/>
      <c r="AF1111" s="255"/>
      <c r="AG1111" s="255"/>
      <c r="AH1111" s="255"/>
      <c r="AI1111" s="255"/>
      <c r="AJ1111" s="255"/>
      <c r="AK1111" s="255"/>
      <c r="AL1111" s="255"/>
      <c r="AM1111" s="255"/>
      <c r="AN1111" s="255"/>
      <c r="AO1111" s="255"/>
      <c r="AP1111" s="255"/>
      <c r="AQ1111" s="255"/>
      <c r="AR1111" s="255"/>
      <c r="AS1111" s="255"/>
      <c r="AT1111" s="255"/>
      <c r="AU1111" s="255"/>
      <c r="AV1111" s="255"/>
      <c r="AW1111" s="255"/>
      <c r="AX1111" s="255"/>
      <c r="AY1111" s="255"/>
      <c r="AZ1111" s="255"/>
      <c r="BA1111" s="255"/>
      <c r="BB1111" s="255"/>
      <c r="BC1111" s="255"/>
      <c r="BD1111" s="255"/>
      <c r="BE1111" s="255"/>
      <c r="BF1111" s="255"/>
      <c r="BG1111" s="255"/>
      <c r="BH1111" s="255"/>
      <c r="BI1111" s="255"/>
    </row>
    <row r="1112" spans="1:61" x14ac:dyDescent="0.2">
      <c r="A1112" s="255"/>
      <c r="B1112" s="255"/>
      <c r="C1112" s="255"/>
      <c r="D1112" s="255"/>
      <c r="E1112" s="255"/>
      <c r="F1112" s="255"/>
      <c r="G1112" s="255"/>
      <c r="H1112" s="255"/>
      <c r="I1112" s="255"/>
      <c r="J1112" s="255"/>
      <c r="K1112" s="255"/>
      <c r="L1112" s="255"/>
      <c r="M1112" s="255"/>
      <c r="N1112" s="255"/>
      <c r="O1112" s="255"/>
      <c r="P1112" s="255"/>
      <c r="Q1112" s="255"/>
      <c r="R1112" s="255"/>
      <c r="S1112" s="255"/>
      <c r="T1112" s="255"/>
      <c r="U1112" s="255"/>
      <c r="V1112" s="255"/>
      <c r="W1112" s="255"/>
      <c r="X1112" s="255"/>
      <c r="Y1112" s="255"/>
      <c r="Z1112" s="255"/>
      <c r="AA1112" s="255"/>
      <c r="AB1112" s="255"/>
      <c r="AC1112" s="255"/>
      <c r="AD1112" s="255"/>
      <c r="AE1112" s="255"/>
      <c r="AF1112" s="255"/>
      <c r="AG1112" s="255"/>
      <c r="AH1112" s="255"/>
      <c r="AI1112" s="255"/>
      <c r="AJ1112" s="255"/>
      <c r="AK1112" s="255"/>
      <c r="AL1112" s="255"/>
      <c r="AM1112" s="255"/>
      <c r="AN1112" s="255"/>
      <c r="AO1112" s="255"/>
      <c r="AP1112" s="255"/>
      <c r="AQ1112" s="255"/>
      <c r="AR1112" s="255"/>
      <c r="AS1112" s="255"/>
      <c r="AT1112" s="255"/>
      <c r="AU1112" s="255"/>
      <c r="AV1112" s="255"/>
      <c r="AW1112" s="255"/>
      <c r="AX1112" s="255"/>
      <c r="AY1112" s="255"/>
      <c r="AZ1112" s="255"/>
      <c r="BA1112" s="255"/>
      <c r="BB1112" s="255"/>
      <c r="BC1112" s="255"/>
      <c r="BD1112" s="255"/>
      <c r="BE1112" s="255"/>
      <c r="BF1112" s="255"/>
      <c r="BG1112" s="255"/>
      <c r="BH1112" s="255"/>
      <c r="BI1112" s="255"/>
    </row>
    <row r="1113" spans="1:61" x14ac:dyDescent="0.2">
      <c r="A1113" s="255"/>
      <c r="B1113" s="255"/>
      <c r="C1113" s="255"/>
      <c r="D1113" s="255"/>
      <c r="E1113" s="255"/>
      <c r="F1113" s="255"/>
      <c r="G1113" s="255"/>
      <c r="H1113" s="255"/>
      <c r="I1113" s="255"/>
      <c r="J1113" s="255"/>
      <c r="K1113" s="255"/>
      <c r="L1113" s="255"/>
      <c r="M1113" s="255"/>
      <c r="N1113" s="255"/>
      <c r="O1113" s="255"/>
      <c r="P1113" s="255"/>
      <c r="Q1113" s="255"/>
      <c r="R1113" s="255"/>
      <c r="S1113" s="255"/>
      <c r="T1113" s="255"/>
      <c r="U1113" s="255"/>
      <c r="V1113" s="255"/>
      <c r="W1113" s="255"/>
      <c r="X1113" s="255"/>
      <c r="Y1113" s="255"/>
      <c r="Z1113" s="255"/>
      <c r="AA1113" s="255"/>
      <c r="AB1113" s="255"/>
      <c r="AC1113" s="255"/>
      <c r="AD1113" s="255"/>
      <c r="AE1113" s="255"/>
      <c r="AF1113" s="255"/>
      <c r="AG1113" s="255"/>
      <c r="AH1113" s="255"/>
      <c r="AI1113" s="255"/>
      <c r="AJ1113" s="255"/>
      <c r="AK1113" s="255"/>
      <c r="AL1113" s="255"/>
      <c r="AM1113" s="255"/>
      <c r="AN1113" s="255"/>
      <c r="AO1113" s="255"/>
      <c r="AP1113" s="255"/>
      <c r="AQ1113" s="255"/>
      <c r="AR1113" s="255"/>
      <c r="AS1113" s="255"/>
      <c r="AT1113" s="255"/>
      <c r="AU1113" s="255"/>
      <c r="AV1113" s="255"/>
      <c r="AW1113" s="255"/>
      <c r="AX1113" s="255"/>
      <c r="AY1113" s="255"/>
      <c r="AZ1113" s="255"/>
      <c r="BA1113" s="255"/>
      <c r="BB1113" s="255"/>
      <c r="BC1113" s="255"/>
      <c r="BD1113" s="255"/>
      <c r="BE1113" s="255"/>
      <c r="BF1113" s="255"/>
      <c r="BG1113" s="255"/>
      <c r="BH1113" s="255"/>
      <c r="BI1113" s="255"/>
    </row>
    <row r="1114" spans="1:61" x14ac:dyDescent="0.2">
      <c r="A1114" s="255"/>
      <c r="B1114" s="255"/>
      <c r="C1114" s="255"/>
      <c r="D1114" s="255"/>
      <c r="E1114" s="255"/>
      <c r="F1114" s="255"/>
      <c r="G1114" s="255"/>
      <c r="H1114" s="255"/>
      <c r="I1114" s="255"/>
      <c r="J1114" s="255"/>
      <c r="K1114" s="255"/>
      <c r="L1114" s="255"/>
      <c r="M1114" s="255"/>
      <c r="N1114" s="255"/>
      <c r="O1114" s="255"/>
      <c r="P1114" s="255"/>
      <c r="Q1114" s="255"/>
      <c r="R1114" s="255"/>
      <c r="S1114" s="255"/>
      <c r="T1114" s="255"/>
      <c r="U1114" s="255"/>
      <c r="V1114" s="255"/>
      <c r="W1114" s="255"/>
      <c r="X1114" s="255"/>
      <c r="Y1114" s="255"/>
      <c r="Z1114" s="255"/>
      <c r="AA1114" s="255"/>
      <c r="AB1114" s="255"/>
      <c r="AC1114" s="255"/>
      <c r="AD1114" s="255"/>
      <c r="AE1114" s="255"/>
      <c r="AF1114" s="255"/>
      <c r="AG1114" s="255"/>
      <c r="AH1114" s="255"/>
      <c r="AI1114" s="255"/>
      <c r="AJ1114" s="255"/>
      <c r="AK1114" s="255"/>
      <c r="AL1114" s="255"/>
      <c r="AM1114" s="255"/>
      <c r="AN1114" s="255"/>
      <c r="AO1114" s="255"/>
      <c r="AP1114" s="255"/>
      <c r="AQ1114" s="255"/>
      <c r="AR1114" s="255"/>
      <c r="AS1114" s="255"/>
      <c r="AT1114" s="255"/>
      <c r="AU1114" s="255"/>
      <c r="AV1114" s="255"/>
      <c r="AW1114" s="255"/>
      <c r="AX1114" s="255"/>
      <c r="AY1114" s="255"/>
      <c r="AZ1114" s="255"/>
      <c r="BA1114" s="255"/>
      <c r="BB1114" s="255"/>
      <c r="BC1114" s="255"/>
      <c r="BD1114" s="255"/>
      <c r="BE1114" s="255"/>
      <c r="BF1114" s="255"/>
      <c r="BG1114" s="255"/>
      <c r="BH1114" s="255"/>
      <c r="BI1114" s="255"/>
    </row>
    <row r="1115" spans="1:61" x14ac:dyDescent="0.2">
      <c r="A1115" s="255"/>
      <c r="B1115" s="255"/>
      <c r="C1115" s="255"/>
      <c r="D1115" s="255"/>
      <c r="E1115" s="255"/>
      <c r="F1115" s="255"/>
      <c r="G1115" s="255"/>
      <c r="H1115" s="255"/>
      <c r="I1115" s="255"/>
      <c r="J1115" s="255"/>
      <c r="K1115" s="255"/>
      <c r="L1115" s="255"/>
      <c r="M1115" s="255"/>
      <c r="N1115" s="255"/>
      <c r="O1115" s="255"/>
      <c r="P1115" s="255"/>
      <c r="Q1115" s="255"/>
      <c r="R1115" s="255"/>
      <c r="S1115" s="255"/>
      <c r="T1115" s="255"/>
      <c r="U1115" s="255"/>
      <c r="V1115" s="255"/>
      <c r="W1115" s="255"/>
      <c r="X1115" s="255"/>
      <c r="Y1115" s="255"/>
      <c r="Z1115" s="255"/>
      <c r="AA1115" s="255"/>
      <c r="AB1115" s="255"/>
      <c r="AC1115" s="255"/>
      <c r="AD1115" s="255"/>
      <c r="AE1115" s="255"/>
      <c r="AF1115" s="255"/>
      <c r="AG1115" s="255"/>
      <c r="AH1115" s="255"/>
      <c r="AI1115" s="255"/>
      <c r="AJ1115" s="255"/>
      <c r="AK1115" s="255"/>
      <c r="AL1115" s="255"/>
      <c r="AM1115" s="255"/>
      <c r="AN1115" s="255"/>
      <c r="AO1115" s="255"/>
      <c r="AP1115" s="255"/>
      <c r="AQ1115" s="255"/>
      <c r="AR1115" s="255"/>
      <c r="AS1115" s="255"/>
      <c r="AT1115" s="255"/>
      <c r="AU1115" s="255"/>
      <c r="AV1115" s="255"/>
      <c r="AW1115" s="255"/>
      <c r="AX1115" s="255"/>
      <c r="AY1115" s="255"/>
      <c r="AZ1115" s="255"/>
      <c r="BA1115" s="255"/>
      <c r="BB1115" s="255"/>
      <c r="BC1115" s="255"/>
      <c r="BD1115" s="255"/>
      <c r="BE1115" s="255"/>
      <c r="BF1115" s="255"/>
      <c r="BG1115" s="255"/>
      <c r="BH1115" s="255"/>
      <c r="BI1115" s="255"/>
    </row>
    <row r="1116" spans="1:61" x14ac:dyDescent="0.2">
      <c r="A1116" s="255"/>
      <c r="B1116" s="255"/>
      <c r="C1116" s="255"/>
      <c r="D1116" s="255"/>
      <c r="E1116" s="255"/>
      <c r="F1116" s="255"/>
      <c r="G1116" s="255"/>
      <c r="H1116" s="255"/>
      <c r="I1116" s="255"/>
      <c r="J1116" s="255"/>
      <c r="K1116" s="255"/>
      <c r="L1116" s="255"/>
      <c r="M1116" s="255"/>
      <c r="N1116" s="255"/>
      <c r="O1116" s="255"/>
      <c r="P1116" s="255"/>
      <c r="Q1116" s="255"/>
      <c r="R1116" s="255"/>
      <c r="S1116" s="255"/>
      <c r="T1116" s="255"/>
      <c r="U1116" s="255"/>
      <c r="V1116" s="255"/>
      <c r="W1116" s="255"/>
      <c r="X1116" s="255"/>
      <c r="Y1116" s="255"/>
      <c r="Z1116" s="255"/>
      <c r="AA1116" s="255"/>
      <c r="AB1116" s="255"/>
      <c r="AC1116" s="255"/>
      <c r="AD1116" s="255"/>
      <c r="AE1116" s="255"/>
      <c r="AF1116" s="255"/>
      <c r="AG1116" s="255"/>
      <c r="AH1116" s="255"/>
      <c r="AI1116" s="255"/>
      <c r="AJ1116" s="255"/>
      <c r="AK1116" s="255"/>
      <c r="AL1116" s="255"/>
      <c r="AM1116" s="255"/>
      <c r="AN1116" s="255"/>
      <c r="AO1116" s="255"/>
      <c r="AP1116" s="255"/>
      <c r="AQ1116" s="255"/>
      <c r="AR1116" s="255"/>
      <c r="AS1116" s="255"/>
      <c r="AT1116" s="255"/>
      <c r="AU1116" s="255"/>
      <c r="AV1116" s="255"/>
      <c r="AW1116" s="255"/>
      <c r="AX1116" s="255"/>
      <c r="AY1116" s="255"/>
      <c r="AZ1116" s="255"/>
      <c r="BA1116" s="255"/>
      <c r="BB1116" s="255"/>
      <c r="BC1116" s="255"/>
      <c r="BD1116" s="255"/>
      <c r="BE1116" s="255"/>
      <c r="BF1116" s="255"/>
      <c r="BG1116" s="255"/>
      <c r="BH1116" s="255"/>
      <c r="BI1116" s="255"/>
    </row>
    <row r="1117" spans="1:61" x14ac:dyDescent="0.2">
      <c r="A1117" s="255"/>
      <c r="B1117" s="255"/>
      <c r="C1117" s="255"/>
      <c r="D1117" s="255"/>
      <c r="E1117" s="255"/>
      <c r="F1117" s="255"/>
      <c r="G1117" s="255"/>
      <c r="H1117" s="255"/>
      <c r="I1117" s="255"/>
      <c r="J1117" s="255"/>
      <c r="K1117" s="255"/>
      <c r="L1117" s="255"/>
      <c r="M1117" s="255"/>
      <c r="N1117" s="255"/>
      <c r="O1117" s="255"/>
      <c r="P1117" s="255"/>
      <c r="Q1117" s="255"/>
      <c r="R1117" s="255"/>
      <c r="S1117" s="255"/>
      <c r="T1117" s="255"/>
      <c r="U1117" s="255"/>
      <c r="V1117" s="255"/>
      <c r="W1117" s="255"/>
      <c r="X1117" s="255"/>
      <c r="Y1117" s="255"/>
      <c r="Z1117" s="255"/>
      <c r="AA1117" s="255"/>
      <c r="AB1117" s="255"/>
      <c r="AC1117" s="255"/>
      <c r="AD1117" s="255"/>
      <c r="AE1117" s="255"/>
      <c r="AF1117" s="255"/>
      <c r="AG1117" s="255"/>
      <c r="AH1117" s="255"/>
      <c r="AI1117" s="255"/>
      <c r="AJ1117" s="255"/>
      <c r="AK1117" s="255"/>
      <c r="AL1117" s="255"/>
      <c r="AM1117" s="255"/>
      <c r="AN1117" s="255"/>
      <c r="AO1117" s="255"/>
      <c r="AP1117" s="255"/>
      <c r="AQ1117" s="255"/>
      <c r="AR1117" s="255"/>
      <c r="AS1117" s="255"/>
      <c r="AT1117" s="255"/>
      <c r="AU1117" s="255"/>
      <c r="AV1117" s="255"/>
      <c r="AW1117" s="255"/>
      <c r="AX1117" s="255"/>
      <c r="AY1117" s="255"/>
      <c r="AZ1117" s="255"/>
      <c r="BA1117" s="255"/>
      <c r="BB1117" s="255"/>
      <c r="BC1117" s="255"/>
      <c r="BD1117" s="255"/>
      <c r="BE1117" s="255"/>
      <c r="BF1117" s="255"/>
      <c r="BG1117" s="255"/>
      <c r="BH1117" s="255"/>
      <c r="BI1117" s="255"/>
    </row>
    <row r="1118" spans="1:61" x14ac:dyDescent="0.2">
      <c r="A1118" s="255"/>
      <c r="B1118" s="255"/>
      <c r="C1118" s="255"/>
      <c r="D1118" s="255"/>
      <c r="E1118" s="255"/>
      <c r="F1118" s="255"/>
      <c r="G1118" s="255"/>
      <c r="H1118" s="255"/>
      <c r="I1118" s="255"/>
      <c r="J1118" s="255"/>
      <c r="K1118" s="255"/>
      <c r="L1118" s="255"/>
      <c r="M1118" s="255"/>
      <c r="N1118" s="255"/>
      <c r="O1118" s="255"/>
      <c r="P1118" s="255"/>
      <c r="Q1118" s="255"/>
      <c r="R1118" s="255"/>
      <c r="S1118" s="255"/>
      <c r="T1118" s="255"/>
      <c r="U1118" s="255"/>
      <c r="V1118" s="255"/>
      <c r="W1118" s="255"/>
      <c r="X1118" s="255"/>
      <c r="Y1118" s="255"/>
      <c r="Z1118" s="255"/>
      <c r="AA1118" s="255"/>
      <c r="AB1118" s="255"/>
      <c r="AC1118" s="255"/>
      <c r="AD1118" s="255"/>
      <c r="AE1118" s="255"/>
      <c r="AF1118" s="255"/>
      <c r="AG1118" s="255"/>
      <c r="AH1118" s="255"/>
      <c r="AI1118" s="255"/>
      <c r="AJ1118" s="255"/>
      <c r="AK1118" s="255"/>
      <c r="AL1118" s="255"/>
      <c r="AM1118" s="255"/>
      <c r="AN1118" s="255"/>
      <c r="AO1118" s="255"/>
      <c r="AP1118" s="255"/>
      <c r="AQ1118" s="255"/>
      <c r="AR1118" s="255"/>
      <c r="AS1118" s="255"/>
      <c r="AT1118" s="255"/>
      <c r="AU1118" s="255"/>
      <c r="AV1118" s="255"/>
      <c r="AW1118" s="255"/>
      <c r="AX1118" s="255"/>
      <c r="AY1118" s="255"/>
      <c r="AZ1118" s="255"/>
      <c r="BA1118" s="255"/>
      <c r="BB1118" s="255"/>
      <c r="BC1118" s="255"/>
      <c r="BD1118" s="255"/>
      <c r="BE1118" s="255"/>
      <c r="BF1118" s="255"/>
      <c r="BG1118" s="255"/>
      <c r="BH1118" s="255"/>
      <c r="BI1118" s="255"/>
    </row>
    <row r="1119" spans="1:61" x14ac:dyDescent="0.2">
      <c r="A1119" s="255"/>
      <c r="B1119" s="255"/>
      <c r="C1119" s="255"/>
      <c r="D1119" s="255"/>
      <c r="E1119" s="255"/>
      <c r="F1119" s="255"/>
      <c r="G1119" s="255"/>
      <c r="H1119" s="255"/>
      <c r="I1119" s="255"/>
      <c r="J1119" s="255"/>
      <c r="K1119" s="255"/>
      <c r="L1119" s="255"/>
      <c r="M1119" s="255"/>
      <c r="N1119" s="255"/>
      <c r="O1119" s="255"/>
      <c r="P1119" s="255"/>
      <c r="Q1119" s="255"/>
      <c r="R1119" s="255"/>
      <c r="S1119" s="255"/>
      <c r="T1119" s="255"/>
      <c r="U1119" s="255"/>
      <c r="V1119" s="255"/>
      <c r="W1119" s="255"/>
      <c r="X1119" s="255"/>
      <c r="Y1119" s="255"/>
      <c r="Z1119" s="255"/>
      <c r="AA1119" s="255"/>
      <c r="AB1119" s="255"/>
      <c r="AC1119" s="255"/>
      <c r="AD1119" s="255"/>
      <c r="AE1119" s="255"/>
      <c r="AF1119" s="255"/>
      <c r="AG1119" s="255"/>
      <c r="AH1119" s="255"/>
      <c r="AI1119" s="255"/>
      <c r="AJ1119" s="255"/>
      <c r="AK1119" s="255"/>
      <c r="AL1119" s="255"/>
      <c r="AM1119" s="255"/>
      <c r="AN1119" s="255"/>
      <c r="AO1119" s="255"/>
      <c r="AP1119" s="255"/>
      <c r="AQ1119" s="255"/>
      <c r="AR1119" s="255"/>
      <c r="AS1119" s="255"/>
      <c r="AT1119" s="255"/>
      <c r="AU1119" s="255"/>
      <c r="AV1119" s="255"/>
      <c r="AW1119" s="255"/>
      <c r="AX1119" s="255"/>
      <c r="AY1119" s="255"/>
      <c r="AZ1119" s="255"/>
      <c r="BA1119" s="255"/>
      <c r="BB1119" s="255"/>
      <c r="BC1119" s="255"/>
      <c r="BD1119" s="255"/>
      <c r="BE1119" s="255"/>
      <c r="BF1119" s="255"/>
      <c r="BG1119" s="255"/>
      <c r="BH1119" s="255"/>
      <c r="BI1119" s="255"/>
    </row>
    <row r="1120" spans="1:61" x14ac:dyDescent="0.2">
      <c r="A1120" s="255"/>
      <c r="B1120" s="255"/>
      <c r="C1120" s="255"/>
      <c r="D1120" s="255"/>
      <c r="E1120" s="255"/>
      <c r="F1120" s="255"/>
      <c r="G1120" s="255"/>
      <c r="H1120" s="255"/>
      <c r="I1120" s="255"/>
      <c r="J1120" s="255"/>
      <c r="K1120" s="255"/>
      <c r="L1120" s="255"/>
      <c r="M1120" s="255"/>
      <c r="N1120" s="255"/>
      <c r="O1120" s="255"/>
      <c r="P1120" s="255"/>
      <c r="Q1120" s="255"/>
      <c r="R1120" s="255"/>
      <c r="S1120" s="255"/>
      <c r="T1120" s="255"/>
      <c r="U1120" s="255"/>
      <c r="V1120" s="255"/>
      <c r="W1120" s="255"/>
      <c r="X1120" s="255"/>
      <c r="Y1120" s="255"/>
      <c r="Z1120" s="255"/>
      <c r="AA1120" s="255"/>
      <c r="AB1120" s="255"/>
      <c r="AC1120" s="255"/>
      <c r="AD1120" s="255"/>
      <c r="AE1120" s="255"/>
      <c r="AF1120" s="255"/>
      <c r="AG1120" s="255"/>
      <c r="AH1120" s="255"/>
      <c r="AI1120" s="255"/>
      <c r="AJ1120" s="255"/>
      <c r="AK1120" s="255"/>
      <c r="AL1120" s="255"/>
      <c r="AM1120" s="255"/>
      <c r="AN1120" s="255"/>
      <c r="AO1120" s="255"/>
      <c r="AP1120" s="255"/>
      <c r="AQ1120" s="255"/>
      <c r="AR1120" s="255"/>
      <c r="AS1120" s="255"/>
      <c r="AT1120" s="255"/>
      <c r="AU1120" s="255"/>
      <c r="AV1120" s="255"/>
      <c r="AW1120" s="255"/>
      <c r="AX1120" s="255"/>
      <c r="AY1120" s="255"/>
      <c r="AZ1120" s="255"/>
      <c r="BA1120" s="255"/>
      <c r="BB1120" s="255"/>
      <c r="BC1120" s="255"/>
      <c r="BD1120" s="255"/>
      <c r="BE1120" s="255"/>
      <c r="BF1120" s="255"/>
      <c r="BG1120" s="255"/>
      <c r="BH1120" s="255"/>
      <c r="BI1120" s="255"/>
    </row>
    <row r="1121" spans="1:61" x14ac:dyDescent="0.2">
      <c r="A1121" s="255"/>
      <c r="B1121" s="255"/>
      <c r="C1121" s="255"/>
      <c r="D1121" s="255"/>
      <c r="E1121" s="255"/>
      <c r="F1121" s="255"/>
      <c r="G1121" s="255"/>
      <c r="H1121" s="255"/>
      <c r="I1121" s="255"/>
      <c r="J1121" s="255"/>
      <c r="K1121" s="255"/>
      <c r="L1121" s="255"/>
      <c r="M1121" s="255"/>
      <c r="N1121" s="255"/>
      <c r="O1121" s="255"/>
      <c r="P1121" s="255"/>
      <c r="Q1121" s="255"/>
      <c r="R1121" s="255"/>
      <c r="S1121" s="255"/>
      <c r="T1121" s="255"/>
      <c r="U1121" s="255"/>
      <c r="V1121" s="255"/>
      <c r="W1121" s="255"/>
      <c r="X1121" s="255"/>
      <c r="Y1121" s="255"/>
      <c r="Z1121" s="255"/>
      <c r="AA1121" s="255"/>
      <c r="AB1121" s="255"/>
      <c r="AC1121" s="255"/>
      <c r="AD1121" s="255"/>
      <c r="AE1121" s="255"/>
      <c r="AF1121" s="255"/>
      <c r="AG1121" s="255"/>
      <c r="AH1121" s="255"/>
      <c r="AI1121" s="255"/>
      <c r="AJ1121" s="255"/>
      <c r="AK1121" s="255"/>
      <c r="AL1121" s="255"/>
      <c r="AM1121" s="255"/>
      <c r="AN1121" s="255"/>
      <c r="AO1121" s="255"/>
      <c r="AP1121" s="255"/>
      <c r="AQ1121" s="255"/>
      <c r="AR1121" s="255"/>
      <c r="AS1121" s="255"/>
      <c r="AT1121" s="255"/>
      <c r="AU1121" s="255"/>
      <c r="AV1121" s="255"/>
      <c r="AW1121" s="255"/>
      <c r="AX1121" s="255"/>
      <c r="AY1121" s="255"/>
      <c r="AZ1121" s="255"/>
      <c r="BA1121" s="255"/>
      <c r="BB1121" s="255"/>
      <c r="BC1121" s="255"/>
      <c r="BD1121" s="255"/>
      <c r="BE1121" s="255"/>
      <c r="BF1121" s="255"/>
      <c r="BG1121" s="255"/>
      <c r="BH1121" s="255"/>
      <c r="BI1121" s="255"/>
    </row>
    <row r="1122" spans="1:61" x14ac:dyDescent="0.2">
      <c r="A1122" s="255"/>
      <c r="B1122" s="255"/>
      <c r="C1122" s="255"/>
      <c r="D1122" s="255"/>
      <c r="E1122" s="255"/>
      <c r="F1122" s="255"/>
      <c r="G1122" s="255"/>
      <c r="H1122" s="255"/>
      <c r="I1122" s="255"/>
      <c r="J1122" s="255"/>
      <c r="K1122" s="255"/>
      <c r="L1122" s="255"/>
      <c r="M1122" s="255"/>
      <c r="N1122" s="255"/>
      <c r="O1122" s="255"/>
      <c r="P1122" s="255"/>
      <c r="Q1122" s="255"/>
      <c r="R1122" s="255"/>
      <c r="S1122" s="255"/>
      <c r="T1122" s="255"/>
      <c r="U1122" s="255"/>
      <c r="V1122" s="255"/>
      <c r="W1122" s="255"/>
      <c r="X1122" s="255"/>
      <c r="Y1122" s="255"/>
      <c r="Z1122" s="255"/>
      <c r="AA1122" s="255"/>
      <c r="AB1122" s="255"/>
      <c r="AC1122" s="255"/>
      <c r="AD1122" s="255"/>
      <c r="AE1122" s="255"/>
      <c r="AF1122" s="255"/>
      <c r="AG1122" s="255"/>
      <c r="AH1122" s="255"/>
      <c r="AI1122" s="255"/>
      <c r="AJ1122" s="255"/>
      <c r="AK1122" s="255"/>
      <c r="AL1122" s="255"/>
      <c r="AM1122" s="255"/>
      <c r="AN1122" s="255"/>
      <c r="AO1122" s="255"/>
      <c r="AP1122" s="255"/>
      <c r="AQ1122" s="255"/>
      <c r="AR1122" s="255"/>
      <c r="AS1122" s="255"/>
      <c r="AT1122" s="255"/>
      <c r="AU1122" s="255"/>
      <c r="AV1122" s="255"/>
      <c r="AW1122" s="255"/>
      <c r="AX1122" s="255"/>
      <c r="AY1122" s="255"/>
      <c r="AZ1122" s="255"/>
      <c r="BA1122" s="255"/>
      <c r="BB1122" s="255"/>
      <c r="BC1122" s="255"/>
      <c r="BD1122" s="255"/>
      <c r="BE1122" s="255"/>
      <c r="BF1122" s="255"/>
      <c r="BG1122" s="255"/>
      <c r="BH1122" s="255"/>
      <c r="BI1122" s="255"/>
    </row>
    <row r="1123" spans="1:61" x14ac:dyDescent="0.2">
      <c r="A1123" s="255"/>
      <c r="B1123" s="255"/>
      <c r="C1123" s="255"/>
      <c r="D1123" s="255"/>
      <c r="E1123" s="255"/>
      <c r="F1123" s="255"/>
      <c r="G1123" s="255"/>
      <c r="H1123" s="255"/>
      <c r="I1123" s="255"/>
      <c r="J1123" s="255"/>
      <c r="K1123" s="255"/>
      <c r="L1123" s="255"/>
      <c r="M1123" s="255"/>
      <c r="N1123" s="255"/>
      <c r="O1123" s="255"/>
      <c r="P1123" s="255"/>
      <c r="Q1123" s="255"/>
      <c r="R1123" s="255"/>
      <c r="S1123" s="255"/>
      <c r="T1123" s="255"/>
      <c r="U1123" s="255"/>
      <c r="V1123" s="255"/>
      <c r="W1123" s="255"/>
      <c r="X1123" s="255"/>
      <c r="Y1123" s="255"/>
      <c r="Z1123" s="255"/>
      <c r="AA1123" s="255"/>
      <c r="AB1123" s="255"/>
      <c r="AC1123" s="255"/>
      <c r="AD1123" s="255"/>
      <c r="AE1123" s="255"/>
      <c r="AF1123" s="255"/>
      <c r="AG1123" s="255"/>
      <c r="AH1123" s="255"/>
      <c r="AI1123" s="255"/>
      <c r="AJ1123" s="255"/>
      <c r="AK1123" s="255"/>
      <c r="AL1123" s="255"/>
      <c r="AM1123" s="255"/>
      <c r="AN1123" s="255"/>
      <c r="AO1123" s="255"/>
      <c r="AP1123" s="255"/>
      <c r="AQ1123" s="255"/>
      <c r="AR1123" s="255"/>
      <c r="AS1123" s="255"/>
      <c r="AT1123" s="255"/>
      <c r="AU1123" s="255"/>
      <c r="AV1123" s="255"/>
      <c r="AW1123" s="255"/>
      <c r="AX1123" s="255"/>
      <c r="AY1123" s="255"/>
      <c r="AZ1123" s="255"/>
      <c r="BA1123" s="255"/>
      <c r="BB1123" s="255"/>
      <c r="BC1123" s="255"/>
      <c r="BD1123" s="255"/>
      <c r="BE1123" s="255"/>
      <c r="BF1123" s="255"/>
      <c r="BG1123" s="255"/>
      <c r="BH1123" s="255"/>
      <c r="BI1123" s="255"/>
    </row>
    <row r="1124" spans="1:61" x14ac:dyDescent="0.2">
      <c r="A1124" s="255"/>
      <c r="B1124" s="255"/>
      <c r="C1124" s="255"/>
      <c r="D1124" s="255"/>
      <c r="E1124" s="255"/>
      <c r="F1124" s="255"/>
      <c r="G1124" s="255"/>
      <c r="H1124" s="255"/>
      <c r="I1124" s="255"/>
      <c r="J1124" s="255"/>
      <c r="K1124" s="255"/>
      <c r="L1124" s="255"/>
      <c r="M1124" s="255"/>
      <c r="N1124" s="255"/>
      <c r="O1124" s="255"/>
      <c r="P1124" s="255"/>
      <c r="Q1124" s="255"/>
      <c r="R1124" s="255"/>
      <c r="S1124" s="255"/>
      <c r="T1124" s="255"/>
      <c r="U1124" s="255"/>
      <c r="V1124" s="255"/>
      <c r="W1124" s="255"/>
      <c r="X1124" s="255"/>
      <c r="Y1124" s="255"/>
      <c r="Z1124" s="255"/>
      <c r="AA1124" s="255"/>
      <c r="AB1124" s="255"/>
      <c r="AC1124" s="255"/>
      <c r="AD1124" s="255"/>
      <c r="AE1124" s="255"/>
      <c r="AF1124" s="255"/>
      <c r="AG1124" s="255"/>
      <c r="AH1124" s="255"/>
      <c r="AI1124" s="255"/>
      <c r="AJ1124" s="255"/>
      <c r="AK1124" s="255"/>
      <c r="AL1124" s="255"/>
      <c r="AM1124" s="255"/>
      <c r="AN1124" s="255"/>
      <c r="AO1124" s="255"/>
      <c r="AP1124" s="255"/>
      <c r="AQ1124" s="255"/>
      <c r="AR1124" s="255"/>
      <c r="AS1124" s="255"/>
      <c r="AT1124" s="255"/>
      <c r="AU1124" s="255"/>
      <c r="AV1124" s="255"/>
      <c r="AW1124" s="255"/>
      <c r="AX1124" s="255"/>
      <c r="AY1124" s="255"/>
      <c r="AZ1124" s="255"/>
      <c r="BA1124" s="255"/>
      <c r="BB1124" s="255"/>
      <c r="BC1124" s="255"/>
      <c r="BD1124" s="255"/>
      <c r="BE1124" s="255"/>
      <c r="BF1124" s="255"/>
      <c r="BG1124" s="255"/>
      <c r="BH1124" s="255"/>
      <c r="BI1124" s="255"/>
    </row>
    <row r="1125" spans="1:61" x14ac:dyDescent="0.2">
      <c r="A1125" s="255"/>
      <c r="B1125" s="255"/>
      <c r="C1125" s="255"/>
      <c r="D1125" s="255"/>
      <c r="E1125" s="255"/>
      <c r="F1125" s="255"/>
      <c r="G1125" s="255"/>
      <c r="H1125" s="255"/>
      <c r="I1125" s="255"/>
      <c r="J1125" s="255"/>
      <c r="K1125" s="255"/>
      <c r="L1125" s="255"/>
      <c r="M1125" s="255"/>
      <c r="N1125" s="255"/>
      <c r="O1125" s="255"/>
      <c r="P1125" s="255"/>
      <c r="Q1125" s="255"/>
      <c r="R1125" s="255"/>
      <c r="S1125" s="255"/>
      <c r="T1125" s="255"/>
      <c r="U1125" s="255"/>
      <c r="V1125" s="255"/>
      <c r="W1125" s="255"/>
      <c r="X1125" s="255"/>
      <c r="Y1125" s="255"/>
      <c r="Z1125" s="255"/>
      <c r="AA1125" s="255"/>
      <c r="AB1125" s="255"/>
      <c r="AC1125" s="255"/>
      <c r="AD1125" s="255"/>
      <c r="AE1125" s="255"/>
      <c r="AF1125" s="255"/>
      <c r="AG1125" s="255"/>
      <c r="AH1125" s="255"/>
      <c r="AI1125" s="255"/>
      <c r="AJ1125" s="255"/>
      <c r="AK1125" s="255"/>
      <c r="AL1125" s="255"/>
      <c r="AM1125" s="255"/>
      <c r="AN1125" s="255"/>
      <c r="AO1125" s="255"/>
      <c r="AP1125" s="255"/>
      <c r="AQ1125" s="255"/>
      <c r="AR1125" s="255"/>
      <c r="AS1125" s="255"/>
      <c r="AT1125" s="255"/>
      <c r="AU1125" s="255"/>
      <c r="AV1125" s="255"/>
      <c r="AW1125" s="255"/>
      <c r="AX1125" s="255"/>
      <c r="AY1125" s="255"/>
      <c r="AZ1125" s="255"/>
      <c r="BA1125" s="255"/>
      <c r="BB1125" s="255"/>
      <c r="BC1125" s="255"/>
      <c r="BD1125" s="255"/>
      <c r="BE1125" s="255"/>
      <c r="BF1125" s="255"/>
      <c r="BG1125" s="255"/>
      <c r="BH1125" s="255"/>
      <c r="BI1125" s="255"/>
    </row>
    <row r="1126" spans="1:61" x14ac:dyDescent="0.2">
      <c r="A1126" s="255"/>
      <c r="B1126" s="255"/>
      <c r="C1126" s="255"/>
      <c r="D1126" s="255"/>
      <c r="E1126" s="255"/>
      <c r="F1126" s="255"/>
      <c r="G1126" s="255"/>
      <c r="H1126" s="255"/>
      <c r="I1126" s="255"/>
      <c r="J1126" s="255"/>
      <c r="K1126" s="255"/>
      <c r="L1126" s="255"/>
      <c r="M1126" s="255"/>
      <c r="N1126" s="255"/>
      <c r="O1126" s="255"/>
      <c r="P1126" s="255"/>
      <c r="Q1126" s="255"/>
      <c r="R1126" s="255"/>
      <c r="S1126" s="255"/>
      <c r="T1126" s="255"/>
      <c r="U1126" s="255"/>
      <c r="V1126" s="255"/>
      <c r="W1126" s="255"/>
      <c r="X1126" s="255"/>
      <c r="Y1126" s="255"/>
      <c r="Z1126" s="255"/>
      <c r="AA1126" s="255"/>
      <c r="AB1126" s="255"/>
      <c r="AC1126" s="255"/>
      <c r="AD1126" s="255"/>
      <c r="AE1126" s="255"/>
      <c r="AF1126" s="255"/>
      <c r="AG1126" s="255"/>
      <c r="AH1126" s="255"/>
      <c r="AI1126" s="255"/>
      <c r="AJ1126" s="255"/>
      <c r="AK1126" s="255"/>
      <c r="AL1126" s="255"/>
      <c r="AM1126" s="255"/>
      <c r="AN1126" s="255"/>
      <c r="AO1126" s="255"/>
      <c r="AP1126" s="255"/>
      <c r="AQ1126" s="255"/>
      <c r="AR1126" s="255"/>
      <c r="AS1126" s="255"/>
      <c r="AT1126" s="255"/>
      <c r="AU1126" s="255"/>
      <c r="AV1126" s="255"/>
      <c r="AW1126" s="255"/>
      <c r="AX1126" s="255"/>
      <c r="AY1126" s="255"/>
      <c r="AZ1126" s="255"/>
      <c r="BA1126" s="255"/>
      <c r="BB1126" s="255"/>
      <c r="BC1126" s="255"/>
      <c r="BD1126" s="255"/>
      <c r="BE1126" s="255"/>
      <c r="BF1126" s="255"/>
      <c r="BG1126" s="255"/>
      <c r="BH1126" s="255"/>
      <c r="BI1126" s="255"/>
    </row>
    <row r="1127" spans="1:61" x14ac:dyDescent="0.2">
      <c r="A1127" s="255"/>
      <c r="B1127" s="255"/>
      <c r="C1127" s="255"/>
      <c r="D1127" s="255"/>
      <c r="E1127" s="255"/>
      <c r="F1127" s="255"/>
      <c r="G1127" s="255"/>
      <c r="H1127" s="255"/>
      <c r="I1127" s="255"/>
      <c r="J1127" s="255"/>
      <c r="K1127" s="255"/>
      <c r="L1127" s="255"/>
      <c r="M1127" s="255"/>
      <c r="N1127" s="255"/>
      <c r="O1127" s="255"/>
      <c r="P1127" s="255"/>
      <c r="Q1127" s="255"/>
      <c r="R1127" s="255"/>
      <c r="S1127" s="255"/>
      <c r="T1127" s="255"/>
      <c r="U1127" s="255"/>
      <c r="V1127" s="255"/>
      <c r="W1127" s="255"/>
      <c r="X1127" s="255"/>
      <c r="Y1127" s="255"/>
      <c r="Z1127" s="255"/>
      <c r="AA1127" s="255"/>
      <c r="AB1127" s="255"/>
      <c r="AC1127" s="255"/>
      <c r="AD1127" s="255"/>
      <c r="AE1127" s="255"/>
      <c r="AF1127" s="255"/>
      <c r="AG1127" s="255"/>
      <c r="AH1127" s="255"/>
      <c r="AI1127" s="255"/>
      <c r="AJ1127" s="255"/>
      <c r="AK1127" s="255"/>
      <c r="AL1127" s="255"/>
      <c r="AM1127" s="255"/>
      <c r="AN1127" s="255"/>
      <c r="AO1127" s="255"/>
      <c r="AP1127" s="255"/>
      <c r="AQ1127" s="255"/>
      <c r="AR1127" s="255"/>
      <c r="AS1127" s="255"/>
      <c r="AT1127" s="255"/>
      <c r="AU1127" s="255"/>
      <c r="AV1127" s="255"/>
      <c r="AW1127" s="255"/>
      <c r="AX1127" s="255"/>
      <c r="AY1127" s="255"/>
      <c r="AZ1127" s="255"/>
      <c r="BA1127" s="255"/>
      <c r="BB1127" s="255"/>
      <c r="BC1127" s="255"/>
      <c r="BD1127" s="255"/>
      <c r="BE1127" s="255"/>
      <c r="BF1127" s="255"/>
      <c r="BG1127" s="255"/>
      <c r="BH1127" s="255"/>
      <c r="BI1127" s="255"/>
    </row>
    <row r="1128" spans="1:61" x14ac:dyDescent="0.2">
      <c r="A1128" s="255"/>
      <c r="B1128" s="255"/>
      <c r="C1128" s="255"/>
      <c r="D1128" s="255"/>
      <c r="E1128" s="255"/>
      <c r="F1128" s="255"/>
      <c r="G1128" s="255"/>
      <c r="H1128" s="255"/>
      <c r="I1128" s="255"/>
      <c r="J1128" s="255"/>
      <c r="K1128" s="255"/>
      <c r="L1128" s="255"/>
      <c r="M1128" s="255"/>
      <c r="N1128" s="255"/>
      <c r="O1128" s="255"/>
      <c r="P1128" s="255"/>
      <c r="Q1128" s="255"/>
      <c r="R1128" s="255"/>
      <c r="S1128" s="255"/>
      <c r="T1128" s="255"/>
      <c r="U1128" s="255"/>
      <c r="V1128" s="255"/>
      <c r="W1128" s="255"/>
      <c r="X1128" s="255"/>
      <c r="Y1128" s="255"/>
      <c r="Z1128" s="255"/>
      <c r="AA1128" s="255"/>
      <c r="AB1128" s="255"/>
      <c r="AC1128" s="255"/>
      <c r="AD1128" s="255"/>
      <c r="AE1128" s="255"/>
      <c r="AF1128" s="255"/>
      <c r="AG1128" s="255"/>
      <c r="AH1128" s="255"/>
      <c r="AI1128" s="255"/>
      <c r="AJ1128" s="255"/>
      <c r="AK1128" s="255"/>
      <c r="AL1128" s="255"/>
      <c r="AM1128" s="255"/>
      <c r="AN1128" s="255"/>
      <c r="AO1128" s="255"/>
      <c r="AP1128" s="255"/>
      <c r="AQ1128" s="255"/>
      <c r="AR1128" s="255"/>
      <c r="AS1128" s="255"/>
      <c r="AT1128" s="255"/>
      <c r="AU1128" s="255"/>
      <c r="AV1128" s="255"/>
      <c r="AW1128" s="255"/>
      <c r="AX1128" s="255"/>
      <c r="AY1128" s="255"/>
      <c r="AZ1128" s="255"/>
      <c r="BA1128" s="255"/>
      <c r="BB1128" s="255"/>
      <c r="BC1128" s="255"/>
      <c r="BD1128" s="255"/>
      <c r="BE1128" s="255"/>
      <c r="BF1128" s="255"/>
      <c r="BG1128" s="255"/>
      <c r="BH1128" s="255"/>
      <c r="BI1128" s="255"/>
    </row>
    <row r="1129" spans="1:61" x14ac:dyDescent="0.2">
      <c r="A1129" s="255"/>
      <c r="B1129" s="255"/>
      <c r="C1129" s="255"/>
      <c r="D1129" s="255"/>
      <c r="E1129" s="255"/>
      <c r="F1129" s="255"/>
      <c r="G1129" s="255"/>
      <c r="H1129" s="255"/>
      <c r="I1129" s="255"/>
      <c r="J1129" s="255"/>
      <c r="K1129" s="255"/>
      <c r="L1129" s="255"/>
      <c r="M1129" s="255"/>
      <c r="N1129" s="255"/>
      <c r="O1129" s="255"/>
      <c r="P1129" s="255"/>
      <c r="Q1129" s="255"/>
      <c r="R1129" s="255"/>
      <c r="S1129" s="255"/>
      <c r="T1129" s="255"/>
      <c r="U1129" s="255"/>
      <c r="V1129" s="255"/>
      <c r="W1129" s="255"/>
      <c r="X1129" s="255"/>
      <c r="Y1129" s="255"/>
      <c r="Z1129" s="255"/>
      <c r="AA1129" s="255"/>
      <c r="AB1129" s="255"/>
      <c r="AC1129" s="255"/>
      <c r="AD1129" s="255"/>
      <c r="AE1129" s="255"/>
      <c r="AF1129" s="255"/>
      <c r="AG1129" s="255"/>
      <c r="AH1129" s="255"/>
      <c r="AI1129" s="255"/>
      <c r="AJ1129" s="255"/>
      <c r="AK1129" s="255"/>
      <c r="AL1129" s="255"/>
      <c r="AM1129" s="255"/>
      <c r="AN1129" s="255"/>
      <c r="AO1129" s="255"/>
      <c r="AP1129" s="255"/>
      <c r="AQ1129" s="255"/>
      <c r="AR1129" s="255"/>
      <c r="AS1129" s="255"/>
      <c r="AT1129" s="255"/>
      <c r="AU1129" s="255"/>
      <c r="AV1129" s="255"/>
      <c r="AW1129" s="255"/>
      <c r="AX1129" s="255"/>
      <c r="AY1129" s="255"/>
      <c r="AZ1129" s="255"/>
      <c r="BA1129" s="255"/>
      <c r="BB1129" s="255"/>
      <c r="BC1129" s="255"/>
      <c r="BD1129" s="255"/>
      <c r="BE1129" s="255"/>
      <c r="BF1129" s="255"/>
      <c r="BG1129" s="255"/>
      <c r="BH1129" s="255"/>
      <c r="BI1129" s="255"/>
    </row>
    <row r="1130" spans="1:61" x14ac:dyDescent="0.2">
      <c r="A1130" s="255"/>
      <c r="B1130" s="255"/>
      <c r="C1130" s="255"/>
      <c r="D1130" s="255"/>
      <c r="E1130" s="255"/>
      <c r="F1130" s="255"/>
      <c r="G1130" s="255"/>
      <c r="H1130" s="255"/>
      <c r="I1130" s="255"/>
      <c r="J1130" s="255"/>
      <c r="K1130" s="255"/>
      <c r="L1130" s="255"/>
      <c r="M1130" s="255"/>
      <c r="N1130" s="255"/>
      <c r="O1130" s="255"/>
      <c r="P1130" s="255"/>
      <c r="Q1130" s="255"/>
      <c r="R1130" s="255"/>
      <c r="S1130" s="255"/>
      <c r="T1130" s="255"/>
      <c r="U1130" s="255"/>
      <c r="V1130" s="255"/>
      <c r="W1130" s="255"/>
      <c r="X1130" s="255"/>
      <c r="Y1130" s="255"/>
      <c r="Z1130" s="255"/>
      <c r="AA1130" s="255"/>
      <c r="AB1130" s="255"/>
      <c r="AC1130" s="255"/>
      <c r="AD1130" s="255"/>
      <c r="AE1130" s="255"/>
      <c r="AF1130" s="255"/>
      <c r="AG1130" s="255"/>
      <c r="AH1130" s="255"/>
      <c r="AI1130" s="255"/>
      <c r="AJ1130" s="255"/>
      <c r="AK1130" s="255"/>
      <c r="AL1130" s="255"/>
      <c r="AM1130" s="255"/>
      <c r="AN1130" s="255"/>
      <c r="AO1130" s="255"/>
      <c r="AP1130" s="255"/>
      <c r="AQ1130" s="255"/>
      <c r="AR1130" s="255"/>
      <c r="AS1130" s="255"/>
      <c r="AT1130" s="255"/>
      <c r="AU1130" s="255"/>
      <c r="AV1130" s="255"/>
      <c r="AW1130" s="255"/>
      <c r="AX1130" s="255"/>
      <c r="AY1130" s="255"/>
      <c r="AZ1130" s="255"/>
      <c r="BA1130" s="255"/>
      <c r="BB1130" s="255"/>
      <c r="BC1130" s="255"/>
      <c r="BD1130" s="255"/>
      <c r="BE1130" s="255"/>
      <c r="BF1130" s="255"/>
      <c r="BG1130" s="255"/>
      <c r="BH1130" s="255"/>
      <c r="BI1130" s="255"/>
    </row>
    <row r="1131" spans="1:61" x14ac:dyDescent="0.2">
      <c r="A1131" s="255"/>
      <c r="B1131" s="255"/>
      <c r="C1131" s="255"/>
      <c r="D1131" s="255"/>
      <c r="E1131" s="255"/>
      <c r="F1131" s="255"/>
      <c r="G1131" s="255"/>
      <c r="H1131" s="255"/>
      <c r="I1131" s="255"/>
      <c r="J1131" s="255"/>
      <c r="K1131" s="255"/>
      <c r="L1131" s="255"/>
      <c r="M1131" s="255"/>
      <c r="N1131" s="255"/>
      <c r="O1131" s="255"/>
      <c r="P1131" s="255"/>
      <c r="Q1131" s="255"/>
      <c r="R1131" s="255"/>
      <c r="S1131" s="255"/>
      <c r="T1131" s="255"/>
      <c r="U1131" s="255"/>
      <c r="V1131" s="255"/>
      <c r="W1131" s="255"/>
      <c r="X1131" s="255"/>
      <c r="Y1131" s="255"/>
      <c r="Z1131" s="255"/>
      <c r="AA1131" s="255"/>
      <c r="AB1131" s="255"/>
      <c r="AC1131" s="255"/>
      <c r="AD1131" s="255"/>
      <c r="AE1131" s="255"/>
      <c r="AF1131" s="255"/>
      <c r="AG1131" s="255"/>
      <c r="AH1131" s="255"/>
      <c r="AI1131" s="255"/>
      <c r="AJ1131" s="255"/>
      <c r="AK1131" s="255"/>
      <c r="AL1131" s="255"/>
      <c r="AM1131" s="255"/>
      <c r="AN1131" s="255"/>
      <c r="AO1131" s="255"/>
      <c r="AP1131" s="255"/>
      <c r="AQ1131" s="255"/>
      <c r="AR1131" s="255"/>
      <c r="AS1131" s="255"/>
      <c r="AT1131" s="255"/>
      <c r="AU1131" s="255"/>
      <c r="AV1131" s="255"/>
      <c r="AW1131" s="255"/>
      <c r="AX1131" s="255"/>
      <c r="AY1131" s="255"/>
      <c r="AZ1131" s="255"/>
      <c r="BA1131" s="255"/>
      <c r="BB1131" s="255"/>
      <c r="BC1131" s="255"/>
      <c r="BD1131" s="255"/>
      <c r="BE1131" s="255"/>
      <c r="BF1131" s="255"/>
      <c r="BG1131" s="255"/>
      <c r="BH1131" s="255"/>
      <c r="BI1131" s="255"/>
    </row>
    <row r="1132" spans="1:61" x14ac:dyDescent="0.2">
      <c r="A1132" s="255"/>
      <c r="B1132" s="255"/>
      <c r="C1132" s="255"/>
      <c r="D1132" s="255"/>
      <c r="E1132" s="255"/>
      <c r="F1132" s="255"/>
      <c r="G1132" s="255"/>
      <c r="H1132" s="255"/>
      <c r="I1132" s="255"/>
      <c r="J1132" s="255"/>
      <c r="K1132" s="255"/>
      <c r="L1132" s="255"/>
      <c r="M1132" s="255"/>
      <c r="N1132" s="255"/>
      <c r="O1132" s="255"/>
      <c r="P1132" s="255"/>
      <c r="Q1132" s="255"/>
      <c r="R1132" s="255"/>
      <c r="S1132" s="255"/>
      <c r="T1132" s="255"/>
      <c r="U1132" s="255"/>
      <c r="V1132" s="255"/>
      <c r="W1132" s="255"/>
      <c r="X1132" s="255"/>
      <c r="Y1132" s="255"/>
      <c r="Z1132" s="255"/>
      <c r="AA1132" s="255"/>
      <c r="AB1132" s="255"/>
      <c r="AC1132" s="255"/>
      <c r="AD1132" s="255"/>
      <c r="AE1132" s="255"/>
      <c r="AF1132" s="255"/>
      <c r="AG1132" s="255"/>
      <c r="AH1132" s="255"/>
      <c r="AI1132" s="255"/>
      <c r="AJ1132" s="255"/>
      <c r="AK1132" s="255"/>
      <c r="AL1132" s="255"/>
      <c r="AM1132" s="255"/>
      <c r="AN1132" s="255"/>
      <c r="AO1132" s="255"/>
      <c r="AP1132" s="255"/>
      <c r="AQ1132" s="255"/>
      <c r="AR1132" s="255"/>
      <c r="AS1132" s="255"/>
      <c r="AT1132" s="255"/>
      <c r="AU1132" s="255"/>
      <c r="AV1132" s="255"/>
      <c r="AW1132" s="255"/>
      <c r="AX1132" s="255"/>
      <c r="AY1132" s="255"/>
      <c r="AZ1132" s="255"/>
      <c r="BA1132" s="255"/>
      <c r="BB1132" s="255"/>
      <c r="BC1132" s="255"/>
      <c r="BD1132" s="255"/>
      <c r="BE1132" s="255"/>
      <c r="BF1132" s="255"/>
      <c r="BG1132" s="255"/>
      <c r="BH1132" s="255"/>
      <c r="BI1132" s="255"/>
    </row>
    <row r="1133" spans="1:61" x14ac:dyDescent="0.2">
      <c r="A1133" s="255"/>
      <c r="B1133" s="255"/>
      <c r="C1133" s="255"/>
      <c r="D1133" s="255"/>
      <c r="E1133" s="255"/>
      <c r="F1133" s="255"/>
      <c r="G1133" s="255"/>
      <c r="H1133" s="255"/>
      <c r="I1133" s="255"/>
      <c r="J1133" s="255"/>
      <c r="K1133" s="255"/>
      <c r="L1133" s="255"/>
      <c r="M1133" s="255"/>
      <c r="N1133" s="255"/>
      <c r="O1133" s="255"/>
      <c r="P1133" s="255"/>
      <c r="Q1133" s="255"/>
      <c r="R1133" s="255"/>
      <c r="S1133" s="255"/>
      <c r="T1133" s="255"/>
      <c r="U1133" s="255"/>
      <c r="V1133" s="255"/>
      <c r="W1133" s="255"/>
      <c r="X1133" s="255"/>
      <c r="Y1133" s="255"/>
      <c r="Z1133" s="255"/>
      <c r="AA1133" s="255"/>
      <c r="AB1133" s="255"/>
      <c r="AC1133" s="255"/>
      <c r="AD1133" s="255"/>
      <c r="AE1133" s="255"/>
      <c r="AF1133" s="255"/>
      <c r="AG1133" s="255"/>
      <c r="AH1133" s="255"/>
      <c r="AI1133" s="255"/>
      <c r="AJ1133" s="255"/>
      <c r="AK1133" s="255"/>
      <c r="AL1133" s="255"/>
      <c r="AM1133" s="255"/>
      <c r="AN1133" s="255"/>
      <c r="AO1133" s="255"/>
      <c r="AP1133" s="255"/>
      <c r="AQ1133" s="255"/>
      <c r="AR1133" s="255"/>
      <c r="AS1133" s="255"/>
      <c r="AT1133" s="255"/>
      <c r="AU1133" s="255"/>
      <c r="AV1133" s="255"/>
      <c r="AW1133" s="255"/>
      <c r="AX1133" s="255"/>
      <c r="AY1133" s="255"/>
      <c r="AZ1133" s="255"/>
      <c r="BA1133" s="255"/>
      <c r="BB1133" s="255"/>
      <c r="BC1133" s="255"/>
      <c r="BD1133" s="255"/>
      <c r="BE1133" s="255"/>
      <c r="BF1133" s="255"/>
      <c r="BG1133" s="255"/>
      <c r="BH1133" s="255"/>
      <c r="BI1133" s="255"/>
    </row>
    <row r="1134" spans="1:61" x14ac:dyDescent="0.2">
      <c r="A1134" s="255"/>
      <c r="B1134" s="255"/>
      <c r="C1134" s="255"/>
      <c r="D1134" s="255"/>
      <c r="E1134" s="255"/>
      <c r="F1134" s="255"/>
      <c r="G1134" s="255"/>
      <c r="H1134" s="255"/>
      <c r="I1134" s="255"/>
      <c r="J1134" s="255"/>
      <c r="K1134" s="255"/>
      <c r="L1134" s="255"/>
      <c r="M1134" s="255"/>
      <c r="N1134" s="255"/>
      <c r="O1134" s="255"/>
      <c r="P1134" s="255"/>
      <c r="Q1134" s="255"/>
      <c r="R1134" s="255"/>
      <c r="S1134" s="255"/>
      <c r="T1134" s="255"/>
      <c r="U1134" s="255"/>
      <c r="V1134" s="255"/>
      <c r="W1134" s="255"/>
      <c r="X1134" s="255"/>
      <c r="Y1134" s="255"/>
      <c r="Z1134" s="255"/>
      <c r="AA1134" s="255"/>
      <c r="AB1134" s="255"/>
      <c r="AC1134" s="255"/>
      <c r="AD1134" s="255"/>
      <c r="AE1134" s="255"/>
      <c r="AF1134" s="255"/>
      <c r="AG1134" s="255"/>
      <c r="AH1134" s="255"/>
      <c r="AI1134" s="255"/>
      <c r="AJ1134" s="255"/>
      <c r="AK1134" s="255"/>
      <c r="AL1134" s="255"/>
      <c r="AM1134" s="255"/>
      <c r="AN1134" s="255"/>
      <c r="AO1134" s="255"/>
      <c r="AP1134" s="255"/>
      <c r="AQ1134" s="255"/>
      <c r="AR1134" s="255"/>
      <c r="AS1134" s="255"/>
      <c r="AT1134" s="255"/>
      <c r="AU1134" s="255"/>
      <c r="AV1134" s="255"/>
      <c r="AW1134" s="255"/>
      <c r="AX1134" s="255"/>
      <c r="AY1134" s="255"/>
      <c r="AZ1134" s="255"/>
      <c r="BA1134" s="255"/>
      <c r="BB1134" s="255"/>
      <c r="BC1134" s="255"/>
      <c r="BD1134" s="255"/>
      <c r="BE1134" s="255"/>
      <c r="BF1134" s="255"/>
      <c r="BG1134" s="255"/>
      <c r="BH1134" s="255"/>
      <c r="BI1134" s="255"/>
    </row>
    <row r="1135" spans="1:61" x14ac:dyDescent="0.2">
      <c r="A1135" s="255"/>
      <c r="B1135" s="255"/>
      <c r="C1135" s="255"/>
      <c r="D1135" s="255"/>
      <c r="E1135" s="255"/>
      <c r="F1135" s="255"/>
      <c r="G1135" s="255"/>
      <c r="H1135" s="255"/>
      <c r="I1135" s="255"/>
      <c r="J1135" s="255"/>
      <c r="K1135" s="255"/>
      <c r="L1135" s="255"/>
      <c r="M1135" s="255"/>
      <c r="N1135" s="255"/>
      <c r="O1135" s="255"/>
      <c r="P1135" s="255"/>
      <c r="Q1135" s="255"/>
      <c r="R1135" s="255"/>
      <c r="S1135" s="255"/>
      <c r="T1135" s="255"/>
      <c r="U1135" s="255"/>
      <c r="V1135" s="255"/>
      <c r="W1135" s="255"/>
      <c r="X1135" s="255"/>
      <c r="Y1135" s="255"/>
      <c r="Z1135" s="255"/>
      <c r="AA1135" s="255"/>
      <c r="AB1135" s="255"/>
      <c r="AC1135" s="255"/>
      <c r="AD1135" s="255"/>
      <c r="AE1135" s="255"/>
      <c r="AF1135" s="255"/>
      <c r="AG1135" s="255"/>
      <c r="AH1135" s="255"/>
      <c r="AI1135" s="255"/>
      <c r="AJ1135" s="255"/>
      <c r="AK1135" s="255"/>
      <c r="AL1135" s="255"/>
      <c r="AM1135" s="255"/>
      <c r="AN1135" s="255"/>
      <c r="AO1135" s="255"/>
      <c r="AP1135" s="255"/>
      <c r="AQ1135" s="255"/>
      <c r="AR1135" s="255"/>
      <c r="AS1135" s="255"/>
      <c r="AT1135" s="255"/>
      <c r="AU1135" s="255"/>
      <c r="AV1135" s="255"/>
      <c r="AW1135" s="255"/>
      <c r="AX1135" s="255"/>
      <c r="AY1135" s="255"/>
      <c r="AZ1135" s="255"/>
      <c r="BA1135" s="255"/>
      <c r="BB1135" s="255"/>
      <c r="BC1135" s="255"/>
      <c r="BD1135" s="255"/>
      <c r="BE1135" s="255"/>
      <c r="BF1135" s="255"/>
      <c r="BG1135" s="255"/>
      <c r="BH1135" s="255"/>
      <c r="BI1135" s="255"/>
    </row>
    <row r="1136" spans="1:61" x14ac:dyDescent="0.2">
      <c r="A1136" s="255"/>
      <c r="B1136" s="255"/>
      <c r="C1136" s="255"/>
      <c r="D1136" s="255"/>
      <c r="E1136" s="255"/>
      <c r="F1136" s="255"/>
      <c r="G1136" s="255"/>
      <c r="H1136" s="255"/>
      <c r="I1136" s="255"/>
      <c r="J1136" s="255"/>
      <c r="K1136" s="255"/>
      <c r="L1136" s="255"/>
      <c r="M1136" s="255"/>
      <c r="N1136" s="255"/>
      <c r="O1136" s="255"/>
      <c r="P1136" s="255"/>
      <c r="Q1136" s="255"/>
      <c r="R1136" s="255"/>
      <c r="S1136" s="255"/>
      <c r="T1136" s="255"/>
      <c r="U1136" s="255"/>
      <c r="V1136" s="255"/>
      <c r="W1136" s="255"/>
      <c r="X1136" s="255"/>
      <c r="Y1136" s="255"/>
      <c r="Z1136" s="255"/>
      <c r="AA1136" s="255"/>
      <c r="AB1136" s="255"/>
      <c r="AC1136" s="255"/>
      <c r="AD1136" s="255"/>
      <c r="AE1136" s="255"/>
      <c r="AF1136" s="255"/>
      <c r="AG1136" s="255"/>
      <c r="AH1136" s="255"/>
      <c r="AI1136" s="255"/>
      <c r="AJ1136" s="255"/>
      <c r="AK1136" s="255"/>
      <c r="AL1136" s="255"/>
      <c r="AM1136" s="255"/>
      <c r="AN1136" s="255"/>
      <c r="AO1136" s="255"/>
      <c r="AP1136" s="255"/>
      <c r="AQ1136" s="255"/>
      <c r="AR1136" s="255"/>
      <c r="AS1136" s="255"/>
      <c r="AT1136" s="255"/>
      <c r="AU1136" s="255"/>
      <c r="AV1136" s="255"/>
      <c r="AW1136" s="255"/>
      <c r="AX1136" s="255"/>
      <c r="AY1136" s="255"/>
      <c r="AZ1136" s="255"/>
      <c r="BA1136" s="255"/>
      <c r="BB1136" s="255"/>
      <c r="BC1136" s="255"/>
      <c r="BD1136" s="255"/>
      <c r="BE1136" s="255"/>
      <c r="BF1136" s="255"/>
      <c r="BG1136" s="255"/>
      <c r="BH1136" s="255"/>
      <c r="BI1136" s="255"/>
    </row>
    <row r="1137" spans="1:61" x14ac:dyDescent="0.2">
      <c r="A1137" s="255"/>
      <c r="B1137" s="255"/>
      <c r="C1137" s="255"/>
      <c r="D1137" s="255"/>
      <c r="E1137" s="255"/>
      <c r="F1137" s="255"/>
      <c r="G1137" s="255"/>
      <c r="H1137" s="255"/>
      <c r="I1137" s="255"/>
      <c r="J1137" s="255"/>
      <c r="K1137" s="255"/>
      <c r="L1137" s="255"/>
      <c r="M1137" s="255"/>
      <c r="N1137" s="255"/>
      <c r="O1137" s="255"/>
      <c r="P1137" s="255"/>
      <c r="Q1137" s="255"/>
      <c r="R1137" s="255"/>
      <c r="S1137" s="255"/>
      <c r="T1137" s="255"/>
      <c r="U1137" s="255"/>
      <c r="V1137" s="255"/>
      <c r="W1137" s="255"/>
      <c r="X1137" s="255"/>
      <c r="Y1137" s="255"/>
      <c r="Z1137" s="255"/>
      <c r="AA1137" s="255"/>
      <c r="AB1137" s="255"/>
      <c r="AC1137" s="255"/>
      <c r="AD1137" s="255"/>
      <c r="AE1137" s="255"/>
      <c r="AF1137" s="255"/>
      <c r="AG1137" s="255"/>
      <c r="AH1137" s="255"/>
      <c r="AI1137" s="255"/>
      <c r="AJ1137" s="255"/>
      <c r="AK1137" s="255"/>
      <c r="AL1137" s="255"/>
      <c r="AM1137" s="255"/>
      <c r="AN1137" s="255"/>
      <c r="AO1137" s="255"/>
      <c r="AP1137" s="255"/>
      <c r="AQ1137" s="255"/>
      <c r="AR1137" s="255"/>
      <c r="AS1137" s="255"/>
      <c r="AT1137" s="255"/>
      <c r="AU1137" s="255"/>
      <c r="AV1137" s="255"/>
      <c r="AW1137" s="255"/>
      <c r="AX1137" s="255"/>
      <c r="AY1137" s="255"/>
      <c r="AZ1137" s="255"/>
      <c r="BA1137" s="255"/>
      <c r="BB1137" s="255"/>
      <c r="BC1137" s="255"/>
      <c r="BD1137" s="255"/>
      <c r="BE1137" s="255"/>
      <c r="BF1137" s="255"/>
      <c r="BG1137" s="255"/>
      <c r="BH1137" s="255"/>
      <c r="BI1137" s="255"/>
    </row>
    <row r="1138" spans="1:61" x14ac:dyDescent="0.2">
      <c r="A1138" s="255"/>
      <c r="B1138" s="255"/>
      <c r="C1138" s="255"/>
      <c r="D1138" s="255"/>
      <c r="E1138" s="255"/>
      <c r="F1138" s="255"/>
      <c r="G1138" s="255"/>
      <c r="H1138" s="255"/>
      <c r="I1138" s="255"/>
      <c r="J1138" s="255"/>
      <c r="K1138" s="255"/>
      <c r="L1138" s="255"/>
      <c r="M1138" s="255"/>
      <c r="N1138" s="255"/>
      <c r="O1138" s="255"/>
      <c r="P1138" s="255"/>
      <c r="Q1138" s="255"/>
      <c r="R1138" s="255"/>
      <c r="S1138" s="255"/>
      <c r="T1138" s="255"/>
      <c r="U1138" s="255"/>
      <c r="V1138" s="255"/>
      <c r="W1138" s="255"/>
      <c r="X1138" s="255"/>
      <c r="Y1138" s="255"/>
      <c r="Z1138" s="255"/>
      <c r="AA1138" s="255"/>
      <c r="AB1138" s="255"/>
      <c r="AC1138" s="255"/>
      <c r="AD1138" s="255"/>
      <c r="AE1138" s="255"/>
      <c r="AF1138" s="255"/>
      <c r="AG1138" s="255"/>
      <c r="AH1138" s="255"/>
      <c r="AI1138" s="255"/>
      <c r="AJ1138" s="255"/>
      <c r="AK1138" s="255"/>
      <c r="AL1138" s="255"/>
      <c r="AM1138" s="255"/>
      <c r="AN1138" s="255"/>
      <c r="AO1138" s="255"/>
      <c r="AP1138" s="255"/>
      <c r="AQ1138" s="255"/>
      <c r="AR1138" s="255"/>
      <c r="AS1138" s="255"/>
      <c r="AT1138" s="255"/>
      <c r="AU1138" s="255"/>
      <c r="AV1138" s="255"/>
      <c r="AW1138" s="255"/>
      <c r="AX1138" s="255"/>
      <c r="AY1138" s="255"/>
      <c r="AZ1138" s="255"/>
      <c r="BA1138" s="255"/>
      <c r="BB1138" s="255"/>
      <c r="BC1138" s="255"/>
      <c r="BD1138" s="255"/>
      <c r="BE1138" s="255"/>
      <c r="BF1138" s="255"/>
      <c r="BG1138" s="255"/>
      <c r="BH1138" s="255"/>
      <c r="BI1138" s="255"/>
    </row>
    <row r="1139" spans="1:61" x14ac:dyDescent="0.2">
      <c r="A1139" s="255"/>
      <c r="B1139" s="255"/>
      <c r="C1139" s="255"/>
      <c r="D1139" s="255"/>
      <c r="E1139" s="255"/>
      <c r="F1139" s="255"/>
      <c r="G1139" s="255"/>
      <c r="H1139" s="255"/>
      <c r="I1139" s="255"/>
      <c r="J1139" s="255"/>
      <c r="K1139" s="255"/>
      <c r="L1139" s="255"/>
      <c r="M1139" s="255"/>
      <c r="N1139" s="255"/>
      <c r="O1139" s="255"/>
      <c r="P1139" s="255"/>
      <c r="Q1139" s="255"/>
      <c r="R1139" s="255"/>
      <c r="S1139" s="255"/>
      <c r="T1139" s="255"/>
      <c r="U1139" s="255"/>
      <c r="V1139" s="255"/>
      <c r="W1139" s="255"/>
      <c r="X1139" s="255"/>
      <c r="Y1139" s="255"/>
      <c r="Z1139" s="255"/>
      <c r="AA1139" s="255"/>
      <c r="AB1139" s="255"/>
      <c r="AC1139" s="255"/>
      <c r="AD1139" s="255"/>
      <c r="AE1139" s="255"/>
      <c r="AF1139" s="255"/>
      <c r="AG1139" s="255"/>
      <c r="AH1139" s="255"/>
      <c r="AI1139" s="255"/>
      <c r="AJ1139" s="255"/>
      <c r="AK1139" s="255"/>
      <c r="AL1139" s="255"/>
      <c r="AM1139" s="255"/>
      <c r="AN1139" s="255"/>
      <c r="AO1139" s="255"/>
      <c r="AP1139" s="255"/>
      <c r="AQ1139" s="255"/>
      <c r="AR1139" s="255"/>
      <c r="AS1139" s="255"/>
      <c r="AT1139" s="255"/>
      <c r="AU1139" s="255"/>
      <c r="AV1139" s="255"/>
      <c r="AW1139" s="255"/>
      <c r="AX1139" s="255"/>
      <c r="AY1139" s="255"/>
      <c r="AZ1139" s="255"/>
      <c r="BA1139" s="255"/>
      <c r="BB1139" s="255"/>
      <c r="BC1139" s="255"/>
      <c r="BD1139" s="255"/>
      <c r="BE1139" s="255"/>
      <c r="BF1139" s="255"/>
      <c r="BG1139" s="255"/>
      <c r="BH1139" s="255"/>
      <c r="BI1139" s="255"/>
    </row>
    <row r="1140" spans="1:61" x14ac:dyDescent="0.2">
      <c r="A1140" s="255"/>
      <c r="B1140" s="255"/>
      <c r="C1140" s="255"/>
      <c r="D1140" s="255"/>
      <c r="E1140" s="255"/>
      <c r="F1140" s="255"/>
      <c r="G1140" s="255"/>
      <c r="H1140" s="255"/>
      <c r="I1140" s="255"/>
      <c r="J1140" s="255"/>
      <c r="K1140" s="255"/>
      <c r="L1140" s="255"/>
      <c r="M1140" s="255"/>
      <c r="N1140" s="255"/>
      <c r="O1140" s="255"/>
      <c r="P1140" s="255"/>
      <c r="Q1140" s="255"/>
      <c r="R1140" s="255"/>
      <c r="S1140" s="255"/>
      <c r="T1140" s="255"/>
      <c r="U1140" s="255"/>
      <c r="V1140" s="255"/>
      <c r="W1140" s="255"/>
      <c r="X1140" s="255"/>
      <c r="Y1140" s="255"/>
      <c r="Z1140" s="255"/>
      <c r="AA1140" s="255"/>
      <c r="AB1140" s="255"/>
      <c r="AC1140" s="255"/>
      <c r="AD1140" s="255"/>
      <c r="AE1140" s="255"/>
      <c r="AF1140" s="255"/>
      <c r="AG1140" s="255"/>
      <c r="AH1140" s="255"/>
      <c r="AI1140" s="255"/>
      <c r="AJ1140" s="255"/>
      <c r="AK1140" s="255"/>
      <c r="AL1140" s="255"/>
      <c r="AM1140" s="255"/>
      <c r="AN1140" s="255"/>
      <c r="AO1140" s="255"/>
      <c r="AP1140" s="255"/>
      <c r="AQ1140" s="255"/>
      <c r="AR1140" s="255"/>
      <c r="AS1140" s="255"/>
      <c r="AT1140" s="255"/>
      <c r="AU1140" s="255"/>
      <c r="AV1140" s="255"/>
      <c r="AW1140" s="255"/>
      <c r="AX1140" s="255"/>
      <c r="AY1140" s="255"/>
      <c r="AZ1140" s="255"/>
      <c r="BA1140" s="255"/>
      <c r="BB1140" s="255"/>
      <c r="BC1140" s="255"/>
      <c r="BD1140" s="255"/>
      <c r="BE1140" s="255"/>
      <c r="BF1140" s="255"/>
      <c r="BG1140" s="255"/>
      <c r="BH1140" s="255"/>
      <c r="BI1140" s="255"/>
    </row>
    <row r="1141" spans="1:61" x14ac:dyDescent="0.2">
      <c r="A1141" s="255"/>
      <c r="B1141" s="255"/>
      <c r="C1141" s="255"/>
      <c r="D1141" s="255"/>
      <c r="E1141" s="255"/>
      <c r="F1141" s="255"/>
      <c r="G1141" s="255"/>
      <c r="H1141" s="255"/>
      <c r="I1141" s="255"/>
      <c r="J1141" s="255"/>
      <c r="K1141" s="255"/>
      <c r="L1141" s="255"/>
      <c r="M1141" s="255"/>
      <c r="N1141" s="255"/>
      <c r="O1141" s="255"/>
      <c r="P1141" s="255"/>
      <c r="Q1141" s="255"/>
      <c r="R1141" s="255"/>
      <c r="S1141" s="255"/>
      <c r="T1141" s="255"/>
      <c r="U1141" s="255"/>
      <c r="V1141" s="255"/>
      <c r="W1141" s="255"/>
      <c r="X1141" s="255"/>
      <c r="Y1141" s="255"/>
      <c r="Z1141" s="255"/>
      <c r="AA1141" s="255"/>
      <c r="AB1141" s="255"/>
      <c r="AC1141" s="255"/>
      <c r="AD1141" s="255"/>
      <c r="AE1141" s="255"/>
      <c r="AF1141" s="255"/>
      <c r="AG1141" s="255"/>
      <c r="AH1141" s="255"/>
      <c r="AI1141" s="255"/>
      <c r="AJ1141" s="255"/>
      <c r="AK1141" s="255"/>
      <c r="AL1141" s="255"/>
      <c r="AM1141" s="255"/>
      <c r="AN1141" s="255"/>
      <c r="AO1141" s="255"/>
      <c r="AP1141" s="255"/>
      <c r="AQ1141" s="255"/>
      <c r="AR1141" s="255"/>
      <c r="AS1141" s="255"/>
      <c r="AT1141" s="255"/>
      <c r="AU1141" s="255"/>
      <c r="AV1141" s="255"/>
      <c r="AW1141" s="255"/>
      <c r="AX1141" s="255"/>
      <c r="AY1141" s="255"/>
      <c r="AZ1141" s="255"/>
      <c r="BA1141" s="255"/>
      <c r="BB1141" s="255"/>
      <c r="BC1141" s="255"/>
      <c r="BD1141" s="255"/>
      <c r="BE1141" s="255"/>
      <c r="BF1141" s="255"/>
      <c r="BG1141" s="255"/>
      <c r="BH1141" s="255"/>
      <c r="BI1141" s="255"/>
    </row>
    <row r="1142" spans="1:61" x14ac:dyDescent="0.2">
      <c r="A1142" s="255"/>
      <c r="B1142" s="255"/>
      <c r="C1142" s="255"/>
      <c r="D1142" s="255"/>
      <c r="E1142" s="255"/>
      <c r="F1142" s="255"/>
      <c r="G1142" s="255"/>
      <c r="H1142" s="255"/>
      <c r="I1142" s="255"/>
      <c r="J1142" s="255"/>
      <c r="K1142" s="255"/>
      <c r="L1142" s="255"/>
      <c r="M1142" s="255"/>
      <c r="N1142" s="255"/>
      <c r="O1142" s="255"/>
      <c r="P1142" s="255"/>
      <c r="Q1142" s="255"/>
      <c r="R1142" s="255"/>
      <c r="S1142" s="255"/>
      <c r="T1142" s="255"/>
      <c r="U1142" s="255"/>
      <c r="V1142" s="255"/>
      <c r="W1142" s="255"/>
      <c r="X1142" s="255"/>
      <c r="Y1142" s="255"/>
      <c r="Z1142" s="255"/>
      <c r="AA1142" s="255"/>
      <c r="AB1142" s="255"/>
      <c r="AC1142" s="255"/>
      <c r="AD1142" s="255"/>
      <c r="AE1142" s="255"/>
      <c r="AF1142" s="255"/>
      <c r="AG1142" s="255"/>
      <c r="AH1142" s="255"/>
      <c r="AI1142" s="255"/>
      <c r="AJ1142" s="255"/>
      <c r="AK1142" s="255"/>
      <c r="AL1142" s="255"/>
      <c r="AM1142" s="255"/>
      <c r="AN1142" s="255"/>
      <c r="AO1142" s="255"/>
      <c r="AP1142" s="255"/>
      <c r="AQ1142" s="255"/>
      <c r="AR1142" s="255"/>
      <c r="AS1142" s="255"/>
      <c r="AT1142" s="255"/>
      <c r="AU1142" s="255"/>
      <c r="AV1142" s="255"/>
      <c r="AW1142" s="255"/>
      <c r="AX1142" s="255"/>
      <c r="AY1142" s="255"/>
      <c r="AZ1142" s="255"/>
      <c r="BA1142" s="255"/>
      <c r="BB1142" s="255"/>
      <c r="BC1142" s="255"/>
      <c r="BD1142" s="255"/>
      <c r="BE1142" s="255"/>
      <c r="BF1142" s="255"/>
      <c r="BG1142" s="255"/>
      <c r="BH1142" s="255"/>
      <c r="BI1142" s="255"/>
    </row>
    <row r="1143" spans="1:61" x14ac:dyDescent="0.2">
      <c r="A1143" s="255"/>
      <c r="B1143" s="255"/>
      <c r="C1143" s="255"/>
      <c r="D1143" s="255"/>
      <c r="E1143" s="255"/>
      <c r="F1143" s="255"/>
      <c r="G1143" s="255"/>
      <c r="H1143" s="255"/>
      <c r="I1143" s="255"/>
      <c r="J1143" s="255"/>
      <c r="K1143" s="255"/>
      <c r="L1143" s="255"/>
      <c r="M1143" s="255"/>
      <c r="N1143" s="255"/>
      <c r="O1143" s="255"/>
      <c r="P1143" s="255"/>
      <c r="Q1143" s="255"/>
      <c r="R1143" s="255"/>
      <c r="S1143" s="255"/>
      <c r="T1143" s="255"/>
      <c r="U1143" s="255"/>
      <c r="V1143" s="255"/>
      <c r="W1143" s="255"/>
      <c r="X1143" s="255"/>
      <c r="Y1143" s="255"/>
      <c r="Z1143" s="255"/>
      <c r="AA1143" s="255"/>
      <c r="AB1143" s="255"/>
      <c r="AC1143" s="255"/>
      <c r="AD1143" s="255"/>
      <c r="AE1143" s="255"/>
      <c r="AF1143" s="255"/>
      <c r="AG1143" s="255"/>
      <c r="AH1143" s="255"/>
      <c r="AI1143" s="255"/>
      <c r="AJ1143" s="255"/>
      <c r="AK1143" s="255"/>
      <c r="AL1143" s="255"/>
      <c r="AM1143" s="255"/>
      <c r="AN1143" s="255"/>
      <c r="AO1143" s="255"/>
      <c r="AP1143" s="255"/>
      <c r="AQ1143" s="255"/>
      <c r="AR1143" s="255"/>
      <c r="AS1143" s="255"/>
      <c r="AT1143" s="255"/>
      <c r="AU1143" s="255"/>
      <c r="AV1143" s="255"/>
      <c r="AW1143" s="255"/>
      <c r="AX1143" s="255"/>
      <c r="AY1143" s="255"/>
      <c r="AZ1143" s="255"/>
      <c r="BA1143" s="255"/>
      <c r="BB1143" s="255"/>
      <c r="BC1143" s="255"/>
      <c r="BD1143" s="255"/>
      <c r="BE1143" s="255"/>
      <c r="BF1143" s="255"/>
      <c r="BG1143" s="255"/>
      <c r="BH1143" s="255"/>
      <c r="BI1143" s="255"/>
    </row>
    <row r="1144" spans="1:61" x14ac:dyDescent="0.2">
      <c r="A1144" s="255"/>
      <c r="B1144" s="255"/>
      <c r="C1144" s="255"/>
      <c r="D1144" s="255"/>
      <c r="E1144" s="255"/>
      <c r="F1144" s="255"/>
      <c r="G1144" s="255"/>
      <c r="H1144" s="255"/>
      <c r="I1144" s="255"/>
      <c r="J1144" s="255"/>
      <c r="K1144" s="255"/>
      <c r="L1144" s="255"/>
      <c r="M1144" s="255"/>
      <c r="N1144" s="255"/>
      <c r="O1144" s="255"/>
      <c r="P1144" s="255"/>
      <c r="Q1144" s="255"/>
      <c r="R1144" s="255"/>
      <c r="S1144" s="255"/>
      <c r="T1144" s="255"/>
      <c r="U1144" s="255"/>
      <c r="V1144" s="255"/>
      <c r="W1144" s="255"/>
      <c r="X1144" s="255"/>
      <c r="Y1144" s="255"/>
      <c r="Z1144" s="255"/>
      <c r="AA1144" s="255"/>
      <c r="AB1144" s="255"/>
      <c r="AC1144" s="255"/>
      <c r="AD1144" s="255"/>
      <c r="AE1144" s="255"/>
      <c r="AF1144" s="255"/>
      <c r="AG1144" s="255"/>
      <c r="AH1144" s="255"/>
      <c r="AI1144" s="255"/>
      <c r="AJ1144" s="255"/>
      <c r="AK1144" s="255"/>
      <c r="AL1144" s="255"/>
      <c r="AM1144" s="255"/>
      <c r="AN1144" s="255"/>
      <c r="AO1144" s="255"/>
      <c r="AP1144" s="255"/>
      <c r="AQ1144" s="255"/>
      <c r="AR1144" s="255"/>
      <c r="AS1144" s="255"/>
      <c r="AT1144" s="255"/>
      <c r="AU1144" s="255"/>
      <c r="AV1144" s="255"/>
      <c r="AW1144" s="255"/>
      <c r="AX1144" s="255"/>
      <c r="AY1144" s="255"/>
      <c r="AZ1144" s="255"/>
      <c r="BA1144" s="255"/>
      <c r="BB1144" s="255"/>
      <c r="BC1144" s="255"/>
      <c r="BD1144" s="255"/>
      <c r="BE1144" s="255"/>
      <c r="BF1144" s="255"/>
      <c r="BG1144" s="255"/>
      <c r="BH1144" s="255"/>
      <c r="BI1144" s="255"/>
    </row>
    <row r="1145" spans="1:61" x14ac:dyDescent="0.2">
      <c r="A1145" s="255"/>
      <c r="B1145" s="255"/>
      <c r="C1145" s="255"/>
      <c r="D1145" s="255"/>
      <c r="E1145" s="255"/>
      <c r="F1145" s="255"/>
      <c r="G1145" s="255"/>
      <c r="H1145" s="255"/>
      <c r="I1145" s="255"/>
      <c r="J1145" s="255"/>
      <c r="K1145" s="255"/>
      <c r="L1145" s="255"/>
      <c r="M1145" s="255"/>
      <c r="N1145" s="255"/>
      <c r="O1145" s="255"/>
      <c r="P1145" s="255"/>
      <c r="Q1145" s="255"/>
      <c r="R1145" s="255"/>
      <c r="S1145" s="255"/>
      <c r="T1145" s="255"/>
      <c r="U1145" s="255"/>
      <c r="V1145" s="255"/>
      <c r="W1145" s="255"/>
      <c r="X1145" s="255"/>
      <c r="Y1145" s="255"/>
      <c r="Z1145" s="255"/>
      <c r="AA1145" s="255"/>
      <c r="AB1145" s="255"/>
      <c r="AC1145" s="255"/>
      <c r="AD1145" s="255"/>
      <c r="AE1145" s="255"/>
      <c r="AF1145" s="255"/>
      <c r="AG1145" s="255"/>
      <c r="AH1145" s="255"/>
      <c r="AI1145" s="255"/>
      <c r="AJ1145" s="255"/>
      <c r="AK1145" s="255"/>
      <c r="AL1145" s="255"/>
      <c r="AM1145" s="255"/>
      <c r="AN1145" s="255"/>
      <c r="AO1145" s="255"/>
      <c r="AP1145" s="255"/>
      <c r="AQ1145" s="255"/>
      <c r="AR1145" s="255"/>
      <c r="AS1145" s="255"/>
      <c r="AT1145" s="255"/>
      <c r="AU1145" s="255"/>
      <c r="AV1145" s="255"/>
      <c r="AW1145" s="255"/>
      <c r="AX1145" s="255"/>
      <c r="AY1145" s="255"/>
      <c r="AZ1145" s="255"/>
      <c r="BA1145" s="255"/>
      <c r="BB1145" s="255"/>
      <c r="BC1145" s="255"/>
      <c r="BD1145" s="255"/>
      <c r="BE1145" s="255"/>
      <c r="BF1145" s="255"/>
      <c r="BG1145" s="255"/>
      <c r="BH1145" s="255"/>
      <c r="BI1145" s="255"/>
    </row>
    <row r="1146" spans="1:61" x14ac:dyDescent="0.2">
      <c r="A1146" s="255"/>
      <c r="B1146" s="255"/>
      <c r="C1146" s="255"/>
      <c r="D1146" s="255"/>
      <c r="E1146" s="255"/>
      <c r="F1146" s="255"/>
      <c r="G1146" s="255"/>
      <c r="H1146" s="255"/>
      <c r="I1146" s="255"/>
      <c r="J1146" s="255"/>
      <c r="K1146" s="255"/>
      <c r="L1146" s="255"/>
      <c r="M1146" s="255"/>
      <c r="N1146" s="255"/>
      <c r="O1146" s="255"/>
      <c r="P1146" s="255"/>
      <c r="Q1146" s="255"/>
      <c r="R1146" s="255"/>
      <c r="S1146" s="255"/>
      <c r="T1146" s="255"/>
      <c r="U1146" s="255"/>
      <c r="V1146" s="255"/>
      <c r="W1146" s="255"/>
      <c r="X1146" s="255"/>
      <c r="Y1146" s="255"/>
      <c r="Z1146" s="255"/>
      <c r="AA1146" s="255"/>
      <c r="AB1146" s="255"/>
      <c r="AC1146" s="255"/>
      <c r="AD1146" s="255"/>
      <c r="AE1146" s="255"/>
      <c r="AF1146" s="255"/>
      <c r="AG1146" s="255"/>
      <c r="AH1146" s="255"/>
      <c r="AI1146" s="255"/>
      <c r="AJ1146" s="255"/>
      <c r="AK1146" s="255"/>
      <c r="AL1146" s="255"/>
      <c r="AM1146" s="255"/>
      <c r="AN1146" s="255"/>
      <c r="AO1146" s="255"/>
      <c r="AP1146" s="255"/>
      <c r="AQ1146" s="255"/>
      <c r="AR1146" s="255"/>
      <c r="AS1146" s="255"/>
      <c r="AT1146" s="255"/>
      <c r="AU1146" s="255"/>
      <c r="AV1146" s="255"/>
      <c r="AW1146" s="255"/>
      <c r="AX1146" s="255"/>
      <c r="AY1146" s="255"/>
      <c r="AZ1146" s="255"/>
      <c r="BA1146" s="255"/>
      <c r="BB1146" s="255"/>
      <c r="BC1146" s="255"/>
      <c r="BD1146" s="255"/>
      <c r="BE1146" s="255"/>
      <c r="BF1146" s="255"/>
      <c r="BG1146" s="255"/>
      <c r="BH1146" s="255"/>
      <c r="BI1146" s="255"/>
    </row>
    <row r="1147" spans="1:61" x14ac:dyDescent="0.2">
      <c r="A1147" s="255"/>
      <c r="B1147" s="255"/>
      <c r="C1147" s="255"/>
      <c r="D1147" s="255"/>
      <c r="E1147" s="255"/>
      <c r="F1147" s="255"/>
      <c r="G1147" s="255"/>
      <c r="H1147" s="255"/>
      <c r="I1147" s="255"/>
      <c r="J1147" s="255"/>
      <c r="K1147" s="255"/>
      <c r="L1147" s="255"/>
      <c r="M1147" s="255"/>
      <c r="N1147" s="255"/>
      <c r="O1147" s="255"/>
      <c r="P1147" s="255"/>
      <c r="Q1147" s="255"/>
      <c r="R1147" s="255"/>
      <c r="S1147" s="255"/>
      <c r="T1147" s="255"/>
      <c r="U1147" s="255"/>
      <c r="V1147" s="255"/>
      <c r="W1147" s="255"/>
      <c r="X1147" s="255"/>
      <c r="Y1147" s="255"/>
      <c r="Z1147" s="255"/>
      <c r="AA1147" s="255"/>
      <c r="AB1147" s="255"/>
      <c r="AC1147" s="255"/>
      <c r="AD1147" s="255"/>
      <c r="AE1147" s="255"/>
      <c r="AF1147" s="255"/>
      <c r="AG1147" s="255"/>
      <c r="AH1147" s="255"/>
      <c r="AI1147" s="255"/>
      <c r="AJ1147" s="255"/>
      <c r="AK1147" s="255"/>
      <c r="AL1147" s="255"/>
      <c r="AM1147" s="255"/>
      <c r="AN1147" s="255"/>
      <c r="AO1147" s="255"/>
      <c r="AP1147" s="255"/>
      <c r="AQ1147" s="255"/>
      <c r="AR1147" s="255"/>
      <c r="AS1147" s="255"/>
      <c r="AT1147" s="255"/>
      <c r="AU1147" s="255"/>
      <c r="AV1147" s="255"/>
      <c r="AW1147" s="255"/>
      <c r="AX1147" s="255"/>
      <c r="AY1147" s="255"/>
      <c r="AZ1147" s="255"/>
      <c r="BA1147" s="255"/>
      <c r="BB1147" s="255"/>
      <c r="BC1147" s="255"/>
      <c r="BD1147" s="255"/>
      <c r="BE1147" s="255"/>
      <c r="BF1147" s="255"/>
      <c r="BG1147" s="255"/>
      <c r="BH1147" s="255"/>
      <c r="BI1147" s="255"/>
    </row>
    <row r="1148" spans="1:61" x14ac:dyDescent="0.2">
      <c r="A1148" s="255"/>
      <c r="B1148" s="255"/>
      <c r="C1148" s="255"/>
      <c r="D1148" s="255"/>
      <c r="E1148" s="255"/>
      <c r="F1148" s="255"/>
      <c r="G1148" s="255"/>
      <c r="H1148" s="255"/>
      <c r="I1148" s="255"/>
      <c r="J1148" s="255"/>
      <c r="K1148" s="255"/>
      <c r="L1148" s="255"/>
      <c r="M1148" s="255"/>
      <c r="N1148" s="255"/>
      <c r="O1148" s="255"/>
      <c r="P1148" s="255"/>
      <c r="Q1148" s="255"/>
      <c r="R1148" s="255"/>
      <c r="S1148" s="255"/>
      <c r="T1148" s="255"/>
      <c r="U1148" s="255"/>
      <c r="V1148" s="255"/>
      <c r="W1148" s="255"/>
      <c r="X1148" s="255"/>
      <c r="Y1148" s="255"/>
      <c r="Z1148" s="255"/>
      <c r="AA1148" s="255"/>
      <c r="AB1148" s="255"/>
      <c r="AC1148" s="255"/>
      <c r="AD1148" s="255"/>
      <c r="AE1148" s="255"/>
      <c r="AF1148" s="255"/>
      <c r="AG1148" s="255"/>
      <c r="AH1148" s="255"/>
      <c r="AI1148" s="255"/>
      <c r="AJ1148" s="255"/>
      <c r="AK1148" s="255"/>
      <c r="AL1148" s="255"/>
      <c r="AM1148" s="255"/>
      <c r="AN1148" s="255"/>
      <c r="AO1148" s="255"/>
      <c r="AP1148" s="255"/>
      <c r="AQ1148" s="255"/>
      <c r="AR1148" s="255"/>
      <c r="AS1148" s="255"/>
      <c r="AT1148" s="255"/>
      <c r="AU1148" s="255"/>
      <c r="AV1148" s="255"/>
      <c r="AW1148" s="255"/>
      <c r="AX1148" s="255"/>
      <c r="AY1148" s="255"/>
      <c r="AZ1148" s="255"/>
      <c r="BA1148" s="255"/>
      <c r="BB1148" s="255"/>
      <c r="BC1148" s="255"/>
      <c r="BD1148" s="255"/>
      <c r="BE1148" s="255"/>
      <c r="BF1148" s="255"/>
      <c r="BG1148" s="255"/>
      <c r="BH1148" s="255"/>
      <c r="BI1148" s="255"/>
    </row>
    <row r="1149" spans="1:61" x14ac:dyDescent="0.2">
      <c r="A1149" s="255"/>
      <c r="B1149" s="255"/>
      <c r="C1149" s="255"/>
      <c r="D1149" s="255"/>
      <c r="E1149" s="255"/>
      <c r="F1149" s="255"/>
      <c r="G1149" s="255"/>
      <c r="H1149" s="255"/>
      <c r="I1149" s="255"/>
      <c r="J1149" s="255"/>
      <c r="K1149" s="255"/>
      <c r="L1149" s="255"/>
      <c r="M1149" s="255"/>
      <c r="N1149" s="255"/>
      <c r="O1149" s="255"/>
      <c r="P1149" s="255"/>
      <c r="Q1149" s="255"/>
      <c r="R1149" s="255"/>
      <c r="S1149" s="255"/>
      <c r="T1149" s="255"/>
      <c r="U1149" s="255"/>
      <c r="V1149" s="255"/>
      <c r="W1149" s="255"/>
      <c r="X1149" s="255"/>
      <c r="Y1149" s="255"/>
      <c r="Z1149" s="255"/>
      <c r="AA1149" s="255"/>
      <c r="AB1149" s="255"/>
      <c r="AC1149" s="255"/>
      <c r="AD1149" s="255"/>
      <c r="AE1149" s="255"/>
      <c r="AF1149" s="255"/>
      <c r="AG1149" s="255"/>
      <c r="AH1149" s="255"/>
      <c r="AI1149" s="255"/>
      <c r="AJ1149" s="255"/>
      <c r="AK1149" s="255"/>
      <c r="AL1149" s="255"/>
      <c r="AM1149" s="255"/>
      <c r="AN1149" s="255"/>
      <c r="AO1149" s="255"/>
      <c r="AP1149" s="255"/>
      <c r="AQ1149" s="255"/>
      <c r="AR1149" s="255"/>
      <c r="AS1149" s="255"/>
      <c r="AT1149" s="255"/>
      <c r="AU1149" s="255"/>
      <c r="AV1149" s="255"/>
      <c r="AW1149" s="255"/>
      <c r="AX1149" s="255"/>
      <c r="AY1149" s="255"/>
      <c r="AZ1149" s="255"/>
      <c r="BA1149" s="255"/>
      <c r="BB1149" s="255"/>
      <c r="BC1149" s="255"/>
      <c r="BD1149" s="255"/>
      <c r="BE1149" s="255"/>
      <c r="BF1149" s="255"/>
      <c r="BG1149" s="255"/>
      <c r="BH1149" s="255"/>
      <c r="BI1149" s="255"/>
    </row>
    <row r="1150" spans="1:61" x14ac:dyDescent="0.2">
      <c r="A1150" s="255"/>
      <c r="B1150" s="255"/>
      <c r="C1150" s="255"/>
      <c r="D1150" s="255"/>
      <c r="E1150" s="255"/>
      <c r="F1150" s="255"/>
      <c r="G1150" s="255"/>
      <c r="H1150" s="255"/>
      <c r="I1150" s="255"/>
      <c r="J1150" s="255"/>
      <c r="K1150" s="255"/>
      <c r="L1150" s="255"/>
      <c r="M1150" s="255"/>
      <c r="N1150" s="255"/>
      <c r="O1150" s="255"/>
      <c r="P1150" s="255"/>
      <c r="Q1150" s="255"/>
      <c r="R1150" s="255"/>
      <c r="S1150" s="255"/>
      <c r="T1150" s="255"/>
      <c r="U1150" s="255"/>
      <c r="V1150" s="255"/>
      <c r="W1150" s="255"/>
      <c r="X1150" s="255"/>
      <c r="Y1150" s="255"/>
      <c r="Z1150" s="255"/>
      <c r="AA1150" s="255"/>
      <c r="AB1150" s="255"/>
      <c r="AC1150" s="255"/>
      <c r="AD1150" s="255"/>
      <c r="AE1150" s="255"/>
      <c r="AF1150" s="255"/>
      <c r="AG1150" s="255"/>
      <c r="AH1150" s="255"/>
      <c r="AI1150" s="255"/>
      <c r="AJ1150" s="255"/>
      <c r="AK1150" s="255"/>
      <c r="AL1150" s="255"/>
      <c r="AM1150" s="255"/>
      <c r="AN1150" s="255"/>
      <c r="AO1150" s="255"/>
      <c r="AP1150" s="255"/>
      <c r="AQ1150" s="255"/>
      <c r="AR1150" s="255"/>
      <c r="AS1150" s="255"/>
      <c r="AT1150" s="255"/>
      <c r="AU1150" s="255"/>
      <c r="AV1150" s="255"/>
      <c r="AW1150" s="255"/>
      <c r="AX1150" s="255"/>
      <c r="AY1150" s="255"/>
      <c r="AZ1150" s="255"/>
      <c r="BA1150" s="255"/>
      <c r="BB1150" s="255"/>
      <c r="BC1150" s="255"/>
      <c r="BD1150" s="255"/>
      <c r="BE1150" s="255"/>
      <c r="BF1150" s="255"/>
      <c r="BG1150" s="255"/>
      <c r="BH1150" s="255"/>
      <c r="BI1150" s="255"/>
    </row>
    <row r="1151" spans="1:61" x14ac:dyDescent="0.2">
      <c r="A1151" s="255"/>
      <c r="B1151" s="255"/>
      <c r="C1151" s="255"/>
      <c r="D1151" s="255"/>
      <c r="E1151" s="255"/>
      <c r="F1151" s="255"/>
      <c r="G1151" s="255"/>
      <c r="H1151" s="255"/>
      <c r="I1151" s="255"/>
      <c r="J1151" s="255"/>
      <c r="K1151" s="255"/>
      <c r="L1151" s="255"/>
      <c r="M1151" s="255"/>
      <c r="N1151" s="255"/>
      <c r="O1151" s="255"/>
      <c r="P1151" s="255"/>
      <c r="Q1151" s="255"/>
      <c r="R1151" s="255"/>
      <c r="S1151" s="255"/>
      <c r="T1151" s="255"/>
      <c r="U1151" s="255"/>
      <c r="V1151" s="255"/>
      <c r="W1151" s="255"/>
      <c r="X1151" s="255"/>
      <c r="Y1151" s="255"/>
      <c r="Z1151" s="255"/>
      <c r="AA1151" s="255"/>
      <c r="AB1151" s="255"/>
      <c r="AC1151" s="255"/>
      <c r="AD1151" s="255"/>
      <c r="AE1151" s="255"/>
      <c r="AF1151" s="255"/>
      <c r="AG1151" s="255"/>
      <c r="AH1151" s="255"/>
      <c r="AI1151" s="255"/>
      <c r="AJ1151" s="255"/>
      <c r="AK1151" s="255"/>
      <c r="AL1151" s="255"/>
      <c r="AM1151" s="255"/>
      <c r="AN1151" s="255"/>
      <c r="AO1151" s="255"/>
      <c r="AP1151" s="255"/>
      <c r="AQ1151" s="255"/>
      <c r="AR1151" s="255"/>
      <c r="AS1151" s="255"/>
      <c r="AT1151" s="255"/>
      <c r="AU1151" s="255"/>
      <c r="AV1151" s="255"/>
      <c r="AW1151" s="255"/>
      <c r="AX1151" s="255"/>
      <c r="AY1151" s="255"/>
      <c r="AZ1151" s="255"/>
      <c r="BA1151" s="255"/>
      <c r="BB1151" s="255"/>
      <c r="BC1151" s="255"/>
      <c r="BD1151" s="255"/>
      <c r="BE1151" s="255"/>
      <c r="BF1151" s="255"/>
      <c r="BG1151" s="255"/>
      <c r="BH1151" s="255"/>
      <c r="BI1151" s="255"/>
    </row>
    <row r="1152" spans="1:61" x14ac:dyDescent="0.2">
      <c r="A1152" s="255"/>
      <c r="B1152" s="255"/>
      <c r="C1152" s="255"/>
      <c r="D1152" s="255"/>
      <c r="E1152" s="255"/>
      <c r="F1152" s="255"/>
      <c r="G1152" s="255"/>
      <c r="H1152" s="255"/>
      <c r="I1152" s="255"/>
      <c r="J1152" s="255"/>
      <c r="K1152" s="255"/>
      <c r="L1152" s="255"/>
      <c r="M1152" s="255"/>
      <c r="N1152" s="255"/>
      <c r="O1152" s="255"/>
      <c r="P1152" s="255"/>
      <c r="Q1152" s="255"/>
      <c r="R1152" s="255"/>
      <c r="S1152" s="255"/>
      <c r="T1152" s="255"/>
      <c r="U1152" s="255"/>
      <c r="V1152" s="255"/>
      <c r="W1152" s="255"/>
      <c r="X1152" s="255"/>
      <c r="Y1152" s="255"/>
      <c r="Z1152" s="255"/>
      <c r="AA1152" s="255"/>
      <c r="AB1152" s="255"/>
      <c r="AC1152" s="255"/>
      <c r="AD1152" s="255"/>
      <c r="AE1152" s="255"/>
      <c r="AF1152" s="255"/>
      <c r="AG1152" s="255"/>
      <c r="AH1152" s="255"/>
      <c r="AI1152" s="255"/>
      <c r="AJ1152" s="255"/>
      <c r="AK1152" s="255"/>
      <c r="AL1152" s="255"/>
      <c r="AM1152" s="255"/>
      <c r="AN1152" s="255"/>
      <c r="AO1152" s="255"/>
      <c r="AP1152" s="255"/>
      <c r="AQ1152" s="255"/>
      <c r="AR1152" s="255"/>
      <c r="AS1152" s="255"/>
      <c r="AT1152" s="255"/>
      <c r="AU1152" s="255"/>
      <c r="AV1152" s="255"/>
      <c r="AW1152" s="255"/>
      <c r="AX1152" s="255"/>
      <c r="AY1152" s="255"/>
      <c r="AZ1152" s="255"/>
      <c r="BA1152" s="255"/>
      <c r="BB1152" s="255"/>
      <c r="BC1152" s="255"/>
      <c r="BD1152" s="255"/>
      <c r="BE1152" s="255"/>
      <c r="BF1152" s="255"/>
      <c r="BG1152" s="255"/>
      <c r="BH1152" s="255"/>
      <c r="BI1152" s="255"/>
    </row>
    <row r="1153" spans="1:61" x14ac:dyDescent="0.2">
      <c r="A1153" s="255"/>
      <c r="B1153" s="255"/>
      <c r="C1153" s="255"/>
      <c r="D1153" s="255"/>
      <c r="E1153" s="255"/>
      <c r="F1153" s="255"/>
      <c r="G1153" s="255"/>
      <c r="H1153" s="255"/>
      <c r="I1153" s="255"/>
      <c r="J1153" s="255"/>
      <c r="K1153" s="255"/>
      <c r="L1153" s="255"/>
      <c r="M1153" s="255"/>
      <c r="N1153" s="255"/>
      <c r="O1153" s="255"/>
      <c r="P1153" s="255"/>
      <c r="Q1153" s="255"/>
      <c r="R1153" s="255"/>
      <c r="S1153" s="255"/>
      <c r="T1153" s="255"/>
      <c r="U1153" s="255"/>
      <c r="V1153" s="255"/>
      <c r="W1153" s="255"/>
      <c r="X1153" s="255"/>
      <c r="Y1153" s="255"/>
      <c r="Z1153" s="255"/>
      <c r="AA1153" s="255"/>
      <c r="AB1153" s="255"/>
      <c r="AC1153" s="255"/>
      <c r="AD1153" s="255"/>
      <c r="AE1153" s="255"/>
      <c r="AF1153" s="255"/>
      <c r="AG1153" s="255"/>
      <c r="AH1153" s="255"/>
      <c r="AI1153" s="255"/>
      <c r="AJ1153" s="255"/>
      <c r="AK1153" s="255"/>
      <c r="AL1153" s="255"/>
      <c r="AM1153" s="255"/>
      <c r="AN1153" s="255"/>
      <c r="AO1153" s="255"/>
      <c r="AP1153" s="255"/>
      <c r="AQ1153" s="255"/>
      <c r="AR1153" s="255"/>
      <c r="AS1153" s="255"/>
      <c r="AT1153" s="255"/>
      <c r="AU1153" s="255"/>
      <c r="AV1153" s="255"/>
      <c r="AW1153" s="255"/>
      <c r="AX1153" s="255"/>
      <c r="AY1153" s="255"/>
      <c r="AZ1153" s="255"/>
      <c r="BA1153" s="255"/>
      <c r="BB1153" s="255"/>
      <c r="BC1153" s="255"/>
      <c r="BD1153" s="255"/>
      <c r="BE1153" s="255"/>
      <c r="BF1153" s="255"/>
      <c r="BG1153" s="255"/>
      <c r="BH1153" s="255"/>
      <c r="BI1153" s="255"/>
    </row>
    <row r="1154" spans="1:61" x14ac:dyDescent="0.2">
      <c r="A1154" s="255"/>
      <c r="B1154" s="255"/>
      <c r="C1154" s="255"/>
      <c r="D1154" s="255"/>
      <c r="E1154" s="255"/>
      <c r="F1154" s="255"/>
      <c r="G1154" s="255"/>
      <c r="H1154" s="255"/>
      <c r="I1154" s="255"/>
      <c r="J1154" s="255"/>
      <c r="K1154" s="255"/>
      <c r="L1154" s="255"/>
      <c r="M1154" s="255"/>
      <c r="N1154" s="255"/>
      <c r="O1154" s="255"/>
      <c r="P1154" s="255"/>
      <c r="Q1154" s="255"/>
      <c r="R1154" s="255"/>
      <c r="S1154" s="255"/>
      <c r="T1154" s="255"/>
      <c r="U1154" s="255"/>
      <c r="V1154" s="255"/>
      <c r="W1154" s="255"/>
      <c r="X1154" s="255"/>
      <c r="Y1154" s="255"/>
      <c r="Z1154" s="255"/>
      <c r="AA1154" s="255"/>
      <c r="AB1154" s="255"/>
      <c r="AC1154" s="255"/>
      <c r="AD1154" s="255"/>
      <c r="AE1154" s="255"/>
      <c r="AF1154" s="255"/>
      <c r="AG1154" s="255"/>
      <c r="AH1154" s="255"/>
      <c r="AI1154" s="255"/>
      <c r="AJ1154" s="255"/>
      <c r="AK1154" s="255"/>
      <c r="AL1154" s="255"/>
      <c r="AM1154" s="255"/>
      <c r="AN1154" s="255"/>
      <c r="AO1154" s="255"/>
      <c r="AP1154" s="255"/>
      <c r="AQ1154" s="255"/>
      <c r="AR1154" s="255"/>
      <c r="AS1154" s="255"/>
      <c r="AT1154" s="255"/>
      <c r="AU1154" s="255"/>
      <c r="AV1154" s="255"/>
      <c r="AW1154" s="255"/>
      <c r="AX1154" s="255"/>
      <c r="AY1154" s="255"/>
      <c r="AZ1154" s="255"/>
      <c r="BA1154" s="255"/>
      <c r="BB1154" s="255"/>
      <c r="BC1154" s="255"/>
      <c r="BD1154" s="255"/>
      <c r="BE1154" s="255"/>
      <c r="BF1154" s="255"/>
      <c r="BG1154" s="255"/>
      <c r="BH1154" s="255"/>
      <c r="BI1154" s="255"/>
    </row>
    <row r="1155" spans="1:61" x14ac:dyDescent="0.2">
      <c r="A1155" s="255"/>
      <c r="B1155" s="255"/>
      <c r="C1155" s="255"/>
      <c r="D1155" s="255"/>
      <c r="E1155" s="255"/>
      <c r="F1155" s="255"/>
      <c r="G1155" s="255"/>
      <c r="H1155" s="255"/>
      <c r="I1155" s="255"/>
      <c r="J1155" s="255"/>
      <c r="K1155" s="255"/>
      <c r="L1155" s="255"/>
      <c r="M1155" s="255"/>
      <c r="N1155" s="255"/>
      <c r="O1155" s="255"/>
      <c r="P1155" s="255"/>
      <c r="Q1155" s="255"/>
      <c r="R1155" s="255"/>
      <c r="S1155" s="255"/>
      <c r="T1155" s="255"/>
      <c r="U1155" s="255"/>
      <c r="V1155" s="255"/>
      <c r="W1155" s="255"/>
      <c r="X1155" s="255"/>
      <c r="Y1155" s="255"/>
      <c r="Z1155" s="255"/>
      <c r="AA1155" s="255"/>
      <c r="AB1155" s="255"/>
      <c r="AC1155" s="255"/>
      <c r="AD1155" s="255"/>
      <c r="AE1155" s="255"/>
      <c r="AF1155" s="255"/>
      <c r="AG1155" s="255"/>
      <c r="AH1155" s="255"/>
      <c r="AI1155" s="255"/>
      <c r="AJ1155" s="255"/>
      <c r="AK1155" s="255"/>
      <c r="AL1155" s="255"/>
      <c r="AM1155" s="255"/>
      <c r="AN1155" s="255"/>
      <c r="AO1155" s="255"/>
      <c r="AP1155" s="255"/>
      <c r="AQ1155" s="255"/>
      <c r="AR1155" s="255"/>
      <c r="AS1155" s="255"/>
      <c r="AT1155" s="255"/>
      <c r="AU1155" s="255"/>
      <c r="AV1155" s="255"/>
      <c r="AW1155" s="255"/>
      <c r="AX1155" s="255"/>
      <c r="AY1155" s="255"/>
      <c r="AZ1155" s="255"/>
      <c r="BA1155" s="255"/>
      <c r="BB1155" s="255"/>
      <c r="BC1155" s="255"/>
      <c r="BD1155" s="255"/>
      <c r="BE1155" s="255"/>
      <c r="BF1155" s="255"/>
      <c r="BG1155" s="255"/>
      <c r="BH1155" s="255"/>
      <c r="BI1155" s="255"/>
    </row>
    <row r="1156" spans="1:61" x14ac:dyDescent="0.2">
      <c r="A1156" s="255"/>
      <c r="B1156" s="255"/>
      <c r="C1156" s="255"/>
      <c r="D1156" s="255"/>
      <c r="E1156" s="255"/>
      <c r="F1156" s="255"/>
      <c r="G1156" s="255"/>
      <c r="H1156" s="255"/>
      <c r="I1156" s="255"/>
      <c r="J1156" s="255"/>
      <c r="K1156" s="255"/>
      <c r="L1156" s="255"/>
      <c r="M1156" s="255"/>
      <c r="N1156" s="255"/>
      <c r="O1156" s="255"/>
      <c r="P1156" s="255"/>
      <c r="Q1156" s="255"/>
      <c r="R1156" s="255"/>
      <c r="S1156" s="255"/>
      <c r="T1156" s="255"/>
      <c r="U1156" s="255"/>
      <c r="V1156" s="255"/>
      <c r="W1156" s="255"/>
      <c r="X1156" s="255"/>
      <c r="Y1156" s="255"/>
      <c r="Z1156" s="255"/>
      <c r="AA1156" s="255"/>
      <c r="AB1156" s="255"/>
      <c r="AC1156" s="255"/>
      <c r="AD1156" s="255"/>
      <c r="AE1156" s="255"/>
      <c r="AF1156" s="255"/>
      <c r="AG1156" s="255"/>
      <c r="AH1156" s="255"/>
      <c r="AI1156" s="255"/>
      <c r="AJ1156" s="255"/>
      <c r="AK1156" s="255"/>
      <c r="AL1156" s="255"/>
      <c r="AM1156" s="255"/>
      <c r="AN1156" s="255"/>
      <c r="AO1156" s="255"/>
      <c r="AP1156" s="255"/>
      <c r="AQ1156" s="255"/>
      <c r="AR1156" s="255"/>
      <c r="AS1156" s="255"/>
      <c r="AT1156" s="255"/>
      <c r="AU1156" s="255"/>
      <c r="AV1156" s="255"/>
      <c r="AW1156" s="255"/>
      <c r="AX1156" s="255"/>
      <c r="AY1156" s="255"/>
      <c r="AZ1156" s="255"/>
      <c r="BA1156" s="255"/>
      <c r="BB1156" s="255"/>
      <c r="BC1156" s="255"/>
      <c r="BD1156" s="255"/>
      <c r="BE1156" s="255"/>
      <c r="BF1156" s="255"/>
      <c r="BG1156" s="255"/>
      <c r="BH1156" s="255"/>
      <c r="BI1156" s="255"/>
    </row>
    <row r="1157" spans="1:61" x14ac:dyDescent="0.2">
      <c r="A1157" s="255"/>
      <c r="B1157" s="255"/>
      <c r="C1157" s="255"/>
      <c r="D1157" s="255"/>
      <c r="E1157" s="255"/>
      <c r="F1157" s="255"/>
      <c r="G1157" s="255"/>
      <c r="H1157" s="255"/>
      <c r="I1157" s="255"/>
      <c r="J1157" s="255"/>
      <c r="K1157" s="255"/>
      <c r="L1157" s="255"/>
      <c r="M1157" s="255"/>
      <c r="N1157" s="255"/>
      <c r="O1157" s="255"/>
      <c r="P1157" s="255"/>
      <c r="Q1157" s="255"/>
      <c r="R1157" s="255"/>
      <c r="S1157" s="255"/>
      <c r="T1157" s="255"/>
      <c r="U1157" s="255"/>
      <c r="V1157" s="255"/>
      <c r="W1157" s="255"/>
      <c r="X1157" s="255"/>
      <c r="Y1157" s="255"/>
      <c r="Z1157" s="255"/>
      <c r="AA1157" s="255"/>
      <c r="AB1157" s="255"/>
      <c r="AC1157" s="255"/>
      <c r="AD1157" s="255"/>
      <c r="AE1157" s="255"/>
      <c r="AF1157" s="255"/>
      <c r="AG1157" s="255"/>
      <c r="AH1157" s="255"/>
      <c r="AI1157" s="255"/>
      <c r="AJ1157" s="255"/>
      <c r="AK1157" s="255"/>
      <c r="AL1157" s="255"/>
      <c r="AM1157" s="255"/>
      <c r="AN1157" s="255"/>
      <c r="AO1157" s="255"/>
      <c r="AP1157" s="255"/>
      <c r="AQ1157" s="255"/>
      <c r="AR1157" s="255"/>
      <c r="AS1157" s="255"/>
      <c r="AT1157" s="255"/>
      <c r="AU1157" s="255"/>
      <c r="AV1157" s="255"/>
      <c r="AW1157" s="255"/>
      <c r="AX1157" s="255"/>
      <c r="AY1157" s="255"/>
      <c r="AZ1157" s="255"/>
      <c r="BA1157" s="255"/>
      <c r="BB1157" s="255"/>
      <c r="BC1157" s="255"/>
      <c r="BD1157" s="255"/>
      <c r="BE1157" s="255"/>
      <c r="BF1157" s="255"/>
      <c r="BG1157" s="255"/>
      <c r="BH1157" s="255"/>
      <c r="BI1157" s="255"/>
    </row>
    <row r="1158" spans="1:61" x14ac:dyDescent="0.2">
      <c r="A1158" s="255"/>
      <c r="B1158" s="255"/>
      <c r="C1158" s="255"/>
      <c r="D1158" s="255"/>
      <c r="E1158" s="255"/>
      <c r="F1158" s="255"/>
      <c r="G1158" s="255"/>
      <c r="H1158" s="255"/>
      <c r="I1158" s="255"/>
      <c r="J1158" s="255"/>
      <c r="K1158" s="255"/>
      <c r="L1158" s="255"/>
      <c r="M1158" s="255"/>
      <c r="N1158" s="255"/>
      <c r="O1158" s="255"/>
      <c r="P1158" s="255"/>
      <c r="Q1158" s="255"/>
      <c r="R1158" s="255"/>
      <c r="S1158" s="255"/>
      <c r="T1158" s="255"/>
      <c r="U1158" s="255"/>
      <c r="V1158" s="255"/>
      <c r="W1158" s="255"/>
      <c r="X1158" s="255"/>
      <c r="Y1158" s="255"/>
      <c r="Z1158" s="255"/>
      <c r="AA1158" s="255"/>
      <c r="AB1158" s="255"/>
      <c r="AC1158" s="255"/>
      <c r="AD1158" s="255"/>
      <c r="AE1158" s="255"/>
      <c r="AF1158" s="255"/>
      <c r="AG1158" s="255"/>
      <c r="AH1158" s="255"/>
      <c r="AI1158" s="255"/>
      <c r="AJ1158" s="255"/>
      <c r="AK1158" s="255"/>
      <c r="AL1158" s="255"/>
      <c r="AM1158" s="255"/>
      <c r="AN1158" s="255"/>
      <c r="AO1158" s="255"/>
      <c r="AP1158" s="255"/>
      <c r="AQ1158" s="255"/>
      <c r="AR1158" s="255"/>
      <c r="AS1158" s="255"/>
      <c r="AT1158" s="255"/>
      <c r="AU1158" s="255"/>
      <c r="AV1158" s="255"/>
      <c r="AW1158" s="255"/>
      <c r="AX1158" s="255"/>
      <c r="AY1158" s="255"/>
      <c r="AZ1158" s="255"/>
      <c r="BA1158" s="255"/>
      <c r="BB1158" s="255"/>
      <c r="BC1158" s="255"/>
      <c r="BD1158" s="255"/>
      <c r="BE1158" s="255"/>
      <c r="BF1158" s="255"/>
      <c r="BG1158" s="255"/>
      <c r="BH1158" s="255"/>
      <c r="BI1158" s="255"/>
    </row>
    <row r="1159" spans="1:61" x14ac:dyDescent="0.2">
      <c r="A1159" s="255"/>
      <c r="B1159" s="255"/>
      <c r="C1159" s="255"/>
      <c r="D1159" s="255"/>
      <c r="E1159" s="255"/>
      <c r="F1159" s="255"/>
      <c r="G1159" s="255"/>
      <c r="H1159" s="255"/>
      <c r="I1159" s="255"/>
      <c r="J1159" s="255"/>
      <c r="K1159" s="255"/>
      <c r="L1159" s="255"/>
      <c r="M1159" s="255"/>
      <c r="N1159" s="255"/>
      <c r="O1159" s="255"/>
      <c r="P1159" s="255"/>
      <c r="Q1159" s="255"/>
      <c r="R1159" s="255"/>
      <c r="S1159" s="255"/>
      <c r="T1159" s="255"/>
      <c r="U1159" s="255"/>
      <c r="V1159" s="255"/>
      <c r="W1159" s="255"/>
      <c r="X1159" s="255"/>
      <c r="Y1159" s="255"/>
      <c r="Z1159" s="255"/>
      <c r="AA1159" s="255"/>
      <c r="AB1159" s="255"/>
      <c r="AC1159" s="255"/>
      <c r="AD1159" s="255"/>
      <c r="AE1159" s="255"/>
      <c r="AF1159" s="255"/>
      <c r="AG1159" s="255"/>
      <c r="AH1159" s="255"/>
      <c r="AI1159" s="255"/>
      <c r="AJ1159" s="255"/>
      <c r="AK1159" s="255"/>
      <c r="AL1159" s="255"/>
      <c r="AM1159" s="255"/>
      <c r="AN1159" s="255"/>
      <c r="AO1159" s="255"/>
      <c r="AP1159" s="255"/>
      <c r="AQ1159" s="255"/>
      <c r="AR1159" s="255"/>
      <c r="AS1159" s="255"/>
      <c r="AT1159" s="255"/>
      <c r="AU1159" s="255"/>
      <c r="AV1159" s="255"/>
      <c r="AW1159" s="255"/>
      <c r="AX1159" s="255"/>
      <c r="AY1159" s="255"/>
      <c r="AZ1159" s="255"/>
      <c r="BA1159" s="255"/>
      <c r="BB1159" s="255"/>
      <c r="BC1159" s="255"/>
      <c r="BD1159" s="255"/>
      <c r="BE1159" s="255"/>
      <c r="BF1159" s="255"/>
      <c r="BG1159" s="255"/>
      <c r="BH1159" s="255"/>
      <c r="BI1159" s="255"/>
    </row>
    <row r="1160" spans="1:61" x14ac:dyDescent="0.2">
      <c r="A1160" s="255"/>
      <c r="B1160" s="255"/>
      <c r="C1160" s="255"/>
      <c r="D1160" s="255"/>
      <c r="E1160" s="255"/>
      <c r="F1160" s="255"/>
      <c r="G1160" s="255"/>
      <c r="H1160" s="255"/>
      <c r="I1160" s="255"/>
      <c r="J1160" s="255"/>
      <c r="K1160" s="255"/>
      <c r="L1160" s="255"/>
      <c r="M1160" s="255"/>
      <c r="N1160" s="255"/>
      <c r="O1160" s="255"/>
      <c r="P1160" s="255"/>
      <c r="Q1160" s="255"/>
      <c r="R1160" s="255"/>
      <c r="S1160" s="255"/>
      <c r="T1160" s="255"/>
      <c r="U1160" s="255"/>
      <c r="V1160" s="255"/>
      <c r="W1160" s="255"/>
      <c r="X1160" s="255"/>
      <c r="Y1160" s="255"/>
      <c r="Z1160" s="255"/>
      <c r="AA1160" s="255"/>
      <c r="AB1160" s="255"/>
      <c r="AC1160" s="255"/>
      <c r="AD1160" s="255"/>
      <c r="AE1160" s="255"/>
      <c r="AF1160" s="255"/>
      <c r="AG1160" s="255"/>
      <c r="AH1160" s="255"/>
      <c r="AI1160" s="255"/>
      <c r="AJ1160" s="255"/>
      <c r="AK1160" s="255"/>
      <c r="AL1160" s="255"/>
      <c r="AM1160" s="255"/>
      <c r="AN1160" s="255"/>
      <c r="AO1160" s="255"/>
      <c r="AP1160" s="255"/>
      <c r="AQ1160" s="255"/>
      <c r="AR1160" s="255"/>
      <c r="AS1160" s="255"/>
      <c r="AT1160" s="255"/>
      <c r="AU1160" s="255"/>
      <c r="AV1160" s="255"/>
      <c r="AW1160" s="255"/>
      <c r="AX1160" s="255"/>
      <c r="AY1160" s="255"/>
      <c r="AZ1160" s="255"/>
      <c r="BA1160" s="255"/>
      <c r="BB1160" s="255"/>
      <c r="BC1160" s="255"/>
      <c r="BD1160" s="255"/>
      <c r="BE1160" s="255"/>
      <c r="BF1160" s="255"/>
      <c r="BG1160" s="255"/>
      <c r="BH1160" s="255"/>
      <c r="BI1160" s="255"/>
    </row>
    <row r="1161" spans="1:61" x14ac:dyDescent="0.2">
      <c r="A1161" s="255"/>
      <c r="B1161" s="255"/>
      <c r="C1161" s="255"/>
      <c r="D1161" s="255"/>
      <c r="E1161" s="255"/>
      <c r="F1161" s="255"/>
      <c r="G1161" s="255"/>
      <c r="H1161" s="255"/>
      <c r="I1161" s="255"/>
      <c r="J1161" s="255"/>
      <c r="K1161" s="255"/>
      <c r="L1161" s="255"/>
      <c r="M1161" s="255"/>
      <c r="N1161" s="255"/>
      <c r="O1161" s="255"/>
      <c r="P1161" s="255"/>
      <c r="Q1161" s="255"/>
      <c r="R1161" s="255"/>
      <c r="S1161" s="255"/>
      <c r="T1161" s="255"/>
      <c r="U1161" s="255"/>
      <c r="V1161" s="255"/>
      <c r="W1161" s="255"/>
      <c r="X1161" s="255"/>
      <c r="Y1161" s="255"/>
      <c r="Z1161" s="255"/>
      <c r="AA1161" s="255"/>
      <c r="AB1161" s="255"/>
      <c r="AC1161" s="255"/>
      <c r="AD1161" s="255"/>
      <c r="AE1161" s="255"/>
      <c r="AF1161" s="255"/>
      <c r="AG1161" s="255"/>
      <c r="AH1161" s="255"/>
      <c r="AI1161" s="255"/>
      <c r="AJ1161" s="255"/>
      <c r="AK1161" s="255"/>
      <c r="AL1161" s="255"/>
      <c r="AM1161" s="255"/>
      <c r="AN1161" s="255"/>
      <c r="AO1161" s="255"/>
      <c r="AP1161" s="255"/>
      <c r="AQ1161" s="255"/>
      <c r="AR1161" s="255"/>
      <c r="AS1161" s="255"/>
      <c r="AT1161" s="255"/>
      <c r="AU1161" s="255"/>
      <c r="AV1161" s="255"/>
      <c r="AW1161" s="255"/>
      <c r="AX1161" s="255"/>
      <c r="AY1161" s="255"/>
      <c r="AZ1161" s="255"/>
      <c r="BA1161" s="255"/>
      <c r="BB1161" s="255"/>
      <c r="BC1161" s="255"/>
      <c r="BD1161" s="255"/>
      <c r="BE1161" s="255"/>
      <c r="BF1161" s="255"/>
      <c r="BG1161" s="255"/>
      <c r="BH1161" s="255"/>
      <c r="BI1161" s="255"/>
    </row>
    <row r="1162" spans="1:61" x14ac:dyDescent="0.2">
      <c r="A1162" s="255"/>
      <c r="B1162" s="255"/>
      <c r="C1162" s="255"/>
      <c r="D1162" s="255"/>
      <c r="E1162" s="255"/>
      <c r="F1162" s="255"/>
      <c r="G1162" s="255"/>
      <c r="H1162" s="255"/>
      <c r="I1162" s="255"/>
      <c r="J1162" s="255"/>
      <c r="K1162" s="255"/>
      <c r="L1162" s="255"/>
      <c r="M1162" s="255"/>
      <c r="N1162" s="255"/>
      <c r="O1162" s="255"/>
      <c r="P1162" s="255"/>
      <c r="Q1162" s="255"/>
      <c r="R1162" s="255"/>
      <c r="S1162" s="255"/>
      <c r="T1162" s="255"/>
      <c r="U1162" s="255"/>
      <c r="V1162" s="255"/>
      <c r="W1162" s="255"/>
      <c r="X1162" s="255"/>
      <c r="Y1162" s="255"/>
      <c r="Z1162" s="255"/>
      <c r="AA1162" s="255"/>
      <c r="AB1162" s="255"/>
      <c r="AC1162" s="255"/>
      <c r="AD1162" s="255"/>
      <c r="AE1162" s="255"/>
      <c r="AF1162" s="255"/>
      <c r="AG1162" s="255"/>
      <c r="AH1162" s="255"/>
      <c r="AI1162" s="255"/>
      <c r="AJ1162" s="255"/>
      <c r="AK1162" s="255"/>
      <c r="AL1162" s="255"/>
      <c r="AM1162" s="255"/>
      <c r="AN1162" s="255"/>
      <c r="AO1162" s="255"/>
      <c r="AP1162" s="255"/>
      <c r="AQ1162" s="255"/>
      <c r="AR1162" s="255"/>
      <c r="AS1162" s="255"/>
      <c r="AT1162" s="255"/>
      <c r="AU1162" s="255"/>
      <c r="AV1162" s="255"/>
      <c r="AW1162" s="255"/>
      <c r="AX1162" s="255"/>
      <c r="AY1162" s="255"/>
      <c r="AZ1162" s="255"/>
      <c r="BA1162" s="255"/>
      <c r="BB1162" s="255"/>
      <c r="BC1162" s="255"/>
      <c r="BD1162" s="255"/>
      <c r="BE1162" s="255"/>
      <c r="BF1162" s="255"/>
      <c r="BG1162" s="255"/>
      <c r="BH1162" s="255"/>
      <c r="BI1162" s="255"/>
    </row>
    <row r="1163" spans="1:61" x14ac:dyDescent="0.2">
      <c r="A1163" s="255"/>
      <c r="B1163" s="255"/>
      <c r="C1163" s="255"/>
      <c r="D1163" s="255"/>
      <c r="E1163" s="255"/>
      <c r="F1163" s="255"/>
      <c r="G1163" s="255"/>
      <c r="H1163" s="255"/>
      <c r="I1163" s="255"/>
      <c r="J1163" s="255"/>
      <c r="K1163" s="255"/>
      <c r="L1163" s="255"/>
      <c r="M1163" s="255"/>
      <c r="N1163" s="255"/>
      <c r="O1163" s="255"/>
      <c r="P1163" s="255"/>
      <c r="Q1163" s="255"/>
      <c r="R1163" s="255"/>
      <c r="S1163" s="255"/>
      <c r="T1163" s="255"/>
      <c r="U1163" s="255"/>
      <c r="V1163" s="255"/>
      <c r="W1163" s="255"/>
      <c r="X1163" s="255"/>
      <c r="Y1163" s="255"/>
      <c r="Z1163" s="255"/>
      <c r="AA1163" s="255"/>
      <c r="AB1163" s="255"/>
      <c r="AC1163" s="255"/>
      <c r="AD1163" s="255"/>
      <c r="AE1163" s="255"/>
      <c r="AF1163" s="255"/>
      <c r="AG1163" s="255"/>
      <c r="AH1163" s="255"/>
      <c r="AI1163" s="255"/>
      <c r="AJ1163" s="255"/>
      <c r="AK1163" s="255"/>
      <c r="AL1163" s="255"/>
      <c r="AM1163" s="255"/>
      <c r="AN1163" s="255"/>
      <c r="AO1163" s="255"/>
      <c r="AP1163" s="255"/>
      <c r="AQ1163" s="255"/>
      <c r="AR1163" s="255"/>
      <c r="AS1163" s="255"/>
      <c r="AT1163" s="255"/>
      <c r="AU1163" s="255"/>
      <c r="AV1163" s="255"/>
      <c r="AW1163" s="255"/>
      <c r="AX1163" s="255"/>
      <c r="AY1163" s="255"/>
      <c r="AZ1163" s="255"/>
      <c r="BA1163" s="255"/>
      <c r="BB1163" s="255"/>
      <c r="BC1163" s="255"/>
      <c r="BD1163" s="255"/>
      <c r="BE1163" s="255"/>
      <c r="BF1163" s="255"/>
      <c r="BG1163" s="255"/>
      <c r="BH1163" s="255"/>
      <c r="BI1163" s="255"/>
    </row>
    <row r="1164" spans="1:61" x14ac:dyDescent="0.2">
      <c r="A1164" s="255"/>
      <c r="B1164" s="255"/>
      <c r="C1164" s="255"/>
      <c r="D1164" s="255"/>
      <c r="E1164" s="255"/>
      <c r="F1164" s="255"/>
      <c r="G1164" s="255"/>
      <c r="H1164" s="255"/>
      <c r="I1164" s="255"/>
      <c r="J1164" s="255"/>
      <c r="K1164" s="255"/>
      <c r="L1164" s="255"/>
      <c r="M1164" s="255"/>
      <c r="N1164" s="255"/>
      <c r="O1164" s="255"/>
      <c r="P1164" s="255"/>
      <c r="Q1164" s="255"/>
      <c r="R1164" s="255"/>
      <c r="S1164" s="255"/>
      <c r="T1164" s="255"/>
      <c r="U1164" s="255"/>
      <c r="V1164" s="255"/>
      <c r="W1164" s="255"/>
      <c r="X1164" s="255"/>
      <c r="Y1164" s="255"/>
      <c r="Z1164" s="255"/>
      <c r="AA1164" s="255"/>
      <c r="AB1164" s="255"/>
      <c r="AC1164" s="255"/>
      <c r="AD1164" s="255"/>
      <c r="AE1164" s="255"/>
      <c r="AF1164" s="255"/>
      <c r="AG1164" s="255"/>
      <c r="AH1164" s="255"/>
      <c r="AI1164" s="255"/>
      <c r="AJ1164" s="255"/>
      <c r="AK1164" s="255"/>
      <c r="AL1164" s="255"/>
      <c r="AM1164" s="255"/>
      <c r="AN1164" s="255"/>
      <c r="AO1164" s="255"/>
      <c r="AP1164" s="255"/>
      <c r="AQ1164" s="255"/>
      <c r="AR1164" s="255"/>
      <c r="AS1164" s="255"/>
      <c r="AT1164" s="255"/>
      <c r="AU1164" s="255"/>
      <c r="AV1164" s="255"/>
      <c r="AW1164" s="255"/>
      <c r="AX1164" s="255"/>
      <c r="AY1164" s="255"/>
      <c r="AZ1164" s="255"/>
      <c r="BA1164" s="255"/>
      <c r="BB1164" s="255"/>
      <c r="BC1164" s="255"/>
      <c r="BD1164" s="255"/>
      <c r="BE1164" s="255"/>
      <c r="BF1164" s="255"/>
      <c r="BG1164" s="255"/>
      <c r="BH1164" s="255"/>
      <c r="BI1164" s="255"/>
    </row>
    <row r="1165" spans="1:61" x14ac:dyDescent="0.2">
      <c r="A1165" s="255"/>
      <c r="B1165" s="255"/>
      <c r="C1165" s="255"/>
      <c r="D1165" s="255"/>
      <c r="E1165" s="255"/>
      <c r="F1165" s="255"/>
      <c r="G1165" s="255"/>
      <c r="H1165" s="255"/>
      <c r="I1165" s="255"/>
      <c r="J1165" s="255"/>
      <c r="K1165" s="255"/>
      <c r="L1165" s="255"/>
      <c r="M1165" s="255"/>
      <c r="N1165" s="255"/>
      <c r="O1165" s="255"/>
      <c r="P1165" s="255"/>
      <c r="Q1165" s="255"/>
      <c r="R1165" s="255"/>
      <c r="S1165" s="255"/>
      <c r="T1165" s="255"/>
      <c r="U1165" s="255"/>
      <c r="V1165" s="255"/>
      <c r="W1165" s="255"/>
      <c r="X1165" s="255"/>
      <c r="Y1165" s="255"/>
      <c r="Z1165" s="255"/>
      <c r="AA1165" s="255"/>
      <c r="AB1165" s="255"/>
      <c r="AC1165" s="255"/>
      <c r="AD1165" s="255"/>
      <c r="AE1165" s="255"/>
      <c r="AF1165" s="255"/>
      <c r="AG1165" s="255"/>
      <c r="AH1165" s="255"/>
      <c r="AI1165" s="255"/>
      <c r="AJ1165" s="255"/>
      <c r="AK1165" s="255"/>
      <c r="AL1165" s="255"/>
      <c r="AM1165" s="255"/>
      <c r="AN1165" s="255"/>
      <c r="AO1165" s="255"/>
      <c r="AP1165" s="255"/>
      <c r="AQ1165" s="255"/>
      <c r="AR1165" s="255"/>
      <c r="AS1165" s="255"/>
      <c r="AT1165" s="255"/>
      <c r="AU1165" s="255"/>
      <c r="AV1165" s="255"/>
      <c r="AW1165" s="255"/>
      <c r="AX1165" s="255"/>
      <c r="AY1165" s="255"/>
      <c r="AZ1165" s="255"/>
      <c r="BA1165" s="255"/>
      <c r="BB1165" s="255"/>
      <c r="BC1165" s="255"/>
      <c r="BD1165" s="255"/>
      <c r="BE1165" s="255"/>
      <c r="BF1165" s="255"/>
      <c r="BG1165" s="255"/>
      <c r="BH1165" s="255"/>
      <c r="BI1165" s="255"/>
    </row>
    <row r="1166" spans="1:61" x14ac:dyDescent="0.2">
      <c r="A1166" s="255"/>
      <c r="B1166" s="255"/>
      <c r="C1166" s="255"/>
      <c r="D1166" s="255"/>
      <c r="E1166" s="255"/>
      <c r="F1166" s="255"/>
      <c r="G1166" s="255"/>
      <c r="H1166" s="255"/>
      <c r="I1166" s="255"/>
      <c r="J1166" s="255"/>
      <c r="K1166" s="255"/>
      <c r="L1166" s="255"/>
      <c r="M1166" s="255"/>
      <c r="N1166" s="255"/>
      <c r="O1166" s="255"/>
      <c r="P1166" s="255"/>
      <c r="Q1166" s="255"/>
      <c r="R1166" s="255"/>
      <c r="S1166" s="255"/>
      <c r="T1166" s="255"/>
      <c r="U1166" s="255"/>
      <c r="V1166" s="255"/>
      <c r="W1166" s="255"/>
      <c r="X1166" s="255"/>
      <c r="Y1166" s="255"/>
      <c r="Z1166" s="255"/>
      <c r="AA1166" s="255"/>
      <c r="AB1166" s="255"/>
      <c r="AC1166" s="255"/>
      <c r="AD1166" s="255"/>
      <c r="AE1166" s="255"/>
      <c r="AF1166" s="255"/>
      <c r="AG1166" s="255"/>
      <c r="AH1166" s="255"/>
      <c r="AI1166" s="255"/>
      <c r="AJ1166" s="255"/>
      <c r="AK1166" s="255"/>
      <c r="AL1166" s="255"/>
      <c r="AM1166" s="255"/>
      <c r="AN1166" s="255"/>
      <c r="AO1166" s="255"/>
      <c r="AP1166" s="255"/>
      <c r="AQ1166" s="255"/>
      <c r="AR1166" s="255"/>
      <c r="AS1166" s="255"/>
      <c r="AT1166" s="255"/>
      <c r="AU1166" s="255"/>
      <c r="AV1166" s="255"/>
      <c r="AW1166" s="255"/>
      <c r="AX1166" s="255"/>
      <c r="AY1166" s="255"/>
      <c r="AZ1166" s="255"/>
      <c r="BA1166" s="255"/>
      <c r="BB1166" s="255"/>
      <c r="BC1166" s="255"/>
      <c r="BD1166" s="255"/>
      <c r="BE1166" s="255"/>
      <c r="BF1166" s="255"/>
      <c r="BG1166" s="255"/>
      <c r="BH1166" s="255"/>
      <c r="BI1166" s="255"/>
    </row>
    <row r="1167" spans="1:61" x14ac:dyDescent="0.2">
      <c r="A1167" s="255"/>
      <c r="B1167" s="255"/>
      <c r="C1167" s="255"/>
      <c r="D1167" s="255"/>
      <c r="E1167" s="255"/>
      <c r="F1167" s="255"/>
      <c r="G1167" s="255"/>
      <c r="H1167" s="255"/>
      <c r="I1167" s="255"/>
      <c r="J1167" s="255"/>
      <c r="K1167" s="255"/>
      <c r="L1167" s="255"/>
      <c r="M1167" s="255"/>
      <c r="N1167" s="255"/>
      <c r="O1167" s="255"/>
      <c r="P1167" s="255"/>
      <c r="Q1167" s="255"/>
      <c r="R1167" s="255"/>
      <c r="S1167" s="255"/>
      <c r="T1167" s="255"/>
      <c r="U1167" s="255"/>
      <c r="V1167" s="255"/>
      <c r="W1167" s="255"/>
      <c r="X1167" s="255"/>
      <c r="Y1167" s="255"/>
      <c r="Z1167" s="255"/>
      <c r="AA1167" s="255"/>
      <c r="AB1167" s="255"/>
      <c r="AC1167" s="255"/>
      <c r="AD1167" s="255"/>
      <c r="AE1167" s="255"/>
      <c r="AF1167" s="255"/>
      <c r="AG1167" s="255"/>
      <c r="AH1167" s="255"/>
      <c r="AI1167" s="255"/>
      <c r="AJ1167" s="255"/>
      <c r="AK1167" s="255"/>
      <c r="AL1167" s="255"/>
      <c r="AM1167" s="255"/>
      <c r="AN1167" s="255"/>
      <c r="AO1167" s="255"/>
      <c r="AP1167" s="255"/>
      <c r="AQ1167" s="255"/>
      <c r="AR1167" s="255"/>
      <c r="AS1167" s="255"/>
      <c r="AT1167" s="255"/>
      <c r="AU1167" s="255"/>
      <c r="AV1167" s="255"/>
      <c r="AW1167" s="255"/>
      <c r="AX1167" s="255"/>
      <c r="AY1167" s="255"/>
      <c r="AZ1167" s="255"/>
      <c r="BA1167" s="255"/>
      <c r="BB1167" s="255"/>
      <c r="BC1167" s="255"/>
      <c r="BD1167" s="255"/>
      <c r="BE1167" s="255"/>
      <c r="BF1167" s="255"/>
      <c r="BG1167" s="255"/>
      <c r="BH1167" s="255"/>
      <c r="BI1167" s="255"/>
    </row>
    <row r="1168" spans="1:61" x14ac:dyDescent="0.2">
      <c r="A1168" s="255"/>
      <c r="B1168" s="255"/>
      <c r="C1168" s="255"/>
      <c r="D1168" s="255"/>
      <c r="E1168" s="255"/>
      <c r="F1168" s="255"/>
      <c r="G1168" s="255"/>
      <c r="H1168" s="255"/>
      <c r="I1168" s="255"/>
      <c r="J1168" s="255"/>
      <c r="K1168" s="255"/>
      <c r="L1168" s="255"/>
      <c r="M1168" s="255"/>
      <c r="N1168" s="255"/>
      <c r="O1168" s="255"/>
      <c r="P1168" s="255"/>
      <c r="Q1168" s="255"/>
      <c r="R1168" s="255"/>
      <c r="S1168" s="255"/>
      <c r="T1168" s="255"/>
      <c r="U1168" s="255"/>
      <c r="V1168" s="255"/>
      <c r="W1168" s="255"/>
      <c r="X1168" s="255"/>
      <c r="Y1168" s="255"/>
      <c r="Z1168" s="255"/>
      <c r="AA1168" s="255"/>
      <c r="AB1168" s="255"/>
      <c r="AC1168" s="255"/>
      <c r="AD1168" s="255"/>
      <c r="AE1168" s="255"/>
      <c r="AF1168" s="255"/>
      <c r="AG1168" s="255"/>
      <c r="AH1168" s="255"/>
      <c r="AI1168" s="255"/>
      <c r="AJ1168" s="255"/>
      <c r="AK1168" s="255"/>
      <c r="AL1168" s="255"/>
      <c r="AM1168" s="255"/>
      <c r="AN1168" s="255"/>
      <c r="AO1168" s="255"/>
      <c r="AP1168" s="255"/>
      <c r="AQ1168" s="255"/>
      <c r="AR1168" s="255"/>
      <c r="AS1168" s="255"/>
      <c r="AT1168" s="255"/>
      <c r="AU1168" s="255"/>
      <c r="AV1168" s="255"/>
      <c r="AW1168" s="255"/>
      <c r="AX1168" s="255"/>
      <c r="AY1168" s="255"/>
      <c r="AZ1168" s="255"/>
      <c r="BA1168" s="255"/>
      <c r="BB1168" s="255"/>
      <c r="BC1168" s="255"/>
      <c r="BD1168" s="255"/>
      <c r="BE1168" s="255"/>
      <c r="BF1168" s="255"/>
      <c r="BG1168" s="255"/>
      <c r="BH1168" s="255"/>
      <c r="BI1168" s="255"/>
    </row>
    <row r="1169" spans="1:61" x14ac:dyDescent="0.2">
      <c r="A1169" s="255"/>
      <c r="B1169" s="255"/>
      <c r="C1169" s="255"/>
      <c r="D1169" s="255"/>
      <c r="E1169" s="255"/>
      <c r="F1169" s="255"/>
      <c r="G1169" s="255"/>
      <c r="H1169" s="255"/>
      <c r="I1169" s="255"/>
      <c r="J1169" s="255"/>
      <c r="K1169" s="255"/>
      <c r="L1169" s="255"/>
      <c r="M1169" s="255"/>
      <c r="N1169" s="255"/>
      <c r="O1169" s="255"/>
      <c r="P1169" s="255"/>
      <c r="Q1169" s="255"/>
      <c r="R1169" s="255"/>
      <c r="S1169" s="255"/>
      <c r="T1169" s="255"/>
      <c r="U1169" s="255"/>
      <c r="V1169" s="255"/>
      <c r="W1169" s="255"/>
      <c r="X1169" s="255"/>
      <c r="Y1169" s="255"/>
      <c r="Z1169" s="255"/>
      <c r="AA1169" s="255"/>
      <c r="AB1169" s="255"/>
      <c r="AC1169" s="255"/>
      <c r="AD1169" s="255"/>
      <c r="AE1169" s="255"/>
      <c r="AF1169" s="255"/>
      <c r="AG1169" s="255"/>
      <c r="AH1169" s="255"/>
      <c r="AI1169" s="255"/>
      <c r="AJ1169" s="255"/>
      <c r="AK1169" s="255"/>
      <c r="AL1169" s="255"/>
      <c r="AM1169" s="255"/>
      <c r="AN1169" s="255"/>
      <c r="AO1169" s="255"/>
      <c r="AP1169" s="255"/>
      <c r="AQ1169" s="255"/>
      <c r="AR1169" s="255"/>
      <c r="AS1169" s="255"/>
      <c r="AT1169" s="255"/>
      <c r="AU1169" s="255"/>
      <c r="AV1169" s="255"/>
      <c r="AW1169" s="255"/>
      <c r="AX1169" s="255"/>
      <c r="AY1169" s="255"/>
      <c r="AZ1169" s="255"/>
      <c r="BA1169" s="255"/>
      <c r="BB1169" s="255"/>
      <c r="BC1169" s="255"/>
      <c r="BD1169" s="255"/>
      <c r="BE1169" s="255"/>
      <c r="BF1169" s="255"/>
      <c r="BG1169" s="255"/>
      <c r="BH1169" s="255"/>
      <c r="BI1169" s="255"/>
    </row>
    <row r="1170" spans="1:61" x14ac:dyDescent="0.2">
      <c r="A1170" s="255"/>
      <c r="B1170" s="255"/>
      <c r="C1170" s="255"/>
      <c r="D1170" s="255"/>
      <c r="E1170" s="255"/>
      <c r="F1170" s="255"/>
      <c r="G1170" s="255"/>
      <c r="H1170" s="255"/>
      <c r="I1170" s="255"/>
      <c r="J1170" s="255"/>
      <c r="K1170" s="255"/>
      <c r="L1170" s="255"/>
      <c r="M1170" s="255"/>
      <c r="N1170" s="255"/>
      <c r="O1170" s="255"/>
      <c r="P1170" s="255"/>
      <c r="Q1170" s="255"/>
      <c r="R1170" s="255"/>
      <c r="S1170" s="255"/>
      <c r="T1170" s="255"/>
      <c r="U1170" s="255"/>
      <c r="V1170" s="255"/>
      <c r="W1170" s="255"/>
      <c r="X1170" s="255"/>
      <c r="Y1170" s="255"/>
      <c r="Z1170" s="255"/>
      <c r="AA1170" s="255"/>
      <c r="AB1170" s="255"/>
      <c r="AC1170" s="255"/>
      <c r="AD1170" s="255"/>
      <c r="AE1170" s="255"/>
      <c r="AF1170" s="255"/>
      <c r="AG1170" s="255"/>
      <c r="AH1170" s="255"/>
      <c r="AI1170" s="255"/>
      <c r="AJ1170" s="255"/>
      <c r="AK1170" s="255"/>
      <c r="AL1170" s="255"/>
      <c r="AM1170" s="255"/>
      <c r="AN1170" s="255"/>
      <c r="AO1170" s="255"/>
      <c r="AP1170" s="255"/>
      <c r="AQ1170" s="255"/>
      <c r="AR1170" s="255"/>
      <c r="AS1170" s="255"/>
      <c r="AT1170" s="255"/>
      <c r="AU1170" s="255"/>
      <c r="AV1170" s="255"/>
      <c r="AW1170" s="255"/>
      <c r="AX1170" s="255"/>
      <c r="AY1170" s="255"/>
      <c r="AZ1170" s="255"/>
      <c r="BA1170" s="255"/>
      <c r="BB1170" s="255"/>
      <c r="BC1170" s="255"/>
      <c r="BD1170" s="255"/>
      <c r="BE1170" s="255"/>
      <c r="BF1170" s="255"/>
      <c r="BG1170" s="255"/>
      <c r="BH1170" s="255"/>
      <c r="BI1170" s="255"/>
    </row>
    <row r="1171" spans="1:61" x14ac:dyDescent="0.2">
      <c r="A1171" s="255"/>
      <c r="B1171" s="255"/>
      <c r="C1171" s="255"/>
      <c r="D1171" s="255"/>
      <c r="E1171" s="255"/>
      <c r="F1171" s="255"/>
      <c r="G1171" s="255"/>
      <c r="H1171" s="255"/>
      <c r="I1171" s="255"/>
      <c r="J1171" s="255"/>
      <c r="K1171" s="255"/>
      <c r="L1171" s="255"/>
      <c r="M1171" s="255"/>
      <c r="N1171" s="255"/>
      <c r="O1171" s="255"/>
      <c r="P1171" s="255"/>
      <c r="Q1171" s="255"/>
      <c r="R1171" s="255"/>
      <c r="S1171" s="255"/>
      <c r="T1171" s="255"/>
      <c r="U1171" s="255"/>
      <c r="V1171" s="255"/>
      <c r="W1171" s="255"/>
      <c r="X1171" s="255"/>
      <c r="Y1171" s="255"/>
      <c r="Z1171" s="255"/>
      <c r="AA1171" s="255"/>
      <c r="AB1171" s="255"/>
      <c r="AC1171" s="255"/>
      <c r="AD1171" s="255"/>
      <c r="AE1171" s="255"/>
      <c r="AF1171" s="255"/>
      <c r="AG1171" s="255"/>
      <c r="AH1171" s="255"/>
      <c r="AI1171" s="255"/>
      <c r="AJ1171" s="255"/>
      <c r="AK1171" s="255"/>
      <c r="AL1171" s="255"/>
      <c r="AM1171" s="255"/>
      <c r="AN1171" s="255"/>
      <c r="AO1171" s="255"/>
      <c r="AP1171" s="255"/>
      <c r="AQ1171" s="255"/>
      <c r="AR1171" s="255"/>
      <c r="AS1171" s="255"/>
      <c r="AT1171" s="255"/>
      <c r="AU1171" s="255"/>
      <c r="AV1171" s="255"/>
      <c r="AW1171" s="255"/>
      <c r="AX1171" s="255"/>
      <c r="AY1171" s="255"/>
      <c r="AZ1171" s="255"/>
      <c r="BA1171" s="255"/>
      <c r="BB1171" s="255"/>
      <c r="BC1171" s="255"/>
      <c r="BD1171" s="255"/>
      <c r="BE1171" s="255"/>
      <c r="BF1171" s="255"/>
      <c r="BG1171" s="255"/>
      <c r="BH1171" s="255"/>
      <c r="BI1171" s="255"/>
    </row>
    <row r="1172" spans="1:61" x14ac:dyDescent="0.2">
      <c r="A1172" s="255"/>
      <c r="B1172" s="255"/>
      <c r="C1172" s="255"/>
      <c r="D1172" s="255"/>
      <c r="E1172" s="255"/>
      <c r="F1172" s="255"/>
      <c r="G1172" s="255"/>
      <c r="H1172" s="255"/>
      <c r="I1172" s="255"/>
      <c r="J1172" s="255"/>
      <c r="K1172" s="255"/>
      <c r="L1172" s="255"/>
      <c r="M1172" s="255"/>
      <c r="N1172" s="255"/>
      <c r="O1172" s="255"/>
      <c r="P1172" s="255"/>
      <c r="Q1172" s="255"/>
      <c r="R1172" s="255"/>
      <c r="S1172" s="255"/>
      <c r="T1172" s="255"/>
      <c r="U1172" s="255"/>
      <c r="V1172" s="255"/>
      <c r="W1172" s="255"/>
      <c r="X1172" s="255"/>
      <c r="Y1172" s="255"/>
      <c r="Z1172" s="255"/>
      <c r="AA1172" s="255"/>
      <c r="AB1172" s="255"/>
      <c r="AC1172" s="255"/>
      <c r="AD1172" s="255"/>
      <c r="AE1172" s="255"/>
      <c r="AF1172" s="255"/>
      <c r="AG1172" s="255"/>
      <c r="AH1172" s="255"/>
      <c r="AI1172" s="255"/>
      <c r="AJ1172" s="255"/>
      <c r="AK1172" s="255"/>
      <c r="AL1172" s="255"/>
      <c r="AM1172" s="255"/>
      <c r="AN1172" s="255"/>
      <c r="AO1172" s="255"/>
      <c r="AP1172" s="255"/>
      <c r="AQ1172" s="255"/>
      <c r="AR1172" s="255"/>
      <c r="AS1172" s="255"/>
      <c r="AT1172" s="255"/>
      <c r="AU1172" s="255"/>
      <c r="AV1172" s="255"/>
      <c r="AW1172" s="255"/>
      <c r="AX1172" s="255"/>
      <c r="AY1172" s="255"/>
      <c r="AZ1172" s="255"/>
      <c r="BA1172" s="255"/>
      <c r="BB1172" s="255"/>
      <c r="BC1172" s="255"/>
      <c r="BD1172" s="255"/>
      <c r="BE1172" s="255"/>
      <c r="BF1172" s="255"/>
      <c r="BG1172" s="255"/>
      <c r="BH1172" s="255"/>
      <c r="BI1172" s="255"/>
    </row>
    <row r="1173" spans="1:61" x14ac:dyDescent="0.2">
      <c r="A1173" s="255"/>
      <c r="B1173" s="255"/>
      <c r="C1173" s="255"/>
      <c r="D1173" s="255"/>
      <c r="E1173" s="255"/>
      <c r="F1173" s="255"/>
      <c r="G1173" s="255"/>
      <c r="H1173" s="255"/>
      <c r="I1173" s="255"/>
      <c r="J1173" s="255"/>
      <c r="K1173" s="255"/>
      <c r="L1173" s="255"/>
      <c r="M1173" s="255"/>
      <c r="N1173" s="255"/>
      <c r="O1173" s="255"/>
      <c r="P1173" s="255"/>
      <c r="Q1173" s="255"/>
      <c r="R1173" s="255"/>
      <c r="S1173" s="255"/>
      <c r="T1173" s="255"/>
      <c r="U1173" s="255"/>
      <c r="V1173" s="255"/>
      <c r="W1173" s="255"/>
      <c r="X1173" s="255"/>
      <c r="Y1173" s="255"/>
      <c r="Z1173" s="255"/>
      <c r="AA1173" s="255"/>
      <c r="AB1173" s="255"/>
      <c r="AC1173" s="255"/>
      <c r="AD1173" s="255"/>
      <c r="AE1173" s="255"/>
      <c r="AF1173" s="255"/>
      <c r="AG1173" s="255"/>
      <c r="AH1173" s="255"/>
      <c r="AI1173" s="255"/>
      <c r="AJ1173" s="255"/>
      <c r="AK1173" s="255"/>
      <c r="AL1173" s="255"/>
      <c r="AM1173" s="255"/>
      <c r="AN1173" s="255"/>
      <c r="AO1173" s="255"/>
      <c r="AP1173" s="255"/>
      <c r="AQ1173" s="255"/>
      <c r="AR1173" s="255"/>
      <c r="AS1173" s="255"/>
      <c r="AT1173" s="255"/>
      <c r="AU1173" s="255"/>
      <c r="AV1173" s="255"/>
      <c r="AW1173" s="255"/>
      <c r="AX1173" s="255"/>
      <c r="AY1173" s="255"/>
      <c r="AZ1173" s="255"/>
      <c r="BA1173" s="255"/>
      <c r="BB1173" s="255"/>
      <c r="BC1173" s="255"/>
      <c r="BD1173" s="255"/>
      <c r="BE1173" s="255"/>
      <c r="BF1173" s="255"/>
      <c r="BG1173" s="255"/>
      <c r="BH1173" s="255"/>
      <c r="BI1173" s="255"/>
    </row>
    <row r="1174" spans="1:61" x14ac:dyDescent="0.2">
      <c r="A1174" s="255"/>
      <c r="B1174" s="255"/>
      <c r="C1174" s="255"/>
      <c r="D1174" s="255"/>
      <c r="E1174" s="255"/>
      <c r="F1174" s="255"/>
      <c r="G1174" s="255"/>
      <c r="H1174" s="255"/>
      <c r="I1174" s="255"/>
      <c r="J1174" s="255"/>
      <c r="K1174" s="255"/>
      <c r="L1174" s="255"/>
      <c r="M1174" s="255"/>
      <c r="N1174" s="255"/>
      <c r="O1174" s="255"/>
      <c r="P1174" s="255"/>
      <c r="Q1174" s="255"/>
      <c r="R1174" s="255"/>
      <c r="S1174" s="255"/>
      <c r="T1174" s="255"/>
      <c r="U1174" s="255"/>
      <c r="V1174" s="255"/>
      <c r="W1174" s="255"/>
      <c r="X1174" s="255"/>
      <c r="Y1174" s="255"/>
      <c r="Z1174" s="255"/>
      <c r="AA1174" s="255"/>
      <c r="AB1174" s="255"/>
      <c r="AC1174" s="255"/>
      <c r="AD1174" s="255"/>
      <c r="AE1174" s="255"/>
      <c r="AF1174" s="255"/>
      <c r="AG1174" s="255"/>
      <c r="AH1174" s="255"/>
      <c r="AI1174" s="255"/>
      <c r="AJ1174" s="255"/>
      <c r="AK1174" s="255"/>
      <c r="AL1174" s="255"/>
      <c r="AM1174" s="255"/>
      <c r="AN1174" s="255"/>
      <c r="AO1174" s="255"/>
      <c r="AP1174" s="255"/>
      <c r="AQ1174" s="255"/>
      <c r="AR1174" s="255"/>
      <c r="AS1174" s="255"/>
      <c r="AT1174" s="255"/>
      <c r="AU1174" s="255"/>
      <c r="AV1174" s="255"/>
      <c r="AW1174" s="255"/>
      <c r="AX1174" s="255"/>
      <c r="AY1174" s="255"/>
      <c r="AZ1174" s="255"/>
      <c r="BA1174" s="255"/>
      <c r="BB1174" s="255"/>
      <c r="BC1174" s="255"/>
      <c r="BD1174" s="255"/>
      <c r="BE1174" s="255"/>
      <c r="BF1174" s="255"/>
      <c r="BG1174" s="255"/>
      <c r="BH1174" s="255"/>
      <c r="BI1174" s="255"/>
    </row>
    <row r="1175" spans="1:61" x14ac:dyDescent="0.2">
      <c r="A1175" s="255"/>
      <c r="B1175" s="255"/>
      <c r="C1175" s="255"/>
      <c r="D1175" s="255"/>
      <c r="E1175" s="255"/>
      <c r="F1175" s="255"/>
      <c r="G1175" s="255"/>
      <c r="H1175" s="255"/>
      <c r="I1175" s="255"/>
      <c r="J1175" s="255"/>
      <c r="K1175" s="255"/>
      <c r="L1175" s="255"/>
      <c r="M1175" s="255"/>
      <c r="N1175" s="255"/>
      <c r="O1175" s="255"/>
      <c r="P1175" s="255"/>
      <c r="Q1175" s="255"/>
      <c r="R1175" s="255"/>
      <c r="S1175" s="255"/>
      <c r="T1175" s="255"/>
      <c r="U1175" s="255"/>
      <c r="V1175" s="255"/>
      <c r="W1175" s="255"/>
      <c r="X1175" s="255"/>
      <c r="Y1175" s="255"/>
      <c r="Z1175" s="255"/>
      <c r="AA1175" s="255"/>
      <c r="AB1175" s="255"/>
      <c r="AC1175" s="255"/>
      <c r="AD1175" s="255"/>
      <c r="AE1175" s="255"/>
      <c r="AF1175" s="255"/>
      <c r="AG1175" s="255"/>
      <c r="AH1175" s="255"/>
      <c r="AI1175" s="255"/>
      <c r="AJ1175" s="255"/>
      <c r="AK1175" s="255"/>
      <c r="AL1175" s="255"/>
      <c r="AM1175" s="255"/>
      <c r="AN1175" s="255"/>
      <c r="AO1175" s="255"/>
      <c r="AP1175" s="255"/>
      <c r="AQ1175" s="255"/>
      <c r="AR1175" s="255"/>
      <c r="AS1175" s="255"/>
      <c r="AT1175" s="255"/>
      <c r="AU1175" s="255"/>
      <c r="AV1175" s="255"/>
      <c r="AW1175" s="255"/>
      <c r="AX1175" s="255"/>
      <c r="AY1175" s="255"/>
      <c r="AZ1175" s="255"/>
      <c r="BA1175" s="255"/>
      <c r="BB1175" s="255"/>
      <c r="BC1175" s="255"/>
      <c r="BD1175" s="255"/>
      <c r="BE1175" s="255"/>
      <c r="BF1175" s="255"/>
      <c r="BG1175" s="255"/>
      <c r="BH1175" s="255"/>
      <c r="BI1175" s="255"/>
    </row>
    <row r="1176" spans="1:61" x14ac:dyDescent="0.2">
      <c r="A1176" s="255"/>
      <c r="B1176" s="255"/>
      <c r="C1176" s="255"/>
      <c r="D1176" s="255"/>
      <c r="E1176" s="255"/>
      <c r="F1176" s="255"/>
      <c r="G1176" s="255"/>
      <c r="H1176" s="255"/>
      <c r="I1176" s="255"/>
      <c r="J1176" s="255"/>
      <c r="K1176" s="255"/>
      <c r="L1176" s="255"/>
      <c r="M1176" s="255"/>
      <c r="N1176" s="255"/>
      <c r="O1176" s="255"/>
      <c r="P1176" s="255"/>
      <c r="Q1176" s="255"/>
      <c r="R1176" s="255"/>
      <c r="S1176" s="255"/>
      <c r="T1176" s="255"/>
      <c r="U1176" s="255"/>
      <c r="V1176" s="255"/>
      <c r="W1176" s="255"/>
      <c r="X1176" s="255"/>
      <c r="Y1176" s="255"/>
      <c r="Z1176" s="255"/>
      <c r="AA1176" s="255"/>
      <c r="AB1176" s="255"/>
      <c r="AC1176" s="255"/>
      <c r="AD1176" s="255"/>
      <c r="AE1176" s="255"/>
      <c r="AF1176" s="255"/>
      <c r="AG1176" s="255"/>
      <c r="AH1176" s="255"/>
      <c r="AI1176" s="255"/>
      <c r="AJ1176" s="255"/>
      <c r="AK1176" s="255"/>
      <c r="AL1176" s="255"/>
      <c r="AM1176" s="255"/>
      <c r="AN1176" s="255"/>
      <c r="AO1176" s="255"/>
      <c r="AP1176" s="255"/>
      <c r="AQ1176" s="255"/>
      <c r="AR1176" s="255"/>
      <c r="AS1176" s="255"/>
      <c r="AT1176" s="255"/>
      <c r="AU1176" s="255"/>
      <c r="AV1176" s="255"/>
      <c r="AW1176" s="255"/>
      <c r="AX1176" s="255"/>
      <c r="AY1176" s="255"/>
      <c r="AZ1176" s="255"/>
      <c r="BA1176" s="255"/>
      <c r="BB1176" s="255"/>
      <c r="BC1176" s="255"/>
      <c r="BD1176" s="255"/>
      <c r="BE1176" s="255"/>
      <c r="BF1176" s="255"/>
      <c r="BG1176" s="255"/>
      <c r="BH1176" s="255"/>
      <c r="BI1176" s="255"/>
    </row>
    <row r="1177" spans="1:61" x14ac:dyDescent="0.2">
      <c r="A1177" s="255"/>
      <c r="B1177" s="255"/>
      <c r="C1177" s="255"/>
      <c r="D1177" s="255"/>
      <c r="E1177" s="255"/>
      <c r="F1177" s="255"/>
      <c r="G1177" s="255"/>
      <c r="H1177" s="255"/>
      <c r="I1177" s="255"/>
      <c r="J1177" s="255"/>
      <c r="K1177" s="255"/>
      <c r="L1177" s="255"/>
      <c r="M1177" s="255"/>
      <c r="N1177" s="255"/>
      <c r="O1177" s="255"/>
      <c r="P1177" s="255"/>
      <c r="Q1177" s="255"/>
      <c r="R1177" s="255"/>
      <c r="S1177" s="255"/>
      <c r="T1177" s="255"/>
      <c r="U1177" s="255"/>
      <c r="V1177" s="255"/>
      <c r="W1177" s="255"/>
      <c r="X1177" s="255"/>
      <c r="Y1177" s="255"/>
      <c r="Z1177" s="255"/>
      <c r="AA1177" s="255"/>
      <c r="AB1177" s="255"/>
      <c r="AC1177" s="255"/>
      <c r="AD1177" s="255"/>
      <c r="AE1177" s="255"/>
      <c r="AF1177" s="255"/>
      <c r="AG1177" s="255"/>
      <c r="AH1177" s="255"/>
      <c r="AI1177" s="255"/>
      <c r="AJ1177" s="255"/>
      <c r="AK1177" s="255"/>
      <c r="AL1177" s="255"/>
      <c r="AM1177" s="255"/>
      <c r="AN1177" s="255"/>
      <c r="AO1177" s="255"/>
      <c r="AP1177" s="255"/>
      <c r="AQ1177" s="255"/>
      <c r="AR1177" s="255"/>
      <c r="AS1177" s="255"/>
      <c r="AT1177" s="255"/>
      <c r="AU1177" s="255"/>
      <c r="AV1177" s="255"/>
      <c r="AW1177" s="255"/>
      <c r="AX1177" s="255"/>
      <c r="AY1177" s="255"/>
      <c r="AZ1177" s="255"/>
      <c r="BA1177" s="255"/>
      <c r="BB1177" s="255"/>
      <c r="BC1177" s="255"/>
      <c r="BD1177" s="255"/>
      <c r="BE1177" s="255"/>
      <c r="BF1177" s="255"/>
      <c r="BG1177" s="255"/>
      <c r="BH1177" s="255"/>
      <c r="BI1177" s="255"/>
    </row>
    <row r="1178" spans="1:61" x14ac:dyDescent="0.2">
      <c r="A1178" s="255"/>
      <c r="B1178" s="255"/>
      <c r="C1178" s="255"/>
      <c r="D1178" s="255"/>
      <c r="E1178" s="255"/>
      <c r="F1178" s="255"/>
      <c r="G1178" s="255"/>
      <c r="H1178" s="255"/>
      <c r="I1178" s="255"/>
      <c r="J1178" s="255"/>
      <c r="K1178" s="255"/>
      <c r="L1178" s="255"/>
      <c r="M1178" s="255"/>
      <c r="N1178" s="255"/>
      <c r="O1178" s="255"/>
      <c r="P1178" s="255"/>
      <c r="Q1178" s="255"/>
      <c r="R1178" s="255"/>
      <c r="S1178" s="255"/>
      <c r="T1178" s="255"/>
      <c r="U1178" s="255"/>
      <c r="V1178" s="255"/>
      <c r="W1178" s="255"/>
      <c r="X1178" s="255"/>
      <c r="Y1178" s="255"/>
      <c r="Z1178" s="255"/>
      <c r="AA1178" s="255"/>
      <c r="AB1178" s="255"/>
      <c r="AC1178" s="255"/>
      <c r="AD1178" s="255"/>
      <c r="AE1178" s="255"/>
      <c r="AF1178" s="255"/>
      <c r="AG1178" s="255"/>
      <c r="AH1178" s="255"/>
      <c r="AI1178" s="255"/>
      <c r="AJ1178" s="255"/>
      <c r="AK1178" s="255"/>
      <c r="AL1178" s="255"/>
      <c r="AM1178" s="255"/>
      <c r="AN1178" s="255"/>
      <c r="AO1178" s="255"/>
      <c r="AP1178" s="255"/>
      <c r="AQ1178" s="255"/>
      <c r="AR1178" s="255"/>
      <c r="AS1178" s="255"/>
      <c r="AT1178" s="255"/>
      <c r="AU1178" s="255"/>
      <c r="AV1178" s="255"/>
      <c r="AW1178" s="255"/>
      <c r="AX1178" s="255"/>
      <c r="AY1178" s="255"/>
      <c r="AZ1178" s="255"/>
      <c r="BA1178" s="255"/>
      <c r="BB1178" s="255"/>
      <c r="BC1178" s="255"/>
      <c r="BD1178" s="255"/>
      <c r="BE1178" s="255"/>
      <c r="BF1178" s="255"/>
      <c r="BG1178" s="255"/>
      <c r="BH1178" s="255"/>
      <c r="BI1178" s="255"/>
    </row>
    <row r="1179" spans="1:61" x14ac:dyDescent="0.2">
      <c r="A1179" s="255"/>
      <c r="B1179" s="255"/>
      <c r="C1179" s="255"/>
      <c r="D1179" s="255"/>
      <c r="E1179" s="255"/>
      <c r="F1179" s="255"/>
      <c r="G1179" s="255"/>
      <c r="H1179" s="255"/>
      <c r="I1179" s="255"/>
      <c r="J1179" s="255"/>
      <c r="K1179" s="255"/>
      <c r="L1179" s="255"/>
      <c r="M1179" s="255"/>
      <c r="N1179" s="255"/>
      <c r="O1179" s="255"/>
      <c r="P1179" s="255"/>
      <c r="Q1179" s="255"/>
      <c r="R1179" s="255"/>
      <c r="S1179" s="255"/>
      <c r="T1179" s="255"/>
      <c r="U1179" s="255"/>
      <c r="V1179" s="255"/>
      <c r="W1179" s="255"/>
      <c r="X1179" s="255"/>
      <c r="Y1179" s="255"/>
      <c r="Z1179" s="255"/>
      <c r="AA1179" s="255"/>
      <c r="AB1179" s="255"/>
      <c r="AC1179" s="255"/>
      <c r="AD1179" s="255"/>
      <c r="AE1179" s="255"/>
      <c r="AF1179" s="255"/>
      <c r="AG1179" s="255"/>
      <c r="AH1179" s="255"/>
      <c r="AI1179" s="255"/>
      <c r="AJ1179" s="255"/>
      <c r="AK1179" s="255"/>
      <c r="AL1179" s="255"/>
      <c r="AM1179" s="255"/>
      <c r="AN1179" s="255"/>
      <c r="AO1179" s="255"/>
      <c r="AP1179" s="255"/>
      <c r="AQ1179" s="255"/>
      <c r="AR1179" s="255"/>
      <c r="AS1179" s="255"/>
      <c r="AT1179" s="255"/>
      <c r="AU1179" s="255"/>
      <c r="AV1179" s="255"/>
      <c r="AW1179" s="255"/>
      <c r="AX1179" s="255"/>
      <c r="AY1179" s="255"/>
      <c r="AZ1179" s="255"/>
      <c r="BA1179" s="255"/>
      <c r="BB1179" s="255"/>
      <c r="BC1179" s="255"/>
      <c r="BD1179" s="255"/>
      <c r="BE1179" s="255"/>
      <c r="BF1179" s="255"/>
      <c r="BG1179" s="255"/>
      <c r="BH1179" s="255"/>
      <c r="BI1179" s="255"/>
    </row>
    <row r="1180" spans="1:61" x14ac:dyDescent="0.2">
      <c r="A1180" s="255"/>
      <c r="B1180" s="255"/>
      <c r="C1180" s="255"/>
      <c r="D1180" s="255"/>
      <c r="E1180" s="255"/>
      <c r="F1180" s="255"/>
      <c r="G1180" s="255"/>
      <c r="H1180" s="255"/>
      <c r="I1180" s="255"/>
      <c r="J1180" s="255"/>
      <c r="K1180" s="255"/>
      <c r="L1180" s="255"/>
      <c r="M1180" s="255"/>
      <c r="N1180" s="255"/>
      <c r="O1180" s="255"/>
      <c r="P1180" s="255"/>
      <c r="Q1180" s="255"/>
      <c r="R1180" s="255"/>
      <c r="S1180" s="255"/>
      <c r="T1180" s="255"/>
      <c r="U1180" s="255"/>
      <c r="V1180" s="255"/>
      <c r="W1180" s="255"/>
      <c r="X1180" s="255"/>
      <c r="Y1180" s="255"/>
      <c r="Z1180" s="255"/>
      <c r="AA1180" s="255"/>
      <c r="AB1180" s="255"/>
      <c r="AC1180" s="255"/>
      <c r="AD1180" s="255"/>
      <c r="AE1180" s="255"/>
      <c r="AF1180" s="255"/>
      <c r="AG1180" s="255"/>
      <c r="AH1180" s="255"/>
      <c r="AI1180" s="255"/>
      <c r="AJ1180" s="255"/>
      <c r="AK1180" s="255"/>
      <c r="AL1180" s="255"/>
      <c r="AM1180" s="255"/>
      <c r="AN1180" s="255"/>
      <c r="AO1180" s="255"/>
      <c r="AP1180" s="255"/>
      <c r="AQ1180" s="255"/>
      <c r="AR1180" s="255"/>
      <c r="AS1180" s="255"/>
      <c r="AT1180" s="255"/>
      <c r="AU1180" s="255"/>
      <c r="AV1180" s="255"/>
      <c r="AW1180" s="255"/>
      <c r="AX1180" s="255"/>
      <c r="AY1180" s="255"/>
      <c r="AZ1180" s="255"/>
      <c r="BA1180" s="255"/>
      <c r="BB1180" s="255"/>
      <c r="BC1180" s="255"/>
      <c r="BD1180" s="255"/>
      <c r="BE1180" s="255"/>
      <c r="BF1180" s="255"/>
      <c r="BG1180" s="255"/>
      <c r="BH1180" s="255"/>
      <c r="BI1180" s="255"/>
    </row>
    <row r="1181" spans="1:61" x14ac:dyDescent="0.2">
      <c r="A1181" s="255"/>
      <c r="B1181" s="255"/>
      <c r="C1181" s="255"/>
      <c r="D1181" s="255"/>
      <c r="E1181" s="255"/>
      <c r="F1181" s="255"/>
      <c r="G1181" s="255"/>
      <c r="H1181" s="255"/>
      <c r="I1181" s="255"/>
      <c r="J1181" s="255"/>
      <c r="K1181" s="255"/>
      <c r="L1181" s="255"/>
      <c r="M1181" s="255"/>
      <c r="N1181" s="255"/>
      <c r="O1181" s="255"/>
      <c r="P1181" s="255"/>
      <c r="Q1181" s="255"/>
      <c r="R1181" s="255"/>
      <c r="S1181" s="255"/>
      <c r="T1181" s="255"/>
      <c r="U1181" s="255"/>
      <c r="V1181" s="255"/>
      <c r="W1181" s="255"/>
      <c r="X1181" s="255"/>
      <c r="Y1181" s="255"/>
      <c r="Z1181" s="255"/>
      <c r="AA1181" s="255"/>
      <c r="AB1181" s="255"/>
      <c r="AC1181" s="255"/>
      <c r="AD1181" s="255"/>
      <c r="AE1181" s="255"/>
      <c r="AF1181" s="255"/>
      <c r="AG1181" s="255"/>
      <c r="AH1181" s="255"/>
      <c r="AI1181" s="255"/>
      <c r="AJ1181" s="255"/>
      <c r="AK1181" s="255"/>
      <c r="AL1181" s="255"/>
      <c r="AM1181" s="255"/>
      <c r="AN1181" s="255"/>
      <c r="AO1181" s="255"/>
      <c r="AP1181" s="255"/>
      <c r="AQ1181" s="255"/>
      <c r="AR1181" s="255"/>
      <c r="AS1181" s="255"/>
      <c r="AT1181" s="255"/>
      <c r="AU1181" s="255"/>
      <c r="AV1181" s="255"/>
      <c r="AW1181" s="255"/>
      <c r="AX1181" s="255"/>
      <c r="AY1181" s="255"/>
      <c r="AZ1181" s="255"/>
      <c r="BA1181" s="255"/>
      <c r="BB1181" s="255"/>
      <c r="BC1181" s="255"/>
      <c r="BD1181" s="255"/>
      <c r="BE1181" s="255"/>
      <c r="BF1181" s="255"/>
      <c r="BG1181" s="255"/>
      <c r="BH1181" s="255"/>
      <c r="BI1181" s="255"/>
    </row>
    <row r="1182" spans="1:61" x14ac:dyDescent="0.2">
      <c r="A1182" s="255"/>
      <c r="B1182" s="255"/>
      <c r="C1182" s="255"/>
      <c r="D1182" s="255"/>
      <c r="E1182" s="255"/>
      <c r="F1182" s="255"/>
      <c r="G1182" s="255"/>
      <c r="H1182" s="255"/>
      <c r="I1182" s="255"/>
      <c r="J1182" s="255"/>
      <c r="K1182" s="255"/>
      <c r="L1182" s="255"/>
      <c r="M1182" s="255"/>
      <c r="N1182" s="255"/>
      <c r="O1182" s="255"/>
      <c r="P1182" s="255"/>
      <c r="Q1182" s="255"/>
      <c r="R1182" s="255"/>
      <c r="S1182" s="255"/>
      <c r="T1182" s="255"/>
      <c r="U1182" s="255"/>
      <c r="V1182" s="255"/>
      <c r="W1182" s="255"/>
      <c r="X1182" s="255"/>
      <c r="Y1182" s="255"/>
      <c r="Z1182" s="255"/>
      <c r="AA1182" s="255"/>
      <c r="AB1182" s="255"/>
      <c r="AC1182" s="255"/>
      <c r="AD1182" s="255"/>
      <c r="AE1182" s="255"/>
      <c r="AF1182" s="255"/>
      <c r="AG1182" s="255"/>
      <c r="AH1182" s="255"/>
      <c r="AI1182" s="255"/>
      <c r="AJ1182" s="255"/>
      <c r="AK1182" s="255"/>
      <c r="AL1182" s="255"/>
      <c r="AM1182" s="255"/>
      <c r="AN1182" s="255"/>
      <c r="AO1182" s="255"/>
      <c r="AP1182" s="255"/>
      <c r="AQ1182" s="255"/>
      <c r="AR1182" s="255"/>
      <c r="AS1182" s="255"/>
      <c r="AT1182" s="255"/>
      <c r="AU1182" s="255"/>
      <c r="AV1182" s="255"/>
      <c r="AW1182" s="255"/>
      <c r="AX1182" s="255"/>
      <c r="AY1182" s="255"/>
      <c r="AZ1182" s="255"/>
      <c r="BA1182" s="255"/>
      <c r="BB1182" s="255"/>
      <c r="BC1182" s="255"/>
      <c r="BD1182" s="255"/>
      <c r="BE1182" s="255"/>
      <c r="BF1182" s="255"/>
      <c r="BG1182" s="255"/>
      <c r="BH1182" s="255"/>
      <c r="BI1182" s="255"/>
    </row>
    <row r="1183" spans="1:61" x14ac:dyDescent="0.2">
      <c r="A1183" s="255"/>
      <c r="B1183" s="255"/>
      <c r="C1183" s="255"/>
      <c r="D1183" s="255"/>
      <c r="E1183" s="255"/>
      <c r="F1183" s="255"/>
      <c r="G1183" s="255"/>
      <c r="H1183" s="255"/>
      <c r="I1183" s="255"/>
      <c r="J1183" s="255"/>
      <c r="K1183" s="255"/>
      <c r="L1183" s="255"/>
      <c r="M1183" s="255"/>
      <c r="N1183" s="255"/>
      <c r="O1183" s="255"/>
      <c r="P1183" s="255"/>
      <c r="Q1183" s="255"/>
      <c r="R1183" s="255"/>
      <c r="S1183" s="255"/>
      <c r="T1183" s="255"/>
      <c r="U1183" s="255"/>
      <c r="V1183" s="255"/>
      <c r="W1183" s="255"/>
      <c r="X1183" s="255"/>
      <c r="Y1183" s="255"/>
      <c r="Z1183" s="255"/>
      <c r="AA1183" s="255"/>
      <c r="AB1183" s="255"/>
      <c r="AC1183" s="255"/>
      <c r="AD1183" s="255"/>
      <c r="AE1183" s="255"/>
      <c r="AF1183" s="255"/>
      <c r="AG1183" s="255"/>
      <c r="AH1183" s="255"/>
      <c r="AI1183" s="255"/>
      <c r="AJ1183" s="255"/>
      <c r="AK1183" s="255"/>
      <c r="AL1183" s="255"/>
      <c r="AM1183" s="255"/>
      <c r="AN1183" s="255"/>
      <c r="AO1183" s="255"/>
      <c r="AP1183" s="255"/>
      <c r="AQ1183" s="255"/>
      <c r="AR1183" s="255"/>
      <c r="AS1183" s="255"/>
      <c r="AT1183" s="255"/>
      <c r="AU1183" s="255"/>
      <c r="AV1183" s="255"/>
      <c r="AW1183" s="255"/>
      <c r="AX1183" s="255"/>
      <c r="AY1183" s="255"/>
      <c r="AZ1183" s="255"/>
      <c r="BA1183" s="255"/>
      <c r="BB1183" s="255"/>
      <c r="BC1183" s="255"/>
      <c r="BD1183" s="255"/>
      <c r="BE1183" s="255"/>
      <c r="BF1183" s="255"/>
      <c r="BG1183" s="255"/>
      <c r="BH1183" s="255"/>
      <c r="BI1183" s="255"/>
    </row>
    <row r="1184" spans="1:61" x14ac:dyDescent="0.2">
      <c r="A1184" s="255"/>
      <c r="B1184" s="255"/>
      <c r="C1184" s="255"/>
      <c r="D1184" s="255"/>
      <c r="E1184" s="255"/>
      <c r="F1184" s="255"/>
      <c r="G1184" s="255"/>
      <c r="H1184" s="255"/>
      <c r="I1184" s="255"/>
      <c r="J1184" s="255"/>
      <c r="K1184" s="255"/>
      <c r="L1184" s="255"/>
      <c r="M1184" s="255"/>
      <c r="N1184" s="255"/>
      <c r="O1184" s="255"/>
      <c r="P1184" s="255"/>
      <c r="Q1184" s="255"/>
      <c r="R1184" s="255"/>
      <c r="S1184" s="255"/>
      <c r="T1184" s="255"/>
      <c r="U1184" s="255"/>
      <c r="V1184" s="255"/>
      <c r="W1184" s="255"/>
      <c r="X1184" s="255"/>
      <c r="Y1184" s="255"/>
      <c r="Z1184" s="255"/>
      <c r="AA1184" s="255"/>
      <c r="AB1184" s="255"/>
      <c r="AC1184" s="255"/>
      <c r="AD1184" s="255"/>
      <c r="AE1184" s="255"/>
      <c r="AF1184" s="255"/>
      <c r="AG1184" s="255"/>
      <c r="AH1184" s="255"/>
      <c r="AI1184" s="255"/>
      <c r="AJ1184" s="255"/>
      <c r="AK1184" s="255"/>
      <c r="AL1184" s="255"/>
      <c r="AM1184" s="255"/>
      <c r="AN1184" s="255"/>
      <c r="AO1184" s="255"/>
      <c r="AP1184" s="255"/>
      <c r="AQ1184" s="255"/>
      <c r="AR1184" s="255"/>
      <c r="AS1184" s="255"/>
      <c r="AT1184" s="255"/>
      <c r="AU1184" s="255"/>
      <c r="AV1184" s="255"/>
      <c r="AW1184" s="255"/>
      <c r="AX1184" s="255"/>
      <c r="AY1184" s="255"/>
      <c r="AZ1184" s="255"/>
      <c r="BA1184" s="255"/>
      <c r="BB1184" s="255"/>
      <c r="BC1184" s="255"/>
      <c r="BD1184" s="255"/>
      <c r="BE1184" s="255"/>
      <c r="BF1184" s="255"/>
      <c r="BG1184" s="255"/>
      <c r="BH1184" s="255"/>
      <c r="BI1184" s="255"/>
    </row>
    <row r="1185" spans="1:61" x14ac:dyDescent="0.2">
      <c r="A1185" s="255"/>
      <c r="B1185" s="255"/>
      <c r="C1185" s="255"/>
      <c r="D1185" s="255"/>
      <c r="E1185" s="255"/>
      <c r="F1185" s="255"/>
      <c r="G1185" s="255"/>
      <c r="H1185" s="255"/>
      <c r="I1185" s="255"/>
      <c r="J1185" s="255"/>
      <c r="K1185" s="255"/>
      <c r="L1185" s="255"/>
      <c r="M1185" s="255"/>
      <c r="N1185" s="255"/>
      <c r="O1185" s="255"/>
      <c r="P1185" s="255"/>
      <c r="Q1185" s="255"/>
      <c r="R1185" s="255"/>
      <c r="S1185" s="255"/>
      <c r="T1185" s="255"/>
      <c r="U1185" s="255"/>
      <c r="V1185" s="255"/>
      <c r="W1185" s="255"/>
      <c r="X1185" s="255"/>
      <c r="Y1185" s="255"/>
      <c r="Z1185" s="255"/>
      <c r="AA1185" s="255"/>
      <c r="AB1185" s="255"/>
      <c r="AC1185" s="255"/>
      <c r="AD1185" s="255"/>
      <c r="AE1185" s="255"/>
      <c r="AF1185" s="255"/>
      <c r="AG1185" s="255"/>
      <c r="AH1185" s="255"/>
      <c r="AI1185" s="255"/>
      <c r="AJ1185" s="255"/>
      <c r="AK1185" s="255"/>
      <c r="AL1185" s="255"/>
      <c r="AM1185" s="255"/>
      <c r="AN1185" s="255"/>
      <c r="AO1185" s="255"/>
      <c r="AP1185" s="255"/>
      <c r="AQ1185" s="255"/>
      <c r="AR1185" s="255"/>
      <c r="AS1185" s="255"/>
      <c r="AT1185" s="255"/>
      <c r="AU1185" s="255"/>
      <c r="AV1185" s="255"/>
      <c r="AW1185" s="255"/>
      <c r="AX1185" s="255"/>
      <c r="AY1185" s="255"/>
      <c r="AZ1185" s="255"/>
      <c r="BA1185" s="255"/>
      <c r="BB1185" s="255"/>
      <c r="BC1185" s="255"/>
      <c r="BD1185" s="255"/>
      <c r="BE1185" s="255"/>
      <c r="BF1185" s="255"/>
      <c r="BG1185" s="255"/>
      <c r="BH1185" s="255"/>
      <c r="BI1185" s="255"/>
    </row>
    <row r="1186" spans="1:61" x14ac:dyDescent="0.2">
      <c r="A1186" s="255"/>
      <c r="B1186" s="255"/>
      <c r="C1186" s="255"/>
      <c r="D1186" s="255"/>
      <c r="E1186" s="255"/>
      <c r="F1186" s="255"/>
      <c r="G1186" s="255"/>
      <c r="H1186" s="255"/>
      <c r="I1186" s="255"/>
      <c r="J1186" s="255"/>
      <c r="K1186" s="255"/>
      <c r="L1186" s="255"/>
      <c r="M1186" s="255"/>
      <c r="N1186" s="255"/>
      <c r="O1186" s="255"/>
      <c r="P1186" s="255"/>
      <c r="Q1186" s="255"/>
      <c r="R1186" s="255"/>
      <c r="S1186" s="255"/>
      <c r="T1186" s="255"/>
      <c r="U1186" s="255"/>
      <c r="V1186" s="255"/>
      <c r="W1186" s="255"/>
      <c r="X1186" s="255"/>
      <c r="Y1186" s="255"/>
      <c r="Z1186" s="255"/>
      <c r="AA1186" s="255"/>
      <c r="AB1186" s="255"/>
      <c r="AC1186" s="255"/>
      <c r="AD1186" s="255"/>
      <c r="AE1186" s="255"/>
      <c r="AF1186" s="255"/>
      <c r="AG1186" s="255"/>
      <c r="AH1186" s="255"/>
      <c r="AI1186" s="255"/>
      <c r="AJ1186" s="255"/>
      <c r="AK1186" s="255"/>
      <c r="AL1186" s="255"/>
      <c r="AM1186" s="255"/>
      <c r="AN1186" s="255"/>
      <c r="AO1186" s="255"/>
      <c r="AP1186" s="255"/>
      <c r="AQ1186" s="255"/>
      <c r="AR1186" s="255"/>
      <c r="AS1186" s="255"/>
      <c r="AT1186" s="255"/>
      <c r="AU1186" s="255"/>
      <c r="AV1186" s="255"/>
      <c r="AW1186" s="255"/>
      <c r="AX1186" s="255"/>
      <c r="AY1186" s="255"/>
      <c r="AZ1186" s="255"/>
      <c r="BA1186" s="255"/>
      <c r="BB1186" s="255"/>
      <c r="BC1186" s="255"/>
      <c r="BD1186" s="255"/>
      <c r="BE1186" s="255"/>
      <c r="BF1186" s="255"/>
      <c r="BG1186" s="255"/>
      <c r="BH1186" s="255"/>
      <c r="BI1186" s="255"/>
    </row>
    <row r="1187" spans="1:61" x14ac:dyDescent="0.2">
      <c r="A1187" s="255"/>
      <c r="B1187" s="255"/>
      <c r="C1187" s="255"/>
      <c r="D1187" s="255"/>
      <c r="E1187" s="255"/>
      <c r="F1187" s="255"/>
      <c r="G1187" s="255"/>
      <c r="H1187" s="255"/>
      <c r="I1187" s="255"/>
      <c r="J1187" s="255"/>
      <c r="K1187" s="255"/>
      <c r="L1187" s="255"/>
      <c r="M1187" s="255"/>
      <c r="N1187" s="255"/>
      <c r="O1187" s="255"/>
      <c r="P1187" s="255"/>
      <c r="Q1187" s="255"/>
      <c r="R1187" s="255"/>
      <c r="S1187" s="255"/>
      <c r="T1187" s="255"/>
      <c r="U1187" s="255"/>
      <c r="V1187" s="255"/>
      <c r="W1187" s="255"/>
      <c r="X1187" s="255"/>
      <c r="Y1187" s="255"/>
      <c r="Z1187" s="255"/>
      <c r="AA1187" s="255"/>
      <c r="AB1187" s="255"/>
      <c r="AC1187" s="255"/>
      <c r="AD1187" s="255"/>
      <c r="AE1187" s="255"/>
      <c r="AF1187" s="255"/>
      <c r="AG1187" s="255"/>
      <c r="AH1187" s="255"/>
      <c r="AI1187" s="255"/>
      <c r="AJ1187" s="255"/>
      <c r="AK1187" s="255"/>
      <c r="AL1187" s="255"/>
      <c r="AM1187" s="255"/>
      <c r="AN1187" s="255"/>
      <c r="AO1187" s="255"/>
      <c r="AP1187" s="255"/>
      <c r="AQ1187" s="255"/>
      <c r="AR1187" s="255"/>
      <c r="AS1187" s="255"/>
      <c r="AT1187" s="255"/>
      <c r="AU1187" s="255"/>
      <c r="AV1187" s="255"/>
      <c r="AW1187" s="255"/>
      <c r="AX1187" s="255"/>
      <c r="AY1187" s="255"/>
      <c r="AZ1187" s="255"/>
      <c r="BA1187" s="255"/>
      <c r="BB1187" s="255"/>
      <c r="BC1187" s="255"/>
      <c r="BD1187" s="255"/>
      <c r="BE1187" s="255"/>
      <c r="BF1187" s="255"/>
      <c r="BG1187" s="255"/>
      <c r="BH1187" s="255"/>
      <c r="BI1187" s="255"/>
    </row>
    <row r="1188" spans="1:61" x14ac:dyDescent="0.2">
      <c r="A1188" s="255"/>
      <c r="B1188" s="255"/>
      <c r="C1188" s="255"/>
      <c r="D1188" s="255"/>
      <c r="E1188" s="255"/>
      <c r="F1188" s="255"/>
      <c r="G1188" s="255"/>
      <c r="H1188" s="255"/>
      <c r="I1188" s="255"/>
      <c r="J1188" s="255"/>
      <c r="K1188" s="255"/>
      <c r="L1188" s="255"/>
      <c r="M1188" s="255"/>
      <c r="N1188" s="255"/>
      <c r="O1188" s="255"/>
      <c r="P1188" s="255"/>
      <c r="Q1188" s="255"/>
      <c r="R1188" s="255"/>
      <c r="S1188" s="255"/>
      <c r="T1188" s="255"/>
      <c r="U1188" s="255"/>
      <c r="V1188" s="255"/>
      <c r="W1188" s="255"/>
      <c r="X1188" s="255"/>
      <c r="Y1188" s="255"/>
      <c r="Z1188" s="255"/>
      <c r="AA1188" s="255"/>
      <c r="AB1188" s="255"/>
      <c r="AC1188" s="255"/>
      <c r="AD1188" s="255"/>
      <c r="AE1188" s="255"/>
      <c r="AF1188" s="255"/>
      <c r="AG1188" s="255"/>
      <c r="AH1188" s="255"/>
      <c r="AI1188" s="255"/>
      <c r="AJ1188" s="255"/>
      <c r="AK1188" s="255"/>
      <c r="AL1188" s="255"/>
      <c r="AM1188" s="255"/>
      <c r="AN1188" s="255"/>
      <c r="AO1188" s="255"/>
      <c r="AP1188" s="255"/>
      <c r="AQ1188" s="255"/>
      <c r="AR1188" s="255"/>
      <c r="AS1188" s="255"/>
      <c r="AT1188" s="255"/>
      <c r="AU1188" s="255"/>
      <c r="AV1188" s="255"/>
      <c r="AW1188" s="255"/>
      <c r="AX1188" s="255"/>
      <c r="AY1188" s="255"/>
      <c r="AZ1188" s="255"/>
      <c r="BA1188" s="255"/>
      <c r="BB1188" s="255"/>
      <c r="BC1188" s="255"/>
      <c r="BD1188" s="255"/>
      <c r="BE1188" s="255"/>
      <c r="BF1188" s="255"/>
      <c r="BG1188" s="255"/>
      <c r="BH1188" s="255"/>
      <c r="BI1188" s="255"/>
    </row>
    <row r="1189" spans="1:61" x14ac:dyDescent="0.2">
      <c r="A1189" s="255"/>
      <c r="B1189" s="255"/>
      <c r="C1189" s="255"/>
      <c r="D1189" s="255"/>
      <c r="E1189" s="255"/>
      <c r="F1189" s="255"/>
      <c r="G1189" s="255"/>
      <c r="H1189" s="255"/>
      <c r="I1189" s="255"/>
      <c r="J1189" s="255"/>
      <c r="K1189" s="255"/>
      <c r="L1189" s="255"/>
      <c r="M1189" s="255"/>
      <c r="N1189" s="255"/>
      <c r="O1189" s="255"/>
      <c r="P1189" s="255"/>
      <c r="Q1189" s="255"/>
      <c r="R1189" s="255"/>
      <c r="S1189" s="255"/>
      <c r="T1189" s="255"/>
      <c r="U1189" s="255"/>
      <c r="V1189" s="255"/>
      <c r="W1189" s="255"/>
      <c r="X1189" s="255"/>
      <c r="Y1189" s="255"/>
      <c r="Z1189" s="255"/>
      <c r="AA1189" s="255"/>
      <c r="AB1189" s="255"/>
      <c r="AC1189" s="255"/>
      <c r="AD1189" s="255"/>
      <c r="AE1189" s="255"/>
      <c r="AF1189" s="255"/>
      <c r="AG1189" s="255"/>
      <c r="AH1189" s="255"/>
      <c r="AI1189" s="255"/>
      <c r="AJ1189" s="255"/>
      <c r="AK1189" s="255"/>
      <c r="AL1189" s="255"/>
      <c r="AM1189" s="255"/>
      <c r="AN1189" s="255"/>
      <c r="AO1189" s="255"/>
      <c r="AP1189" s="255"/>
      <c r="AQ1189" s="255"/>
      <c r="AR1189" s="255"/>
      <c r="AS1189" s="255"/>
      <c r="AT1189" s="255"/>
      <c r="AU1189" s="255"/>
      <c r="AV1189" s="255"/>
      <c r="AW1189" s="255"/>
      <c r="AX1189" s="255"/>
      <c r="AY1189" s="255"/>
      <c r="AZ1189" s="255"/>
      <c r="BA1189" s="255"/>
      <c r="BB1189" s="255"/>
      <c r="BC1189" s="255"/>
      <c r="BD1189" s="255"/>
      <c r="BE1189" s="255"/>
      <c r="BF1189" s="255"/>
      <c r="BG1189" s="255"/>
      <c r="BH1189" s="255"/>
      <c r="BI1189" s="255"/>
    </row>
    <row r="1190" spans="1:61" x14ac:dyDescent="0.2">
      <c r="A1190" s="255"/>
      <c r="B1190" s="255"/>
      <c r="C1190" s="255"/>
      <c r="D1190" s="255"/>
      <c r="E1190" s="255"/>
      <c r="F1190" s="255"/>
      <c r="G1190" s="255"/>
      <c r="H1190" s="255"/>
      <c r="I1190" s="255"/>
      <c r="J1190" s="255"/>
      <c r="K1190" s="255"/>
      <c r="L1190" s="255"/>
      <c r="M1190" s="255"/>
      <c r="N1190" s="255"/>
      <c r="O1190" s="255"/>
      <c r="P1190" s="255"/>
      <c r="Q1190" s="255"/>
      <c r="R1190" s="255"/>
      <c r="S1190" s="255"/>
      <c r="T1190" s="255"/>
      <c r="U1190" s="255"/>
      <c r="V1190" s="255"/>
      <c r="W1190" s="255"/>
      <c r="X1190" s="255"/>
      <c r="Y1190" s="255"/>
      <c r="Z1190" s="255"/>
      <c r="AA1190" s="255"/>
      <c r="AB1190" s="255"/>
      <c r="AC1190" s="255"/>
      <c r="AD1190" s="255"/>
      <c r="AE1190" s="255"/>
      <c r="AF1190" s="255"/>
      <c r="AG1190" s="255"/>
      <c r="AH1190" s="255"/>
      <c r="AI1190" s="255"/>
      <c r="AJ1190" s="255"/>
      <c r="AK1190" s="255"/>
      <c r="AL1190" s="255"/>
      <c r="AM1190" s="255"/>
      <c r="AN1190" s="255"/>
      <c r="AO1190" s="255"/>
      <c r="AP1190" s="255"/>
      <c r="AQ1190" s="255"/>
      <c r="AR1190" s="255"/>
      <c r="AS1190" s="255"/>
      <c r="AT1190" s="255"/>
      <c r="AU1190" s="255"/>
      <c r="AV1190" s="255"/>
      <c r="AW1190" s="255"/>
      <c r="AX1190" s="255"/>
      <c r="AY1190" s="255"/>
      <c r="AZ1190" s="255"/>
      <c r="BA1190" s="255"/>
      <c r="BB1190" s="255"/>
      <c r="BC1190" s="255"/>
      <c r="BD1190" s="255"/>
      <c r="BE1190" s="255"/>
      <c r="BF1190" s="255"/>
      <c r="BG1190" s="255"/>
      <c r="BH1190" s="255"/>
      <c r="BI1190" s="255"/>
    </row>
    <row r="1191" spans="1:61" x14ac:dyDescent="0.2">
      <c r="A1191" s="255"/>
      <c r="B1191" s="255"/>
      <c r="C1191" s="255"/>
      <c r="D1191" s="255"/>
      <c r="E1191" s="255"/>
      <c r="F1191" s="255"/>
      <c r="G1191" s="255"/>
      <c r="H1191" s="255"/>
      <c r="I1191" s="255"/>
      <c r="J1191" s="255"/>
      <c r="K1191" s="255"/>
      <c r="L1191" s="255"/>
      <c r="M1191" s="255"/>
      <c r="N1191" s="255"/>
      <c r="O1191" s="255"/>
      <c r="P1191" s="255"/>
      <c r="Q1191" s="255"/>
      <c r="R1191" s="255"/>
      <c r="S1191" s="255"/>
      <c r="T1191" s="255"/>
      <c r="U1191" s="255"/>
      <c r="V1191" s="255"/>
      <c r="W1191" s="255"/>
      <c r="X1191" s="255"/>
      <c r="Y1191" s="255"/>
      <c r="Z1191" s="255"/>
      <c r="AA1191" s="255"/>
      <c r="AB1191" s="255"/>
      <c r="AC1191" s="255"/>
      <c r="AD1191" s="255"/>
      <c r="AE1191" s="255"/>
      <c r="AF1191" s="255"/>
      <c r="AG1191" s="255"/>
      <c r="AH1191" s="255"/>
      <c r="AI1191" s="255"/>
      <c r="AJ1191" s="255"/>
      <c r="AK1191" s="255"/>
      <c r="AL1191" s="255"/>
      <c r="AM1191" s="255"/>
      <c r="AN1191" s="255"/>
      <c r="AO1191" s="255"/>
      <c r="AP1191" s="255"/>
      <c r="AQ1191" s="255"/>
      <c r="AR1191" s="255"/>
      <c r="AS1191" s="255"/>
      <c r="AT1191" s="255"/>
      <c r="AU1191" s="255"/>
      <c r="AV1191" s="255"/>
      <c r="AW1191" s="255"/>
      <c r="AX1191" s="255"/>
      <c r="AY1191" s="255"/>
      <c r="AZ1191" s="255"/>
      <c r="BA1191" s="255"/>
      <c r="BB1191" s="255"/>
      <c r="BC1191" s="255"/>
      <c r="BD1191" s="255"/>
      <c r="BE1191" s="255"/>
      <c r="BF1191" s="255"/>
      <c r="BG1191" s="255"/>
      <c r="BH1191" s="255"/>
      <c r="BI1191" s="255"/>
    </row>
    <row r="1192" spans="1:61" x14ac:dyDescent="0.2">
      <c r="A1192" s="255"/>
      <c r="B1192" s="255"/>
      <c r="C1192" s="255"/>
      <c r="D1192" s="255"/>
      <c r="E1192" s="255"/>
      <c r="F1192" s="255"/>
      <c r="G1192" s="255"/>
      <c r="H1192" s="255"/>
      <c r="I1192" s="255"/>
      <c r="J1192" s="255"/>
      <c r="K1192" s="255"/>
      <c r="L1192" s="255"/>
      <c r="M1192" s="255"/>
      <c r="N1192" s="255"/>
      <c r="O1192" s="255"/>
      <c r="P1192" s="255"/>
      <c r="Q1192" s="255"/>
      <c r="R1192" s="255"/>
      <c r="S1192" s="255"/>
      <c r="T1192" s="255"/>
      <c r="U1192" s="255"/>
      <c r="V1192" s="255"/>
      <c r="W1192" s="255"/>
      <c r="X1192" s="255"/>
      <c r="Y1192" s="255"/>
      <c r="Z1192" s="255"/>
      <c r="AA1192" s="255"/>
      <c r="AB1192" s="255"/>
      <c r="AC1192" s="255"/>
      <c r="AD1192" s="255"/>
      <c r="AE1192" s="255"/>
      <c r="AF1192" s="255"/>
      <c r="AG1192" s="255"/>
      <c r="AH1192" s="255"/>
      <c r="AI1192" s="255"/>
      <c r="AJ1192" s="255"/>
      <c r="AK1192" s="255"/>
      <c r="AL1192" s="255"/>
      <c r="AM1192" s="255"/>
      <c r="AN1192" s="255"/>
      <c r="AO1192" s="255"/>
      <c r="AP1192" s="255"/>
      <c r="AQ1192" s="255"/>
      <c r="AR1192" s="255"/>
      <c r="AS1192" s="255"/>
      <c r="AT1192" s="255"/>
      <c r="AU1192" s="255"/>
      <c r="AV1192" s="255"/>
      <c r="AW1192" s="255"/>
      <c r="AX1192" s="255"/>
      <c r="AY1192" s="255"/>
      <c r="AZ1192" s="255"/>
      <c r="BA1192" s="255"/>
      <c r="BB1192" s="255"/>
      <c r="BC1192" s="255"/>
      <c r="BD1192" s="255"/>
      <c r="BE1192" s="255"/>
      <c r="BF1192" s="255"/>
      <c r="BG1192" s="255"/>
      <c r="BH1192" s="255"/>
      <c r="BI1192" s="255"/>
    </row>
    <row r="1193" spans="1:61" x14ac:dyDescent="0.2">
      <c r="A1193" s="255"/>
      <c r="B1193" s="255"/>
      <c r="C1193" s="255"/>
      <c r="D1193" s="255"/>
      <c r="E1193" s="255"/>
      <c r="F1193" s="255"/>
      <c r="G1193" s="255"/>
      <c r="H1193" s="255"/>
      <c r="I1193" s="255"/>
      <c r="J1193" s="255"/>
      <c r="K1193" s="255"/>
      <c r="L1193" s="255"/>
      <c r="M1193" s="255"/>
      <c r="N1193" s="255"/>
      <c r="O1193" s="255"/>
      <c r="P1193" s="255"/>
      <c r="Q1193" s="255"/>
      <c r="R1193" s="255"/>
      <c r="S1193" s="255"/>
      <c r="T1193" s="255"/>
      <c r="U1193" s="255"/>
      <c r="V1193" s="255"/>
      <c r="W1193" s="255"/>
      <c r="X1193" s="255"/>
      <c r="Y1193" s="255"/>
      <c r="Z1193" s="255"/>
      <c r="AA1193" s="255"/>
      <c r="AB1193" s="255"/>
      <c r="AC1193" s="255"/>
      <c r="AD1193" s="255"/>
      <c r="AE1193" s="255"/>
      <c r="AF1193" s="255"/>
      <c r="AG1193" s="255"/>
      <c r="AH1193" s="255"/>
      <c r="AI1193" s="255"/>
      <c r="AJ1193" s="255"/>
      <c r="AK1193" s="255"/>
      <c r="AL1193" s="255"/>
      <c r="AM1193" s="255"/>
      <c r="AN1193" s="255"/>
      <c r="AO1193" s="255"/>
      <c r="AP1193" s="255"/>
      <c r="AQ1193" s="255"/>
      <c r="AR1193" s="255"/>
      <c r="AS1193" s="255"/>
      <c r="AT1193" s="255"/>
      <c r="AU1193" s="255"/>
      <c r="AV1193" s="255"/>
      <c r="AW1193" s="255"/>
      <c r="AX1193" s="255"/>
      <c r="AY1193" s="255"/>
      <c r="AZ1193" s="255"/>
      <c r="BA1193" s="255"/>
      <c r="BB1193" s="255"/>
      <c r="BC1193" s="255"/>
      <c r="BD1193" s="255"/>
      <c r="BE1193" s="255"/>
      <c r="BF1193" s="255"/>
      <c r="BG1193" s="255"/>
      <c r="BH1193" s="255"/>
      <c r="BI1193" s="255"/>
    </row>
    <row r="1194" spans="1:61" x14ac:dyDescent="0.2">
      <c r="A1194" s="255"/>
      <c r="B1194" s="255"/>
      <c r="C1194" s="255"/>
      <c r="D1194" s="255"/>
      <c r="E1194" s="255"/>
      <c r="F1194" s="255"/>
      <c r="G1194" s="255"/>
      <c r="H1194" s="255"/>
      <c r="I1194" s="255"/>
      <c r="J1194" s="255"/>
      <c r="K1194" s="255"/>
      <c r="L1194" s="255"/>
      <c r="M1194" s="255"/>
      <c r="N1194" s="255"/>
      <c r="O1194" s="255"/>
      <c r="P1194" s="255"/>
      <c r="Q1194" s="255"/>
      <c r="R1194" s="255"/>
      <c r="S1194" s="255"/>
      <c r="T1194" s="255"/>
      <c r="U1194" s="255"/>
      <c r="V1194" s="255"/>
      <c r="W1194" s="255"/>
      <c r="X1194" s="255"/>
      <c r="Y1194" s="255"/>
      <c r="Z1194" s="255"/>
      <c r="AA1194" s="255"/>
      <c r="AB1194" s="255"/>
      <c r="AC1194" s="255"/>
      <c r="AD1194" s="255"/>
      <c r="AE1194" s="255"/>
      <c r="AF1194" s="255"/>
      <c r="AG1194" s="255"/>
      <c r="AH1194" s="255"/>
      <c r="AI1194" s="255"/>
      <c r="AJ1194" s="255"/>
      <c r="AK1194" s="255"/>
      <c r="AL1194" s="255"/>
      <c r="AM1194" s="255"/>
      <c r="AN1194" s="255"/>
      <c r="AO1194" s="255"/>
      <c r="AP1194" s="255"/>
      <c r="AQ1194" s="255"/>
      <c r="AR1194" s="255"/>
      <c r="AS1194" s="255"/>
      <c r="AT1194" s="255"/>
      <c r="AU1194" s="255"/>
      <c r="AV1194" s="255"/>
      <c r="AW1194" s="255"/>
      <c r="AX1194" s="255"/>
      <c r="AY1194" s="255"/>
      <c r="AZ1194" s="255"/>
      <c r="BA1194" s="255"/>
      <c r="BB1194" s="255"/>
      <c r="BC1194" s="255"/>
      <c r="BD1194" s="255"/>
      <c r="BE1194" s="255"/>
      <c r="BF1194" s="255"/>
      <c r="BG1194" s="255"/>
      <c r="BH1194" s="255"/>
      <c r="BI1194" s="255"/>
    </row>
    <row r="1195" spans="1:61" x14ac:dyDescent="0.2">
      <c r="A1195" s="255"/>
      <c r="B1195" s="255"/>
      <c r="C1195" s="255"/>
      <c r="D1195" s="255"/>
      <c r="E1195" s="255"/>
      <c r="F1195" s="255"/>
      <c r="G1195" s="255"/>
      <c r="H1195" s="255"/>
      <c r="I1195" s="255"/>
      <c r="J1195" s="255"/>
      <c r="K1195" s="255"/>
      <c r="L1195" s="255"/>
      <c r="M1195" s="255"/>
      <c r="N1195" s="255"/>
      <c r="O1195" s="255"/>
      <c r="P1195" s="255"/>
      <c r="Q1195" s="255"/>
      <c r="R1195" s="255"/>
      <c r="S1195" s="255"/>
      <c r="T1195" s="255"/>
      <c r="U1195" s="255"/>
      <c r="V1195" s="255"/>
      <c r="W1195" s="255"/>
      <c r="X1195" s="255"/>
      <c r="Y1195" s="255"/>
      <c r="Z1195" s="255"/>
      <c r="AA1195" s="255"/>
      <c r="AB1195" s="255"/>
      <c r="AC1195" s="255"/>
      <c r="AD1195" s="255"/>
      <c r="AE1195" s="255"/>
      <c r="AF1195" s="255"/>
      <c r="AG1195" s="255"/>
      <c r="AH1195" s="255"/>
      <c r="AI1195" s="255"/>
      <c r="AJ1195" s="255"/>
      <c r="AK1195" s="255"/>
      <c r="AL1195" s="255"/>
      <c r="AM1195" s="255"/>
      <c r="AN1195" s="255"/>
      <c r="AO1195" s="255"/>
      <c r="AP1195" s="255"/>
      <c r="AQ1195" s="255"/>
      <c r="AR1195" s="255"/>
      <c r="AS1195" s="255"/>
      <c r="AT1195" s="255"/>
      <c r="AU1195" s="255"/>
      <c r="AV1195" s="255"/>
      <c r="AW1195" s="255"/>
      <c r="AX1195" s="255"/>
      <c r="AY1195" s="255"/>
      <c r="AZ1195" s="255"/>
      <c r="BA1195" s="255"/>
      <c r="BB1195" s="255"/>
      <c r="BC1195" s="255"/>
      <c r="BD1195" s="255"/>
      <c r="BE1195" s="255"/>
      <c r="BF1195" s="255"/>
      <c r="BG1195" s="255"/>
      <c r="BH1195" s="255"/>
      <c r="BI1195" s="255"/>
    </row>
    <row r="1196" spans="1:61" x14ac:dyDescent="0.2">
      <c r="A1196" s="255"/>
      <c r="B1196" s="255"/>
      <c r="C1196" s="255"/>
      <c r="D1196" s="255"/>
      <c r="E1196" s="255"/>
      <c r="F1196" s="255"/>
      <c r="G1196" s="255"/>
      <c r="H1196" s="255"/>
      <c r="I1196" s="255"/>
      <c r="J1196" s="255"/>
      <c r="K1196" s="255"/>
      <c r="L1196" s="255"/>
      <c r="M1196" s="255"/>
      <c r="N1196" s="255"/>
      <c r="O1196" s="255"/>
      <c r="P1196" s="255"/>
      <c r="Q1196" s="255"/>
      <c r="R1196" s="255"/>
      <c r="S1196" s="255"/>
      <c r="T1196" s="255"/>
      <c r="U1196" s="255"/>
      <c r="V1196" s="255"/>
      <c r="W1196" s="255"/>
      <c r="X1196" s="255"/>
      <c r="Y1196" s="255"/>
      <c r="Z1196" s="255"/>
      <c r="AA1196" s="255"/>
      <c r="AB1196" s="255"/>
      <c r="AC1196" s="255"/>
      <c r="AD1196" s="255"/>
      <c r="AE1196" s="255"/>
      <c r="AF1196" s="255"/>
      <c r="AG1196" s="255"/>
      <c r="AH1196" s="255"/>
      <c r="AI1196" s="255"/>
      <c r="AJ1196" s="255"/>
      <c r="AK1196" s="255"/>
      <c r="AL1196" s="255"/>
      <c r="AM1196" s="255"/>
      <c r="AN1196" s="255"/>
      <c r="AO1196" s="255"/>
      <c r="AP1196" s="255"/>
      <c r="AQ1196" s="255"/>
      <c r="AR1196" s="255"/>
      <c r="AS1196" s="255"/>
      <c r="AT1196" s="255"/>
      <c r="AU1196" s="255"/>
      <c r="AV1196" s="255"/>
      <c r="AW1196" s="255"/>
      <c r="AX1196" s="255"/>
      <c r="AY1196" s="255"/>
      <c r="AZ1196" s="255"/>
      <c r="BA1196" s="255"/>
      <c r="BB1196" s="255"/>
      <c r="BC1196" s="255"/>
      <c r="BD1196" s="255"/>
      <c r="BE1196" s="255"/>
      <c r="BF1196" s="255"/>
      <c r="BG1196" s="255"/>
      <c r="BH1196" s="255"/>
      <c r="BI1196" s="255"/>
    </row>
    <row r="1197" spans="1:61" x14ac:dyDescent="0.2">
      <c r="A1197" s="255"/>
      <c r="B1197" s="255"/>
      <c r="C1197" s="255"/>
      <c r="D1197" s="255"/>
      <c r="E1197" s="255"/>
      <c r="F1197" s="255"/>
      <c r="G1197" s="255"/>
      <c r="H1197" s="255"/>
      <c r="I1197" s="255"/>
      <c r="J1197" s="255"/>
      <c r="K1197" s="255"/>
      <c r="L1197" s="255"/>
      <c r="M1197" s="255"/>
      <c r="N1197" s="255"/>
      <c r="O1197" s="255"/>
      <c r="P1197" s="255"/>
      <c r="Q1197" s="255"/>
      <c r="R1197" s="255"/>
      <c r="S1197" s="255"/>
      <c r="T1197" s="255"/>
      <c r="U1197" s="255"/>
      <c r="V1197" s="255"/>
      <c r="W1197" s="255"/>
      <c r="X1197" s="255"/>
      <c r="Y1197" s="255"/>
      <c r="Z1197" s="255"/>
      <c r="AA1197" s="255"/>
      <c r="AB1197" s="255"/>
      <c r="AC1197" s="255"/>
      <c r="AD1197" s="255"/>
      <c r="AE1197" s="255"/>
      <c r="AF1197" s="255"/>
      <c r="AG1197" s="255"/>
      <c r="AH1197" s="255"/>
      <c r="AI1197" s="255"/>
      <c r="AJ1197" s="255"/>
      <c r="AK1197" s="255"/>
      <c r="AL1197" s="255"/>
      <c r="AM1197" s="255"/>
      <c r="AN1197" s="255"/>
      <c r="AO1197" s="255"/>
      <c r="AP1197" s="255"/>
      <c r="AQ1197" s="255"/>
      <c r="AR1197" s="255"/>
      <c r="AS1197" s="255"/>
      <c r="AT1197" s="255"/>
      <c r="AU1197" s="255"/>
      <c r="AV1197" s="255"/>
      <c r="AW1197" s="255"/>
      <c r="AX1197" s="255"/>
      <c r="AY1197" s="255"/>
      <c r="AZ1197" s="255"/>
      <c r="BA1197" s="255"/>
      <c r="BB1197" s="255"/>
      <c r="BC1197" s="255"/>
      <c r="BD1197" s="255"/>
      <c r="BE1197" s="255"/>
      <c r="BF1197" s="255"/>
      <c r="BG1197" s="255"/>
      <c r="BH1197" s="255"/>
      <c r="BI1197" s="255"/>
    </row>
    <row r="1198" spans="1:61" x14ac:dyDescent="0.2">
      <c r="A1198" s="255"/>
      <c r="B1198" s="255"/>
      <c r="C1198" s="255"/>
      <c r="D1198" s="255"/>
      <c r="E1198" s="255"/>
      <c r="F1198" s="255"/>
      <c r="G1198" s="255"/>
      <c r="H1198" s="255"/>
      <c r="I1198" s="255"/>
      <c r="J1198" s="255"/>
      <c r="K1198" s="255"/>
      <c r="L1198" s="255"/>
      <c r="M1198" s="255"/>
      <c r="N1198" s="255"/>
      <c r="O1198" s="255"/>
      <c r="P1198" s="255"/>
      <c r="Q1198" s="255"/>
      <c r="R1198" s="255"/>
      <c r="S1198" s="255"/>
      <c r="T1198" s="255"/>
      <c r="U1198" s="255"/>
      <c r="V1198" s="255"/>
      <c r="W1198" s="255"/>
      <c r="X1198" s="255"/>
      <c r="Y1198" s="255"/>
      <c r="Z1198" s="255"/>
      <c r="AA1198" s="255"/>
      <c r="AB1198" s="255"/>
      <c r="AC1198" s="255"/>
      <c r="AD1198" s="255"/>
      <c r="AE1198" s="255"/>
      <c r="AF1198" s="255"/>
      <c r="AG1198" s="255"/>
      <c r="AH1198" s="255"/>
      <c r="AI1198" s="255"/>
      <c r="AJ1198" s="255"/>
      <c r="AK1198" s="255"/>
      <c r="AL1198" s="255"/>
      <c r="AM1198" s="255"/>
      <c r="AN1198" s="255"/>
      <c r="AO1198" s="255"/>
      <c r="AP1198" s="255"/>
      <c r="AQ1198" s="255"/>
      <c r="AR1198" s="255"/>
      <c r="AS1198" s="255"/>
      <c r="AT1198" s="255"/>
      <c r="AU1198" s="255"/>
      <c r="AV1198" s="255"/>
      <c r="AW1198" s="255"/>
      <c r="AX1198" s="255"/>
      <c r="AY1198" s="255"/>
      <c r="AZ1198" s="255"/>
      <c r="BA1198" s="255"/>
      <c r="BB1198" s="255"/>
      <c r="BC1198" s="255"/>
      <c r="BD1198" s="255"/>
      <c r="BE1198" s="255"/>
      <c r="BF1198" s="255"/>
      <c r="BG1198" s="255"/>
      <c r="BH1198" s="255"/>
      <c r="BI1198" s="255"/>
    </row>
    <row r="1199" spans="1:61" x14ac:dyDescent="0.2">
      <c r="A1199" s="255"/>
      <c r="B1199" s="255"/>
      <c r="C1199" s="255"/>
      <c r="D1199" s="255"/>
      <c r="E1199" s="255"/>
      <c r="F1199" s="255"/>
      <c r="G1199" s="255"/>
      <c r="H1199" s="255"/>
      <c r="I1199" s="255"/>
      <c r="J1199" s="255"/>
      <c r="K1199" s="255"/>
      <c r="L1199" s="255"/>
      <c r="M1199" s="255"/>
      <c r="N1199" s="255"/>
      <c r="O1199" s="255"/>
      <c r="P1199" s="255"/>
      <c r="Q1199" s="255"/>
      <c r="R1199" s="255"/>
      <c r="S1199" s="255"/>
      <c r="T1199" s="255"/>
      <c r="U1199" s="255"/>
      <c r="V1199" s="255"/>
      <c r="W1199" s="255"/>
      <c r="X1199" s="255"/>
      <c r="Y1199" s="255"/>
      <c r="Z1199" s="255"/>
      <c r="AA1199" s="255"/>
      <c r="AB1199" s="255"/>
      <c r="AC1199" s="255"/>
      <c r="AD1199" s="255"/>
      <c r="AE1199" s="255"/>
      <c r="AF1199" s="255"/>
      <c r="AG1199" s="255"/>
      <c r="AH1199" s="255"/>
      <c r="AI1199" s="255"/>
      <c r="AJ1199" s="255"/>
      <c r="AK1199" s="255"/>
      <c r="AL1199" s="255"/>
      <c r="AM1199" s="255"/>
      <c r="AN1199" s="255"/>
      <c r="AO1199" s="255"/>
      <c r="AP1199" s="255"/>
      <c r="AQ1199" s="255"/>
      <c r="AR1199" s="255"/>
      <c r="AS1199" s="255"/>
      <c r="AT1199" s="255"/>
      <c r="AU1199" s="255"/>
      <c r="AV1199" s="255"/>
      <c r="AW1199" s="255"/>
      <c r="AX1199" s="255"/>
      <c r="AY1199" s="255"/>
      <c r="AZ1199" s="255"/>
      <c r="BA1199" s="255"/>
      <c r="BB1199" s="255"/>
      <c r="BC1199" s="255"/>
      <c r="BD1199" s="255"/>
      <c r="BE1199" s="255"/>
      <c r="BF1199" s="255"/>
      <c r="BG1199" s="255"/>
      <c r="BH1199" s="255"/>
      <c r="BI1199" s="255"/>
    </row>
    <row r="1200" spans="1:61" x14ac:dyDescent="0.2">
      <c r="A1200" s="255"/>
      <c r="B1200" s="255"/>
      <c r="C1200" s="255"/>
      <c r="D1200" s="255"/>
      <c r="E1200" s="255"/>
      <c r="F1200" s="255"/>
      <c r="G1200" s="255"/>
      <c r="H1200" s="255"/>
      <c r="I1200" s="255"/>
      <c r="J1200" s="255"/>
      <c r="K1200" s="255"/>
      <c r="L1200" s="255"/>
      <c r="M1200" s="255"/>
      <c r="N1200" s="255"/>
      <c r="O1200" s="255"/>
      <c r="P1200" s="255"/>
      <c r="Q1200" s="255"/>
      <c r="R1200" s="255"/>
      <c r="S1200" s="255"/>
      <c r="T1200" s="255"/>
      <c r="U1200" s="255"/>
      <c r="V1200" s="255"/>
      <c r="W1200" s="255"/>
      <c r="X1200" s="255"/>
      <c r="Y1200" s="255"/>
      <c r="Z1200" s="255"/>
      <c r="AA1200" s="255"/>
      <c r="AB1200" s="255"/>
      <c r="AC1200" s="255"/>
      <c r="AD1200" s="255"/>
      <c r="AE1200" s="255"/>
      <c r="AF1200" s="255"/>
      <c r="AG1200" s="255"/>
      <c r="AH1200" s="255"/>
      <c r="AI1200" s="255"/>
      <c r="AJ1200" s="255"/>
      <c r="AK1200" s="255"/>
      <c r="AL1200" s="255"/>
      <c r="AM1200" s="255"/>
      <c r="AN1200" s="255"/>
      <c r="AO1200" s="255"/>
      <c r="AP1200" s="255"/>
      <c r="AQ1200" s="255"/>
      <c r="AR1200" s="255"/>
      <c r="AS1200" s="255"/>
      <c r="AT1200" s="255"/>
      <c r="AU1200" s="255"/>
      <c r="AV1200" s="255"/>
      <c r="AW1200" s="255"/>
      <c r="AX1200" s="255"/>
      <c r="AY1200" s="255"/>
      <c r="AZ1200" s="255"/>
      <c r="BA1200" s="255"/>
      <c r="BB1200" s="255"/>
      <c r="BC1200" s="255"/>
      <c r="BD1200" s="255"/>
      <c r="BE1200" s="255"/>
      <c r="BF1200" s="255"/>
      <c r="BG1200" s="255"/>
      <c r="BH1200" s="255"/>
      <c r="BI1200" s="255"/>
    </row>
    <row r="1201" spans="1:61" x14ac:dyDescent="0.2">
      <c r="A1201" s="255"/>
      <c r="B1201" s="255"/>
      <c r="C1201" s="255"/>
      <c r="D1201" s="255"/>
      <c r="E1201" s="255"/>
      <c r="F1201" s="255"/>
      <c r="G1201" s="255"/>
      <c r="H1201" s="255"/>
      <c r="I1201" s="255"/>
      <c r="J1201" s="255"/>
      <c r="K1201" s="255"/>
      <c r="L1201" s="255"/>
      <c r="M1201" s="255"/>
      <c r="N1201" s="255"/>
      <c r="O1201" s="255"/>
      <c r="P1201" s="255"/>
      <c r="Q1201" s="255"/>
      <c r="R1201" s="255"/>
      <c r="S1201" s="255"/>
      <c r="T1201" s="255"/>
      <c r="U1201" s="255"/>
      <c r="V1201" s="255"/>
      <c r="W1201" s="255"/>
      <c r="X1201" s="255"/>
      <c r="Y1201" s="255"/>
      <c r="Z1201" s="255"/>
      <c r="AA1201" s="255"/>
      <c r="AB1201" s="255"/>
      <c r="AC1201" s="255"/>
      <c r="AD1201" s="255"/>
      <c r="AE1201" s="255"/>
      <c r="AF1201" s="255"/>
      <c r="AG1201" s="255"/>
      <c r="AH1201" s="255"/>
      <c r="AI1201" s="255"/>
      <c r="AJ1201" s="255"/>
      <c r="AK1201" s="255"/>
      <c r="AL1201" s="255"/>
      <c r="AM1201" s="255"/>
      <c r="AN1201" s="255"/>
      <c r="AO1201" s="255"/>
      <c r="AP1201" s="255"/>
      <c r="AQ1201" s="255"/>
      <c r="AR1201" s="255"/>
      <c r="AS1201" s="255"/>
      <c r="AT1201" s="255"/>
      <c r="AU1201" s="255"/>
      <c r="AV1201" s="255"/>
      <c r="AW1201" s="255"/>
      <c r="AX1201" s="255"/>
      <c r="AY1201" s="255"/>
      <c r="AZ1201" s="255"/>
      <c r="BA1201" s="255"/>
      <c r="BB1201" s="255"/>
      <c r="BC1201" s="255"/>
      <c r="BD1201" s="255"/>
      <c r="BE1201" s="255"/>
      <c r="BF1201" s="255"/>
      <c r="BG1201" s="255"/>
      <c r="BH1201" s="255"/>
      <c r="BI1201" s="255"/>
    </row>
    <row r="1202" spans="1:61" x14ac:dyDescent="0.2">
      <c r="A1202" s="255"/>
      <c r="B1202" s="255"/>
      <c r="C1202" s="255"/>
      <c r="D1202" s="255"/>
      <c r="E1202" s="255"/>
      <c r="F1202" s="255"/>
      <c r="G1202" s="255"/>
      <c r="H1202" s="255"/>
      <c r="I1202" s="255"/>
      <c r="J1202" s="255"/>
      <c r="K1202" s="255"/>
      <c r="L1202" s="255"/>
      <c r="M1202" s="255"/>
      <c r="N1202" s="255"/>
      <c r="O1202" s="255"/>
      <c r="P1202" s="255"/>
      <c r="Q1202" s="255"/>
      <c r="R1202" s="255"/>
      <c r="S1202" s="255"/>
      <c r="T1202" s="255"/>
      <c r="U1202" s="255"/>
      <c r="V1202" s="255"/>
      <c r="W1202" s="255"/>
      <c r="X1202" s="255"/>
      <c r="Y1202" s="255"/>
      <c r="Z1202" s="255"/>
      <c r="AA1202" s="255"/>
      <c r="AB1202" s="255"/>
      <c r="AC1202" s="255"/>
      <c r="AD1202" s="255"/>
      <c r="AE1202" s="255"/>
      <c r="AF1202" s="255"/>
      <c r="AG1202" s="255"/>
      <c r="AH1202" s="255"/>
      <c r="AI1202" s="255"/>
      <c r="AJ1202" s="255"/>
      <c r="AK1202" s="255"/>
      <c r="AL1202" s="255"/>
      <c r="AM1202" s="255"/>
      <c r="AN1202" s="255"/>
      <c r="AO1202" s="255"/>
      <c r="AP1202" s="255"/>
      <c r="AQ1202" s="255"/>
      <c r="AR1202" s="255"/>
      <c r="AS1202" s="255"/>
      <c r="AT1202" s="255"/>
      <c r="AU1202" s="255"/>
      <c r="AV1202" s="255"/>
      <c r="AW1202" s="255"/>
      <c r="AX1202" s="255"/>
      <c r="AY1202" s="255"/>
      <c r="AZ1202" s="255"/>
      <c r="BA1202" s="255"/>
      <c r="BB1202" s="255"/>
      <c r="BC1202" s="255"/>
      <c r="BD1202" s="255"/>
      <c r="BE1202" s="255"/>
      <c r="BF1202" s="255"/>
      <c r="BG1202" s="255"/>
      <c r="BH1202" s="255"/>
      <c r="BI1202" s="255"/>
    </row>
    <row r="1203" spans="1:61" x14ac:dyDescent="0.2">
      <c r="A1203" s="255"/>
      <c r="B1203" s="255"/>
      <c r="C1203" s="255"/>
      <c r="D1203" s="255"/>
      <c r="E1203" s="255"/>
      <c r="F1203" s="255"/>
      <c r="G1203" s="255"/>
      <c r="H1203" s="255"/>
      <c r="I1203" s="255"/>
      <c r="J1203" s="255"/>
      <c r="K1203" s="255"/>
      <c r="L1203" s="255"/>
      <c r="M1203" s="255"/>
      <c r="N1203" s="255"/>
      <c r="O1203" s="255"/>
      <c r="P1203" s="255"/>
      <c r="Q1203" s="255"/>
      <c r="R1203" s="255"/>
      <c r="S1203" s="255"/>
      <c r="T1203" s="255"/>
      <c r="U1203" s="255"/>
      <c r="V1203" s="255"/>
      <c r="W1203" s="255"/>
      <c r="X1203" s="255"/>
      <c r="Y1203" s="255"/>
      <c r="Z1203" s="255"/>
      <c r="AA1203" s="255"/>
      <c r="AB1203" s="255"/>
      <c r="AC1203" s="255"/>
      <c r="AD1203" s="255"/>
      <c r="AE1203" s="255"/>
      <c r="AF1203" s="255"/>
      <c r="AG1203" s="255"/>
      <c r="AH1203" s="255"/>
      <c r="AI1203" s="255"/>
      <c r="AJ1203" s="255"/>
      <c r="AK1203" s="255"/>
      <c r="AL1203" s="255"/>
      <c r="AM1203" s="255"/>
      <c r="AN1203" s="255"/>
      <c r="AO1203" s="255"/>
      <c r="AP1203" s="255"/>
      <c r="AQ1203" s="255"/>
      <c r="AR1203" s="255"/>
      <c r="AS1203" s="255"/>
      <c r="AT1203" s="255"/>
      <c r="AU1203" s="255"/>
      <c r="AV1203" s="255"/>
      <c r="AW1203" s="255"/>
      <c r="AX1203" s="255"/>
      <c r="AY1203" s="255"/>
      <c r="AZ1203" s="255"/>
      <c r="BA1203" s="255"/>
      <c r="BB1203" s="255"/>
      <c r="BC1203" s="255"/>
      <c r="BD1203" s="255"/>
      <c r="BE1203" s="255"/>
      <c r="BF1203" s="255"/>
      <c r="BG1203" s="255"/>
      <c r="BH1203" s="255"/>
      <c r="BI1203" s="255"/>
    </row>
    <row r="1204" spans="1:61" x14ac:dyDescent="0.2">
      <c r="A1204" s="255"/>
      <c r="B1204" s="255"/>
      <c r="C1204" s="255"/>
      <c r="D1204" s="255"/>
      <c r="E1204" s="255"/>
      <c r="F1204" s="255"/>
      <c r="G1204" s="255"/>
      <c r="H1204" s="255"/>
      <c r="I1204" s="255"/>
      <c r="J1204" s="255"/>
      <c r="K1204" s="255"/>
      <c r="L1204" s="255"/>
      <c r="M1204" s="255"/>
      <c r="N1204" s="255"/>
      <c r="O1204" s="255"/>
      <c r="P1204" s="255"/>
      <c r="Q1204" s="255"/>
      <c r="R1204" s="255"/>
      <c r="S1204" s="255"/>
      <c r="T1204" s="255"/>
      <c r="U1204" s="255"/>
      <c r="V1204" s="255"/>
      <c r="W1204" s="255"/>
      <c r="X1204" s="255"/>
      <c r="Y1204" s="255"/>
      <c r="Z1204" s="255"/>
      <c r="AA1204" s="255"/>
      <c r="AB1204" s="255"/>
      <c r="AC1204" s="255"/>
      <c r="AD1204" s="255"/>
      <c r="AE1204" s="255"/>
      <c r="AF1204" s="255"/>
      <c r="AG1204" s="255"/>
      <c r="AH1204" s="255"/>
      <c r="AI1204" s="255"/>
      <c r="AJ1204" s="255"/>
      <c r="AK1204" s="255"/>
      <c r="AL1204" s="255"/>
      <c r="AM1204" s="255"/>
      <c r="AN1204" s="255"/>
      <c r="AO1204" s="255"/>
      <c r="AP1204" s="255"/>
      <c r="AQ1204" s="255"/>
      <c r="AR1204" s="255"/>
      <c r="AS1204" s="255"/>
      <c r="AT1204" s="255"/>
      <c r="AU1204" s="255"/>
      <c r="AV1204" s="255"/>
      <c r="AW1204" s="255"/>
      <c r="AX1204" s="255"/>
      <c r="AY1204" s="255"/>
      <c r="AZ1204" s="255"/>
      <c r="BA1204" s="255"/>
      <c r="BB1204" s="255"/>
      <c r="BC1204" s="255"/>
      <c r="BD1204" s="255"/>
      <c r="BE1204" s="255"/>
      <c r="BF1204" s="255"/>
      <c r="BG1204" s="255"/>
      <c r="BH1204" s="255"/>
      <c r="BI1204" s="255"/>
    </row>
    <row r="1205" spans="1:61" x14ac:dyDescent="0.2">
      <c r="A1205" s="255"/>
      <c r="B1205" s="255"/>
      <c r="C1205" s="255"/>
      <c r="D1205" s="255"/>
      <c r="E1205" s="255"/>
      <c r="F1205" s="255"/>
      <c r="G1205" s="255"/>
      <c r="H1205" s="255"/>
      <c r="I1205" s="255"/>
      <c r="J1205" s="255"/>
      <c r="K1205" s="255"/>
      <c r="L1205" s="255"/>
      <c r="M1205" s="255"/>
      <c r="N1205" s="255"/>
      <c r="O1205" s="255"/>
      <c r="P1205" s="255"/>
      <c r="Q1205" s="255"/>
      <c r="R1205" s="255"/>
      <c r="S1205" s="255"/>
      <c r="T1205" s="255"/>
      <c r="U1205" s="255"/>
      <c r="V1205" s="255"/>
      <c r="W1205" s="255"/>
      <c r="X1205" s="255"/>
      <c r="Y1205" s="255"/>
      <c r="Z1205" s="255"/>
      <c r="AA1205" s="255"/>
      <c r="AB1205" s="255"/>
      <c r="AC1205" s="255"/>
      <c r="AD1205" s="255"/>
      <c r="AE1205" s="255"/>
      <c r="AF1205" s="255"/>
      <c r="AG1205" s="255"/>
      <c r="AH1205" s="255"/>
      <c r="AI1205" s="255"/>
      <c r="AJ1205" s="255"/>
      <c r="AK1205" s="255"/>
      <c r="AL1205" s="255"/>
      <c r="AM1205" s="255"/>
      <c r="AN1205" s="255"/>
      <c r="AO1205" s="255"/>
      <c r="AP1205" s="255"/>
      <c r="AQ1205" s="255"/>
      <c r="AR1205" s="255"/>
      <c r="AS1205" s="255"/>
      <c r="AT1205" s="255"/>
      <c r="AU1205" s="255"/>
      <c r="AV1205" s="255"/>
      <c r="AW1205" s="255"/>
      <c r="AX1205" s="255"/>
      <c r="AY1205" s="255"/>
      <c r="AZ1205" s="255"/>
      <c r="BA1205" s="255"/>
      <c r="BB1205" s="255"/>
      <c r="BC1205" s="255"/>
      <c r="BD1205" s="255"/>
      <c r="BE1205" s="255"/>
      <c r="BF1205" s="255"/>
      <c r="BG1205" s="255"/>
      <c r="BH1205" s="255"/>
      <c r="BI1205" s="255"/>
    </row>
    <row r="1206" spans="1:61" x14ac:dyDescent="0.2">
      <c r="A1206" s="255"/>
      <c r="B1206" s="255"/>
      <c r="C1206" s="255"/>
      <c r="D1206" s="255"/>
      <c r="E1206" s="255"/>
      <c r="F1206" s="255"/>
      <c r="G1206" s="255"/>
      <c r="H1206" s="255"/>
      <c r="I1206" s="255"/>
      <c r="J1206" s="255"/>
      <c r="K1206" s="255"/>
      <c r="L1206" s="255"/>
      <c r="M1206" s="255"/>
      <c r="N1206" s="255"/>
      <c r="O1206" s="255"/>
      <c r="P1206" s="255"/>
      <c r="Q1206" s="255"/>
      <c r="R1206" s="255"/>
      <c r="S1206" s="255"/>
      <c r="T1206" s="255"/>
      <c r="U1206" s="255"/>
      <c r="V1206" s="255"/>
      <c r="W1206" s="255"/>
      <c r="X1206" s="255"/>
      <c r="Y1206" s="255"/>
      <c r="Z1206" s="255"/>
      <c r="AA1206" s="255"/>
      <c r="AB1206" s="255"/>
      <c r="AC1206" s="255"/>
      <c r="AD1206" s="255"/>
      <c r="AE1206" s="255"/>
      <c r="AF1206" s="255"/>
      <c r="AG1206" s="255"/>
      <c r="AH1206" s="255"/>
      <c r="AI1206" s="255"/>
      <c r="AJ1206" s="255"/>
      <c r="AK1206" s="255"/>
      <c r="AL1206" s="255"/>
      <c r="AM1206" s="255"/>
      <c r="AN1206" s="255"/>
      <c r="AO1206" s="255"/>
      <c r="AP1206" s="255"/>
      <c r="AQ1206" s="255"/>
      <c r="AR1206" s="255"/>
      <c r="AS1206" s="255"/>
      <c r="AT1206" s="255"/>
      <c r="AU1206" s="255"/>
      <c r="AV1206" s="255"/>
      <c r="AW1206" s="255"/>
      <c r="AX1206" s="255"/>
      <c r="AY1206" s="255"/>
      <c r="AZ1206" s="255"/>
      <c r="BA1206" s="255"/>
      <c r="BB1206" s="255"/>
      <c r="BC1206" s="255"/>
      <c r="BD1206" s="255"/>
      <c r="BE1206" s="255"/>
      <c r="BF1206" s="255"/>
      <c r="BG1206" s="255"/>
      <c r="BH1206" s="255"/>
      <c r="BI1206" s="255"/>
    </row>
    <row r="1207" spans="1:61" x14ac:dyDescent="0.2">
      <c r="A1207" s="255"/>
      <c r="B1207" s="255"/>
      <c r="C1207" s="255"/>
      <c r="D1207" s="255"/>
      <c r="E1207" s="255"/>
      <c r="F1207" s="255"/>
      <c r="G1207" s="255"/>
      <c r="H1207" s="255"/>
      <c r="I1207" s="255"/>
      <c r="J1207" s="255"/>
      <c r="K1207" s="255"/>
      <c r="L1207" s="255"/>
      <c r="M1207" s="255"/>
      <c r="N1207" s="255"/>
      <c r="O1207" s="255"/>
      <c r="P1207" s="255"/>
      <c r="Q1207" s="255"/>
      <c r="R1207" s="255"/>
      <c r="S1207" s="255"/>
      <c r="T1207" s="255"/>
      <c r="U1207" s="255"/>
      <c r="V1207" s="255"/>
      <c r="W1207" s="255"/>
      <c r="X1207" s="255"/>
      <c r="Y1207" s="255"/>
      <c r="Z1207" s="255"/>
      <c r="AA1207" s="255"/>
      <c r="AB1207" s="255"/>
      <c r="AC1207" s="255"/>
      <c r="AD1207" s="255"/>
      <c r="AE1207" s="255"/>
      <c r="AF1207" s="255"/>
      <c r="AG1207" s="255"/>
      <c r="AH1207" s="255"/>
      <c r="AI1207" s="255"/>
      <c r="AJ1207" s="255"/>
      <c r="AK1207" s="255"/>
      <c r="AL1207" s="255"/>
      <c r="AM1207" s="255"/>
      <c r="AN1207" s="255"/>
      <c r="AO1207" s="255"/>
      <c r="AP1207" s="255"/>
      <c r="AQ1207" s="255"/>
      <c r="AR1207" s="255"/>
      <c r="AS1207" s="255"/>
      <c r="AT1207" s="255"/>
      <c r="AU1207" s="255"/>
      <c r="AV1207" s="255"/>
      <c r="AW1207" s="255"/>
      <c r="AX1207" s="255"/>
      <c r="AY1207" s="255"/>
      <c r="AZ1207" s="255"/>
      <c r="BA1207" s="255"/>
      <c r="BB1207" s="255"/>
      <c r="BC1207" s="255"/>
      <c r="BD1207" s="255"/>
      <c r="BE1207" s="255"/>
      <c r="BF1207" s="255"/>
      <c r="BG1207" s="255"/>
      <c r="BH1207" s="255"/>
      <c r="BI1207" s="255"/>
    </row>
    <row r="1208" spans="1:61" x14ac:dyDescent="0.2">
      <c r="A1208" s="255"/>
      <c r="B1208" s="255"/>
      <c r="C1208" s="255"/>
      <c r="D1208" s="255"/>
      <c r="E1208" s="255"/>
      <c r="F1208" s="255"/>
      <c r="G1208" s="255"/>
      <c r="H1208" s="255"/>
      <c r="I1208" s="255"/>
      <c r="J1208" s="255"/>
      <c r="K1208" s="255"/>
      <c r="L1208" s="255"/>
      <c r="M1208" s="255"/>
      <c r="N1208" s="255"/>
      <c r="O1208" s="255"/>
      <c r="P1208" s="255"/>
      <c r="Q1208" s="255"/>
      <c r="R1208" s="255"/>
      <c r="S1208" s="255"/>
      <c r="T1208" s="255"/>
      <c r="U1208" s="255"/>
      <c r="V1208" s="255"/>
      <c r="W1208" s="255"/>
      <c r="X1208" s="255"/>
      <c r="Y1208" s="255"/>
      <c r="Z1208" s="255"/>
      <c r="AA1208" s="255"/>
      <c r="AB1208" s="255"/>
      <c r="AC1208" s="255"/>
      <c r="AD1208" s="255"/>
      <c r="AE1208" s="255"/>
      <c r="AF1208" s="255"/>
      <c r="AG1208" s="255"/>
      <c r="AH1208" s="255"/>
      <c r="AI1208" s="255"/>
      <c r="AJ1208" s="255"/>
      <c r="AK1208" s="255"/>
      <c r="AL1208" s="255"/>
      <c r="AM1208" s="255"/>
      <c r="AN1208" s="255"/>
      <c r="AO1208" s="255"/>
      <c r="AP1208" s="255"/>
      <c r="AQ1208" s="255"/>
      <c r="AR1208" s="255"/>
      <c r="AS1208" s="255"/>
      <c r="AT1208" s="255"/>
      <c r="AU1208" s="255"/>
      <c r="AV1208" s="255"/>
      <c r="AW1208" s="255"/>
      <c r="AX1208" s="255"/>
      <c r="AY1208" s="255"/>
      <c r="AZ1208" s="255"/>
      <c r="BA1208" s="255"/>
      <c r="BB1208" s="255"/>
      <c r="BC1208" s="255"/>
      <c r="BD1208" s="255"/>
      <c r="BE1208" s="255"/>
      <c r="BF1208" s="255"/>
      <c r="BG1208" s="255"/>
      <c r="BH1208" s="255"/>
      <c r="BI1208" s="255"/>
    </row>
    <row r="1209" spans="1:61" x14ac:dyDescent="0.2">
      <c r="A1209" s="255"/>
      <c r="B1209" s="255"/>
      <c r="C1209" s="255"/>
      <c r="D1209" s="255"/>
      <c r="E1209" s="255"/>
      <c r="F1209" s="255"/>
      <c r="G1209" s="255"/>
      <c r="H1209" s="255"/>
      <c r="I1209" s="255"/>
      <c r="J1209" s="255"/>
      <c r="K1209" s="255"/>
      <c r="L1209" s="255"/>
      <c r="M1209" s="255"/>
      <c r="N1209" s="255"/>
      <c r="O1209" s="255"/>
      <c r="P1209" s="255"/>
      <c r="Q1209" s="255"/>
      <c r="R1209" s="255"/>
      <c r="S1209" s="255"/>
      <c r="T1209" s="255"/>
      <c r="U1209" s="255"/>
      <c r="V1209" s="255"/>
      <c r="W1209" s="255"/>
      <c r="X1209" s="255"/>
      <c r="Y1209" s="255"/>
      <c r="Z1209" s="255"/>
      <c r="AA1209" s="255"/>
      <c r="AB1209" s="255"/>
      <c r="AC1209" s="255"/>
      <c r="AD1209" s="255"/>
      <c r="AE1209" s="255"/>
      <c r="AF1209" s="255"/>
      <c r="AG1209" s="255"/>
      <c r="AH1209" s="255"/>
      <c r="AI1209" s="255"/>
      <c r="AJ1209" s="255"/>
      <c r="AK1209" s="255"/>
      <c r="AL1209" s="255"/>
      <c r="AM1209" s="255"/>
      <c r="AN1209" s="255"/>
      <c r="AO1209" s="255"/>
      <c r="AP1209" s="255"/>
      <c r="AQ1209" s="255"/>
      <c r="AR1209" s="255"/>
      <c r="AS1209" s="255"/>
      <c r="AT1209" s="255"/>
      <c r="AU1209" s="255"/>
      <c r="AV1209" s="255"/>
      <c r="AW1209" s="255"/>
      <c r="AX1209" s="255"/>
      <c r="AY1209" s="255"/>
      <c r="AZ1209" s="255"/>
      <c r="BA1209" s="255"/>
      <c r="BB1209" s="255"/>
      <c r="BC1209" s="255"/>
      <c r="BD1209" s="255"/>
      <c r="BE1209" s="255"/>
      <c r="BF1209" s="255"/>
      <c r="BG1209" s="255"/>
      <c r="BH1209" s="255"/>
      <c r="BI1209" s="255"/>
    </row>
    <row r="1210" spans="1:61" x14ac:dyDescent="0.2">
      <c r="A1210" s="255"/>
      <c r="B1210" s="255"/>
      <c r="C1210" s="255"/>
      <c r="D1210" s="255"/>
      <c r="E1210" s="255"/>
      <c r="F1210" s="255"/>
      <c r="G1210" s="255"/>
      <c r="H1210" s="255"/>
      <c r="I1210" s="255"/>
      <c r="J1210" s="255"/>
      <c r="K1210" s="255"/>
      <c r="L1210" s="255"/>
      <c r="M1210" s="255"/>
      <c r="N1210" s="255"/>
      <c r="O1210" s="255"/>
      <c r="P1210" s="255"/>
      <c r="Q1210" s="255"/>
      <c r="R1210" s="255"/>
      <c r="S1210" s="255"/>
      <c r="T1210" s="255"/>
      <c r="U1210" s="255"/>
      <c r="V1210" s="255"/>
      <c r="W1210" s="255"/>
      <c r="X1210" s="255"/>
      <c r="Y1210" s="255"/>
      <c r="Z1210" s="255"/>
      <c r="AA1210" s="255"/>
      <c r="AB1210" s="255"/>
      <c r="AC1210" s="255"/>
      <c r="AD1210" s="255"/>
      <c r="AE1210" s="255"/>
      <c r="AF1210" s="255"/>
      <c r="AG1210" s="255"/>
      <c r="AH1210" s="255"/>
      <c r="AI1210" s="255"/>
      <c r="AJ1210" s="255"/>
      <c r="AK1210" s="255"/>
      <c r="AL1210" s="255"/>
      <c r="AM1210" s="255"/>
      <c r="AN1210" s="255"/>
      <c r="AO1210" s="255"/>
      <c r="AP1210" s="255"/>
      <c r="AQ1210" s="255"/>
      <c r="AR1210" s="255"/>
      <c r="AS1210" s="255"/>
      <c r="AT1210" s="255"/>
      <c r="AU1210" s="255"/>
      <c r="AV1210" s="255"/>
      <c r="AW1210" s="255"/>
      <c r="AX1210" s="255"/>
      <c r="AY1210" s="255"/>
      <c r="AZ1210" s="255"/>
      <c r="BA1210" s="255"/>
      <c r="BB1210" s="255"/>
      <c r="BC1210" s="255"/>
      <c r="BD1210" s="255"/>
      <c r="BE1210" s="255"/>
      <c r="BF1210" s="255"/>
      <c r="BG1210" s="255"/>
      <c r="BH1210" s="255"/>
      <c r="BI1210" s="255"/>
    </row>
    <row r="1211" spans="1:61" x14ac:dyDescent="0.2">
      <c r="A1211" s="255"/>
      <c r="B1211" s="255"/>
      <c r="C1211" s="255"/>
      <c r="D1211" s="255"/>
      <c r="E1211" s="255"/>
      <c r="F1211" s="255"/>
      <c r="G1211" s="255"/>
      <c r="H1211" s="255"/>
      <c r="I1211" s="255"/>
      <c r="J1211" s="255"/>
      <c r="K1211" s="255"/>
      <c r="L1211" s="255"/>
      <c r="M1211" s="255"/>
      <c r="N1211" s="255"/>
      <c r="O1211" s="255"/>
      <c r="P1211" s="255"/>
      <c r="Q1211" s="255"/>
      <c r="R1211" s="255"/>
      <c r="S1211" s="255"/>
      <c r="T1211" s="255"/>
      <c r="U1211" s="255"/>
      <c r="V1211" s="255"/>
      <c r="W1211" s="255"/>
      <c r="X1211" s="255"/>
      <c r="Y1211" s="255"/>
      <c r="Z1211" s="255"/>
      <c r="AA1211" s="255"/>
      <c r="AB1211" s="255"/>
      <c r="AC1211" s="255"/>
      <c r="AD1211" s="255"/>
      <c r="AE1211" s="255"/>
      <c r="AF1211" s="255"/>
      <c r="AG1211" s="255"/>
      <c r="AH1211" s="255"/>
      <c r="AI1211" s="255"/>
      <c r="AJ1211" s="255"/>
      <c r="AK1211" s="255"/>
      <c r="AL1211" s="255"/>
      <c r="AM1211" s="255"/>
      <c r="AN1211" s="255"/>
      <c r="AO1211" s="255"/>
      <c r="AP1211" s="255"/>
      <c r="AQ1211" s="255"/>
      <c r="AR1211" s="255"/>
      <c r="AS1211" s="255"/>
      <c r="AT1211" s="255"/>
      <c r="AU1211" s="255"/>
      <c r="AV1211" s="255"/>
      <c r="AW1211" s="255"/>
      <c r="AX1211" s="255"/>
      <c r="AY1211" s="255"/>
      <c r="AZ1211" s="255"/>
      <c r="BA1211" s="255"/>
      <c r="BB1211" s="255"/>
      <c r="BC1211" s="255"/>
      <c r="BD1211" s="255"/>
      <c r="BE1211" s="255"/>
      <c r="BF1211" s="255"/>
      <c r="BG1211" s="255"/>
      <c r="BH1211" s="255"/>
      <c r="BI1211" s="255"/>
    </row>
    <row r="1212" spans="1:61" x14ac:dyDescent="0.2">
      <c r="A1212" s="255"/>
      <c r="B1212" s="255"/>
      <c r="C1212" s="255"/>
      <c r="D1212" s="255"/>
      <c r="E1212" s="255"/>
      <c r="F1212" s="255"/>
      <c r="G1212" s="255"/>
      <c r="H1212" s="255"/>
      <c r="I1212" s="255"/>
      <c r="J1212" s="255"/>
      <c r="K1212" s="255"/>
      <c r="L1212" s="255"/>
      <c r="M1212" s="255"/>
      <c r="N1212" s="255"/>
      <c r="O1212" s="255"/>
      <c r="P1212" s="255"/>
      <c r="Q1212" s="255"/>
      <c r="R1212" s="255"/>
      <c r="S1212" s="255"/>
      <c r="T1212" s="255"/>
      <c r="U1212" s="255"/>
      <c r="V1212" s="255"/>
      <c r="W1212" s="255"/>
      <c r="X1212" s="255"/>
      <c r="Y1212" s="255"/>
      <c r="Z1212" s="255"/>
      <c r="AA1212" s="255"/>
      <c r="AB1212" s="255"/>
      <c r="AC1212" s="255"/>
      <c r="AD1212" s="255"/>
      <c r="AE1212" s="255"/>
      <c r="AF1212" s="255"/>
      <c r="AG1212" s="255"/>
      <c r="AH1212" s="255"/>
      <c r="AI1212" s="255"/>
      <c r="AJ1212" s="255"/>
      <c r="AK1212" s="255"/>
      <c r="AL1212" s="255"/>
      <c r="AM1212" s="255"/>
      <c r="AN1212" s="255"/>
      <c r="AO1212" s="255"/>
      <c r="AP1212" s="255"/>
      <c r="AQ1212" s="255"/>
      <c r="AR1212" s="255"/>
      <c r="AS1212" s="255"/>
      <c r="AT1212" s="255"/>
      <c r="AU1212" s="255"/>
      <c r="AV1212" s="255"/>
      <c r="AW1212" s="255"/>
      <c r="AX1212" s="255"/>
      <c r="AY1212" s="255"/>
      <c r="AZ1212" s="255"/>
      <c r="BA1212" s="255"/>
      <c r="BB1212" s="255"/>
      <c r="BC1212" s="255"/>
      <c r="BD1212" s="255"/>
      <c r="BE1212" s="255"/>
      <c r="BF1212" s="255"/>
      <c r="BG1212" s="255"/>
      <c r="BH1212" s="255"/>
      <c r="BI1212" s="255"/>
    </row>
    <row r="1213" spans="1:61" x14ac:dyDescent="0.2">
      <c r="A1213" s="255"/>
      <c r="B1213" s="255"/>
      <c r="C1213" s="255"/>
      <c r="D1213" s="255"/>
      <c r="E1213" s="255"/>
      <c r="F1213" s="255"/>
      <c r="G1213" s="255"/>
      <c r="H1213" s="255"/>
      <c r="I1213" s="255"/>
      <c r="J1213" s="255"/>
      <c r="K1213" s="255"/>
      <c r="L1213" s="255"/>
      <c r="M1213" s="255"/>
      <c r="N1213" s="255"/>
      <c r="O1213" s="255"/>
      <c r="P1213" s="255"/>
      <c r="Q1213" s="255"/>
      <c r="R1213" s="255"/>
      <c r="S1213" s="255"/>
      <c r="T1213" s="255"/>
      <c r="U1213" s="255"/>
      <c r="V1213" s="255"/>
      <c r="W1213" s="255"/>
      <c r="X1213" s="255"/>
      <c r="Y1213" s="255"/>
      <c r="Z1213" s="255"/>
      <c r="AA1213" s="255"/>
      <c r="AB1213" s="255"/>
      <c r="AC1213" s="255"/>
      <c r="AD1213" s="255"/>
      <c r="AE1213" s="255"/>
      <c r="AF1213" s="255"/>
      <c r="AG1213" s="255"/>
      <c r="AH1213" s="255"/>
      <c r="AI1213" s="255"/>
      <c r="AJ1213" s="255"/>
      <c r="AK1213" s="255"/>
      <c r="AL1213" s="255"/>
      <c r="AM1213" s="255"/>
      <c r="AN1213" s="255"/>
      <c r="AO1213" s="255"/>
      <c r="AP1213" s="255"/>
      <c r="AQ1213" s="255"/>
      <c r="AR1213" s="255"/>
      <c r="AS1213" s="255"/>
      <c r="AT1213" s="255"/>
      <c r="AU1213" s="255"/>
      <c r="AV1213" s="255"/>
      <c r="AW1213" s="255"/>
      <c r="AX1213" s="255"/>
      <c r="AY1213" s="255"/>
      <c r="AZ1213" s="255"/>
      <c r="BA1213" s="255"/>
      <c r="BB1213" s="255"/>
      <c r="BC1213" s="255"/>
      <c r="BD1213" s="255"/>
      <c r="BE1213" s="255"/>
      <c r="BF1213" s="255"/>
      <c r="BG1213" s="255"/>
      <c r="BH1213" s="255"/>
      <c r="BI1213" s="255"/>
    </row>
    <row r="1214" spans="1:61" x14ac:dyDescent="0.2">
      <c r="A1214" s="255"/>
      <c r="B1214" s="255"/>
      <c r="C1214" s="255"/>
      <c r="D1214" s="255"/>
      <c r="E1214" s="255"/>
      <c r="F1214" s="255"/>
      <c r="G1214" s="255"/>
      <c r="H1214" s="255"/>
      <c r="I1214" s="255"/>
      <c r="J1214" s="255"/>
      <c r="K1214" s="255"/>
      <c r="L1214" s="255"/>
      <c r="M1214" s="255"/>
      <c r="N1214" s="255"/>
      <c r="O1214" s="255"/>
      <c r="P1214" s="255"/>
      <c r="Q1214" s="255"/>
      <c r="R1214" s="255"/>
      <c r="S1214" s="255"/>
      <c r="T1214" s="255"/>
      <c r="U1214" s="255"/>
      <c r="V1214" s="255"/>
      <c r="W1214" s="255"/>
      <c r="X1214" s="255"/>
      <c r="Y1214" s="255"/>
      <c r="Z1214" s="255"/>
      <c r="AA1214" s="255"/>
      <c r="AB1214" s="255"/>
      <c r="AC1214" s="255"/>
      <c r="AD1214" s="255"/>
      <c r="AE1214" s="255"/>
      <c r="AF1214" s="255"/>
      <c r="AG1214" s="255"/>
      <c r="AH1214" s="255"/>
      <c r="AI1214" s="255"/>
      <c r="AJ1214" s="255"/>
      <c r="AK1214" s="255"/>
      <c r="AL1214" s="255"/>
      <c r="AM1214" s="255"/>
      <c r="AN1214" s="255"/>
      <c r="AO1214" s="255"/>
      <c r="AP1214" s="255"/>
      <c r="AQ1214" s="255"/>
      <c r="AR1214" s="255"/>
      <c r="AS1214" s="255"/>
      <c r="AT1214" s="255"/>
      <c r="AU1214" s="255"/>
      <c r="AV1214" s="255"/>
      <c r="AW1214" s="255"/>
      <c r="AX1214" s="255"/>
      <c r="AY1214" s="255"/>
      <c r="AZ1214" s="255"/>
      <c r="BA1214" s="255"/>
      <c r="BB1214" s="255"/>
      <c r="BC1214" s="255"/>
      <c r="BD1214" s="255"/>
      <c r="BE1214" s="255"/>
      <c r="BF1214" s="255"/>
      <c r="BG1214" s="255"/>
      <c r="BH1214" s="255"/>
      <c r="BI1214" s="255"/>
    </row>
    <row r="1215" spans="1:61" x14ac:dyDescent="0.2">
      <c r="A1215" s="255"/>
      <c r="B1215" s="255"/>
      <c r="C1215" s="255"/>
      <c r="D1215" s="255"/>
      <c r="E1215" s="255"/>
      <c r="F1215" s="255"/>
      <c r="G1215" s="255"/>
      <c r="H1215" s="255"/>
      <c r="I1215" s="255"/>
      <c r="J1215" s="255"/>
      <c r="K1215" s="255"/>
      <c r="L1215" s="255"/>
      <c r="M1215" s="255"/>
      <c r="N1215" s="255"/>
      <c r="O1215" s="255"/>
      <c r="P1215" s="255"/>
      <c r="Q1215" s="255"/>
      <c r="R1215" s="255"/>
      <c r="S1215" s="255"/>
      <c r="T1215" s="255"/>
      <c r="U1215" s="255"/>
      <c r="V1215" s="255"/>
      <c r="W1215" s="255"/>
      <c r="X1215" s="255"/>
      <c r="Y1215" s="255"/>
      <c r="Z1215" s="255"/>
      <c r="AA1215" s="255"/>
      <c r="AB1215" s="255"/>
      <c r="AC1215" s="255"/>
      <c r="AD1215" s="255"/>
      <c r="AE1215" s="255"/>
      <c r="AF1215" s="255"/>
      <c r="AG1215" s="255"/>
      <c r="AH1215" s="255"/>
      <c r="AI1215" s="255"/>
      <c r="AJ1215" s="255"/>
      <c r="AK1215" s="255"/>
      <c r="AL1215" s="255"/>
      <c r="AM1215" s="255"/>
      <c r="AN1215" s="255"/>
      <c r="AO1215" s="255"/>
      <c r="AP1215" s="255"/>
      <c r="AQ1215" s="255"/>
      <c r="AR1215" s="255"/>
      <c r="AS1215" s="255"/>
      <c r="AT1215" s="255"/>
      <c r="AU1215" s="255"/>
      <c r="AV1215" s="255"/>
      <c r="AW1215" s="255"/>
      <c r="AX1215" s="255"/>
      <c r="AY1215" s="255"/>
      <c r="AZ1215" s="255"/>
      <c r="BA1215" s="255"/>
      <c r="BB1215" s="255"/>
      <c r="BC1215" s="255"/>
      <c r="BD1215" s="255"/>
      <c r="BE1215" s="255"/>
      <c r="BF1215" s="255"/>
      <c r="BG1215" s="255"/>
      <c r="BH1215" s="255"/>
      <c r="BI1215" s="255"/>
    </row>
    <row r="1216" spans="1:61" x14ac:dyDescent="0.2">
      <c r="A1216" s="255"/>
      <c r="B1216" s="255"/>
      <c r="C1216" s="255"/>
      <c r="D1216" s="255"/>
      <c r="E1216" s="255"/>
      <c r="F1216" s="255"/>
      <c r="G1216" s="255"/>
      <c r="H1216" s="255"/>
      <c r="I1216" s="255"/>
      <c r="J1216" s="255"/>
      <c r="K1216" s="255"/>
      <c r="L1216" s="255"/>
      <c r="M1216" s="255"/>
      <c r="N1216" s="255"/>
      <c r="O1216" s="255"/>
      <c r="P1216" s="255"/>
      <c r="Q1216" s="255"/>
      <c r="R1216" s="255"/>
      <c r="S1216" s="255"/>
      <c r="T1216" s="255"/>
      <c r="U1216" s="255"/>
      <c r="V1216" s="255"/>
      <c r="W1216" s="255"/>
      <c r="X1216" s="255"/>
      <c r="Y1216" s="255"/>
      <c r="Z1216" s="255"/>
      <c r="AA1216" s="255"/>
      <c r="AB1216" s="255"/>
      <c r="AC1216" s="255"/>
      <c r="AD1216" s="255"/>
      <c r="AE1216" s="255"/>
      <c r="AF1216" s="255"/>
      <c r="AG1216" s="255"/>
      <c r="AH1216" s="255"/>
      <c r="AI1216" s="255"/>
      <c r="AJ1216" s="255"/>
      <c r="AK1216" s="255"/>
      <c r="AL1216" s="255"/>
      <c r="AM1216" s="255"/>
      <c r="AN1216" s="255"/>
      <c r="AO1216" s="255"/>
      <c r="AP1216" s="255"/>
      <c r="AQ1216" s="255"/>
      <c r="AR1216" s="255"/>
      <c r="AS1216" s="255"/>
      <c r="AT1216" s="255"/>
      <c r="AU1216" s="255"/>
      <c r="AV1216" s="255"/>
      <c r="AW1216" s="255"/>
      <c r="AX1216" s="255"/>
      <c r="AY1216" s="255"/>
      <c r="AZ1216" s="255"/>
      <c r="BA1216" s="255"/>
      <c r="BB1216" s="255"/>
      <c r="BC1216" s="255"/>
      <c r="BD1216" s="255"/>
      <c r="BE1216" s="255"/>
      <c r="BF1216" s="255"/>
      <c r="BG1216" s="255"/>
      <c r="BH1216" s="255"/>
      <c r="BI1216" s="255"/>
    </row>
    <row r="1217" spans="1:61" x14ac:dyDescent="0.2">
      <c r="A1217" s="255"/>
      <c r="B1217" s="255"/>
      <c r="C1217" s="255"/>
      <c r="D1217" s="255"/>
      <c r="E1217" s="255"/>
      <c r="F1217" s="255"/>
      <c r="G1217" s="255"/>
      <c r="H1217" s="255"/>
      <c r="I1217" s="255"/>
      <c r="J1217" s="255"/>
      <c r="K1217" s="255"/>
      <c r="L1217" s="255"/>
      <c r="M1217" s="255"/>
      <c r="N1217" s="255"/>
      <c r="O1217" s="255"/>
      <c r="P1217" s="255"/>
      <c r="Q1217" s="255"/>
      <c r="R1217" s="255"/>
      <c r="S1217" s="255"/>
      <c r="T1217" s="255"/>
      <c r="U1217" s="255"/>
      <c r="V1217" s="255"/>
      <c r="W1217" s="255"/>
      <c r="X1217" s="255"/>
      <c r="Y1217" s="255"/>
      <c r="Z1217" s="255"/>
      <c r="AA1217" s="255"/>
      <c r="AB1217" s="255"/>
      <c r="AC1217" s="255"/>
      <c r="AD1217" s="255"/>
      <c r="AE1217" s="255"/>
      <c r="AF1217" s="255"/>
      <c r="AG1217" s="255"/>
      <c r="AH1217" s="255"/>
      <c r="AI1217" s="255"/>
      <c r="AJ1217" s="255"/>
      <c r="AK1217" s="255"/>
      <c r="AL1217" s="255"/>
      <c r="AM1217" s="255"/>
      <c r="AN1217" s="255"/>
      <c r="AO1217" s="255"/>
      <c r="AP1217" s="255"/>
      <c r="AQ1217" s="255"/>
      <c r="AR1217" s="255"/>
      <c r="AS1217" s="255"/>
      <c r="AT1217" s="255"/>
      <c r="AU1217" s="255"/>
      <c r="AV1217" s="255"/>
      <c r="AW1217" s="255"/>
      <c r="AX1217" s="255"/>
      <c r="AY1217" s="255"/>
      <c r="AZ1217" s="255"/>
      <c r="BA1217" s="255"/>
      <c r="BB1217" s="255"/>
      <c r="BC1217" s="255"/>
      <c r="BD1217" s="255"/>
      <c r="BE1217" s="255"/>
      <c r="BF1217" s="255"/>
      <c r="BG1217" s="255"/>
      <c r="BH1217" s="255"/>
      <c r="BI1217" s="255"/>
    </row>
    <row r="1218" spans="1:61" x14ac:dyDescent="0.2">
      <c r="A1218" s="255"/>
      <c r="B1218" s="255"/>
      <c r="C1218" s="255"/>
      <c r="D1218" s="255"/>
      <c r="E1218" s="255"/>
      <c r="F1218" s="255"/>
      <c r="G1218" s="255"/>
      <c r="H1218" s="255"/>
      <c r="I1218" s="255"/>
      <c r="J1218" s="255"/>
      <c r="K1218" s="255"/>
      <c r="L1218" s="255"/>
      <c r="M1218" s="255"/>
      <c r="N1218" s="255"/>
      <c r="O1218" s="255"/>
      <c r="P1218" s="255"/>
      <c r="Q1218" s="255"/>
      <c r="R1218" s="255"/>
      <c r="S1218" s="255"/>
      <c r="T1218" s="255"/>
      <c r="U1218" s="255"/>
      <c r="V1218" s="255"/>
      <c r="W1218" s="255"/>
      <c r="X1218" s="255"/>
      <c r="Y1218" s="255"/>
      <c r="Z1218" s="255"/>
      <c r="AA1218" s="255"/>
      <c r="AB1218" s="255"/>
      <c r="AC1218" s="255"/>
      <c r="AD1218" s="255"/>
      <c r="AE1218" s="255"/>
      <c r="AF1218" s="255"/>
      <c r="AG1218" s="255"/>
      <c r="AH1218" s="255"/>
      <c r="AI1218" s="255"/>
      <c r="AJ1218" s="255"/>
      <c r="AK1218" s="255"/>
      <c r="AL1218" s="255"/>
      <c r="AM1218" s="255"/>
      <c r="AN1218" s="255"/>
      <c r="AO1218" s="255"/>
      <c r="AP1218" s="255"/>
      <c r="AQ1218" s="255"/>
      <c r="AR1218" s="255"/>
      <c r="AS1218" s="255"/>
      <c r="AT1218" s="255"/>
      <c r="AU1218" s="255"/>
      <c r="AV1218" s="255"/>
      <c r="AW1218" s="255"/>
      <c r="AX1218" s="255"/>
      <c r="AY1218" s="255"/>
      <c r="AZ1218" s="255"/>
      <c r="BA1218" s="255"/>
      <c r="BB1218" s="255"/>
      <c r="BC1218" s="255"/>
      <c r="BD1218" s="255"/>
      <c r="BE1218" s="255"/>
      <c r="BF1218" s="255"/>
      <c r="BG1218" s="255"/>
      <c r="BH1218" s="255"/>
      <c r="BI1218" s="255"/>
    </row>
    <row r="1219" spans="1:61" x14ac:dyDescent="0.2">
      <c r="A1219" s="255"/>
      <c r="B1219" s="255"/>
      <c r="C1219" s="255"/>
      <c r="D1219" s="255"/>
      <c r="E1219" s="255"/>
      <c r="F1219" s="255"/>
      <c r="G1219" s="255"/>
      <c r="H1219" s="255"/>
      <c r="I1219" s="255"/>
      <c r="J1219" s="255"/>
      <c r="K1219" s="255"/>
      <c r="L1219" s="255"/>
      <c r="M1219" s="255"/>
      <c r="N1219" s="255"/>
      <c r="O1219" s="255"/>
      <c r="P1219" s="255"/>
      <c r="Q1219" s="255"/>
      <c r="R1219" s="255"/>
      <c r="S1219" s="255"/>
      <c r="T1219" s="255"/>
      <c r="U1219" s="255"/>
      <c r="V1219" s="255"/>
      <c r="W1219" s="255"/>
      <c r="X1219" s="255"/>
      <c r="Y1219" s="255"/>
      <c r="Z1219" s="255"/>
      <c r="AA1219" s="255"/>
      <c r="AB1219" s="255"/>
      <c r="AC1219" s="255"/>
      <c r="AD1219" s="255"/>
      <c r="AE1219" s="255"/>
      <c r="AF1219" s="255"/>
      <c r="AG1219" s="255"/>
      <c r="AH1219" s="255"/>
      <c r="AI1219" s="255"/>
      <c r="AJ1219" s="255"/>
      <c r="AK1219" s="255"/>
      <c r="AL1219" s="255"/>
      <c r="AM1219" s="255"/>
      <c r="AN1219" s="255"/>
      <c r="AO1219" s="255"/>
      <c r="AP1219" s="255"/>
      <c r="AQ1219" s="255"/>
      <c r="AR1219" s="255"/>
      <c r="AS1219" s="255"/>
      <c r="AT1219" s="255"/>
      <c r="AU1219" s="255"/>
      <c r="AV1219" s="255"/>
      <c r="AW1219" s="255"/>
      <c r="AX1219" s="255"/>
      <c r="AY1219" s="255"/>
      <c r="AZ1219" s="255"/>
      <c r="BA1219" s="255"/>
      <c r="BB1219" s="255"/>
      <c r="BC1219" s="255"/>
      <c r="BD1219" s="255"/>
      <c r="BE1219" s="255"/>
      <c r="BF1219" s="255"/>
      <c r="BG1219" s="255"/>
      <c r="BH1219" s="255"/>
      <c r="BI1219" s="255"/>
    </row>
    <row r="1220" spans="1:61" x14ac:dyDescent="0.2">
      <c r="A1220" s="255"/>
      <c r="B1220" s="255"/>
      <c r="C1220" s="255"/>
      <c r="D1220" s="255"/>
      <c r="E1220" s="255"/>
      <c r="F1220" s="255"/>
      <c r="G1220" s="255"/>
      <c r="H1220" s="255"/>
      <c r="I1220" s="255"/>
      <c r="J1220" s="255"/>
      <c r="K1220" s="255"/>
      <c r="L1220" s="255"/>
      <c r="M1220" s="255"/>
      <c r="N1220" s="255"/>
      <c r="O1220" s="255"/>
      <c r="P1220" s="255"/>
      <c r="Q1220" s="255"/>
      <c r="R1220" s="255"/>
      <c r="S1220" s="255"/>
      <c r="T1220" s="255"/>
      <c r="U1220" s="255"/>
      <c r="V1220" s="255"/>
      <c r="W1220" s="255"/>
      <c r="X1220" s="255"/>
      <c r="Y1220" s="255"/>
      <c r="Z1220" s="255"/>
      <c r="AA1220" s="255"/>
      <c r="AB1220" s="255"/>
      <c r="AC1220" s="255"/>
      <c r="AD1220" s="255"/>
      <c r="AE1220" s="255"/>
      <c r="AF1220" s="255"/>
      <c r="AG1220" s="255"/>
      <c r="AH1220" s="255"/>
      <c r="AI1220" s="255"/>
      <c r="AJ1220" s="255"/>
      <c r="AK1220" s="255"/>
      <c r="AL1220" s="255"/>
      <c r="AM1220" s="255"/>
      <c r="AN1220" s="255"/>
      <c r="AO1220" s="255"/>
      <c r="AP1220" s="255"/>
      <c r="AQ1220" s="255"/>
      <c r="AR1220" s="255"/>
      <c r="AS1220" s="255"/>
      <c r="AT1220" s="255"/>
      <c r="AU1220" s="255"/>
      <c r="AV1220" s="255"/>
      <c r="AW1220" s="255"/>
      <c r="AX1220" s="255"/>
      <c r="AY1220" s="255"/>
      <c r="AZ1220" s="255"/>
      <c r="BA1220" s="255"/>
      <c r="BB1220" s="255"/>
      <c r="BC1220" s="255"/>
      <c r="BD1220" s="255"/>
      <c r="BE1220" s="255"/>
      <c r="BF1220" s="255"/>
      <c r="BG1220" s="255"/>
      <c r="BH1220" s="255"/>
      <c r="BI1220" s="255"/>
    </row>
    <row r="1221" spans="1:61" x14ac:dyDescent="0.2">
      <c r="A1221" s="255"/>
      <c r="B1221" s="255"/>
      <c r="C1221" s="255"/>
      <c r="D1221" s="255"/>
      <c r="E1221" s="255"/>
      <c r="F1221" s="255"/>
      <c r="G1221" s="255"/>
      <c r="H1221" s="255"/>
      <c r="I1221" s="255"/>
      <c r="J1221" s="255"/>
      <c r="K1221" s="255"/>
      <c r="L1221" s="255"/>
      <c r="M1221" s="255"/>
      <c r="N1221" s="255"/>
      <c r="O1221" s="255"/>
      <c r="P1221" s="255"/>
      <c r="Q1221" s="255"/>
      <c r="R1221" s="255"/>
      <c r="S1221" s="255"/>
      <c r="T1221" s="255"/>
      <c r="U1221" s="255"/>
      <c r="V1221" s="255"/>
      <c r="W1221" s="255"/>
      <c r="X1221" s="255"/>
      <c r="Y1221" s="255"/>
      <c r="Z1221" s="255"/>
      <c r="AA1221" s="255"/>
      <c r="AB1221" s="255"/>
      <c r="AC1221" s="255"/>
      <c r="AD1221" s="255"/>
      <c r="AE1221" s="255"/>
      <c r="AF1221" s="255"/>
      <c r="AG1221" s="255"/>
      <c r="AH1221" s="255"/>
      <c r="AI1221" s="255"/>
      <c r="AJ1221" s="255"/>
      <c r="AK1221" s="255"/>
      <c r="AL1221" s="255"/>
      <c r="AM1221" s="255"/>
      <c r="AN1221" s="255"/>
      <c r="AO1221" s="255"/>
      <c r="AP1221" s="255"/>
      <c r="AQ1221" s="255"/>
      <c r="AR1221" s="255"/>
      <c r="AS1221" s="255"/>
      <c r="AT1221" s="255"/>
      <c r="AU1221" s="255"/>
      <c r="AV1221" s="255"/>
      <c r="AW1221" s="255"/>
      <c r="AX1221" s="255"/>
      <c r="AY1221" s="255"/>
      <c r="AZ1221" s="255"/>
      <c r="BA1221" s="255"/>
      <c r="BB1221" s="255"/>
      <c r="BC1221" s="255"/>
      <c r="BD1221" s="255"/>
      <c r="BE1221" s="255"/>
      <c r="BF1221" s="255"/>
      <c r="BG1221" s="255"/>
      <c r="BH1221" s="255"/>
      <c r="BI1221" s="255"/>
    </row>
    <row r="1222" spans="1:61" x14ac:dyDescent="0.2">
      <c r="A1222" s="255"/>
      <c r="B1222" s="255"/>
      <c r="C1222" s="255"/>
      <c r="D1222" s="255"/>
      <c r="E1222" s="255"/>
      <c r="F1222" s="255"/>
      <c r="G1222" s="255"/>
      <c r="H1222" s="255"/>
      <c r="I1222" s="255"/>
      <c r="J1222" s="255"/>
      <c r="K1222" s="255"/>
      <c r="L1222" s="255"/>
      <c r="M1222" s="255"/>
      <c r="N1222" s="255"/>
      <c r="O1222" s="255"/>
      <c r="P1222" s="255"/>
      <c r="Q1222" s="255"/>
      <c r="R1222" s="255"/>
      <c r="S1222" s="255"/>
      <c r="T1222" s="255"/>
      <c r="U1222" s="255"/>
      <c r="V1222" s="255"/>
      <c r="W1222" s="255"/>
      <c r="X1222" s="255"/>
      <c r="Y1222" s="255"/>
      <c r="Z1222" s="255"/>
      <c r="AA1222" s="255"/>
      <c r="AB1222" s="255"/>
      <c r="AC1222" s="255"/>
      <c r="AD1222" s="255"/>
      <c r="AE1222" s="255"/>
      <c r="AF1222" s="255"/>
      <c r="AG1222" s="255"/>
      <c r="AH1222" s="255"/>
      <c r="AI1222" s="255"/>
      <c r="AJ1222" s="255"/>
      <c r="AK1222" s="255"/>
      <c r="AL1222" s="255"/>
      <c r="AM1222" s="255"/>
      <c r="AN1222" s="255"/>
      <c r="AO1222" s="255"/>
      <c r="AP1222" s="255"/>
      <c r="AQ1222" s="255"/>
      <c r="AR1222" s="255"/>
      <c r="AS1222" s="255"/>
      <c r="AT1222" s="255"/>
      <c r="AU1222" s="255"/>
      <c r="AV1222" s="255"/>
      <c r="AW1222" s="255"/>
      <c r="AX1222" s="255"/>
      <c r="AY1222" s="255"/>
      <c r="AZ1222" s="255"/>
      <c r="BA1222" s="255"/>
      <c r="BB1222" s="255"/>
      <c r="BC1222" s="255"/>
      <c r="BD1222" s="255"/>
      <c r="BE1222" s="255"/>
      <c r="BF1222" s="255"/>
      <c r="BG1222" s="255"/>
      <c r="BH1222" s="255"/>
      <c r="BI1222" s="255"/>
    </row>
    <row r="1223" spans="1:61" x14ac:dyDescent="0.2">
      <c r="A1223" s="255"/>
      <c r="B1223" s="255"/>
      <c r="C1223" s="255"/>
      <c r="D1223" s="255"/>
      <c r="E1223" s="255"/>
      <c r="F1223" s="255"/>
      <c r="G1223" s="255"/>
      <c r="H1223" s="255"/>
      <c r="I1223" s="255"/>
      <c r="J1223" s="255"/>
      <c r="K1223" s="255"/>
      <c r="L1223" s="255"/>
      <c r="M1223" s="255"/>
      <c r="N1223" s="255"/>
      <c r="O1223" s="255"/>
      <c r="P1223" s="255"/>
      <c r="Q1223" s="255"/>
      <c r="R1223" s="255"/>
      <c r="S1223" s="255"/>
      <c r="T1223" s="255"/>
      <c r="U1223" s="255"/>
      <c r="V1223" s="255"/>
      <c r="W1223" s="255"/>
      <c r="X1223" s="255"/>
      <c r="Y1223" s="255"/>
      <c r="Z1223" s="255"/>
      <c r="AA1223" s="255"/>
      <c r="AB1223" s="255"/>
      <c r="AC1223" s="255"/>
      <c r="AD1223" s="255"/>
      <c r="AE1223" s="255"/>
      <c r="AF1223" s="255"/>
      <c r="AG1223" s="255"/>
      <c r="AH1223" s="255"/>
      <c r="AI1223" s="255"/>
      <c r="AJ1223" s="255"/>
      <c r="AK1223" s="255"/>
      <c r="AL1223" s="255"/>
      <c r="AM1223" s="255"/>
      <c r="AN1223" s="255"/>
      <c r="AO1223" s="255"/>
      <c r="AP1223" s="255"/>
      <c r="AQ1223" s="255"/>
      <c r="AR1223" s="255"/>
      <c r="AS1223" s="255"/>
      <c r="AT1223" s="255"/>
      <c r="AU1223" s="255"/>
      <c r="AV1223" s="255"/>
      <c r="AW1223" s="255"/>
      <c r="AX1223" s="255"/>
      <c r="AY1223" s="255"/>
      <c r="AZ1223" s="255"/>
      <c r="BA1223" s="255"/>
      <c r="BB1223" s="255"/>
      <c r="BC1223" s="255"/>
      <c r="BD1223" s="255"/>
      <c r="BE1223" s="255"/>
      <c r="BF1223" s="255"/>
      <c r="BG1223" s="255"/>
      <c r="BH1223" s="255"/>
      <c r="BI1223" s="255"/>
    </row>
    <row r="1224" spans="1:61" x14ac:dyDescent="0.2">
      <c r="A1224" s="255"/>
      <c r="B1224" s="255"/>
      <c r="C1224" s="255"/>
      <c r="D1224" s="255"/>
      <c r="E1224" s="255"/>
      <c r="F1224" s="255"/>
      <c r="G1224" s="255"/>
      <c r="H1224" s="255"/>
      <c r="I1224" s="255"/>
      <c r="J1224" s="255"/>
      <c r="K1224" s="255"/>
      <c r="L1224" s="255"/>
      <c r="M1224" s="255"/>
      <c r="N1224" s="255"/>
      <c r="O1224" s="255"/>
      <c r="P1224" s="255"/>
      <c r="Q1224" s="255"/>
      <c r="R1224" s="255"/>
      <c r="S1224" s="255"/>
      <c r="T1224" s="255"/>
      <c r="U1224" s="255"/>
      <c r="V1224" s="255"/>
      <c r="W1224" s="255"/>
      <c r="X1224" s="255"/>
      <c r="Y1224" s="255"/>
      <c r="Z1224" s="255"/>
      <c r="AA1224" s="255"/>
      <c r="AB1224" s="255"/>
      <c r="AC1224" s="255"/>
      <c r="AD1224" s="255"/>
      <c r="AE1224" s="255"/>
      <c r="AF1224" s="255"/>
      <c r="AG1224" s="255"/>
      <c r="AH1224" s="255"/>
      <c r="AI1224" s="255"/>
      <c r="AJ1224" s="255"/>
      <c r="AK1224" s="255"/>
      <c r="AL1224" s="255"/>
      <c r="AM1224" s="255"/>
      <c r="AN1224" s="255"/>
      <c r="AO1224" s="255"/>
      <c r="AP1224" s="255"/>
      <c r="AQ1224" s="255"/>
      <c r="AR1224" s="255"/>
      <c r="AS1224" s="255"/>
      <c r="AT1224" s="255"/>
      <c r="AU1224" s="255"/>
      <c r="AV1224" s="255"/>
      <c r="AW1224" s="255"/>
      <c r="AX1224" s="255"/>
      <c r="AY1224" s="255"/>
      <c r="AZ1224" s="255"/>
      <c r="BA1224" s="255"/>
      <c r="BB1224" s="255"/>
      <c r="BC1224" s="255"/>
      <c r="BD1224" s="255"/>
      <c r="BE1224" s="255"/>
      <c r="BF1224" s="255"/>
      <c r="BG1224" s="255"/>
      <c r="BH1224" s="255"/>
      <c r="BI1224" s="255"/>
    </row>
    <row r="1225" spans="1:61" x14ac:dyDescent="0.2">
      <c r="A1225" s="255"/>
      <c r="B1225" s="255"/>
      <c r="C1225" s="255"/>
      <c r="D1225" s="255"/>
      <c r="E1225" s="255"/>
      <c r="F1225" s="255"/>
      <c r="G1225" s="255"/>
      <c r="H1225" s="255"/>
      <c r="I1225" s="255"/>
      <c r="J1225" s="255"/>
      <c r="K1225" s="255"/>
      <c r="L1225" s="255"/>
      <c r="M1225" s="255"/>
      <c r="N1225" s="255"/>
      <c r="O1225" s="255"/>
      <c r="P1225" s="255"/>
      <c r="Q1225" s="255"/>
      <c r="R1225" s="255"/>
      <c r="S1225" s="255"/>
      <c r="T1225" s="255"/>
      <c r="U1225" s="255"/>
      <c r="V1225" s="255"/>
      <c r="W1225" s="255"/>
      <c r="X1225" s="255"/>
      <c r="Y1225" s="255"/>
      <c r="Z1225" s="255"/>
      <c r="AA1225" s="255"/>
      <c r="AB1225" s="255"/>
      <c r="AC1225" s="255"/>
      <c r="AD1225" s="255"/>
      <c r="AE1225" s="255"/>
      <c r="AF1225" s="255"/>
      <c r="AG1225" s="255"/>
      <c r="AH1225" s="255"/>
      <c r="AI1225" s="255"/>
      <c r="AJ1225" s="255"/>
      <c r="AK1225" s="255"/>
      <c r="AL1225" s="255"/>
      <c r="AM1225" s="255"/>
      <c r="AN1225" s="255"/>
      <c r="AO1225" s="255"/>
      <c r="AP1225" s="255"/>
      <c r="AQ1225" s="255"/>
      <c r="AR1225" s="255"/>
      <c r="AS1225" s="255"/>
      <c r="AT1225" s="255"/>
      <c r="AU1225" s="255"/>
      <c r="AV1225" s="255"/>
      <c r="AW1225" s="255"/>
      <c r="AX1225" s="255"/>
      <c r="AY1225" s="255"/>
      <c r="AZ1225" s="255"/>
      <c r="BA1225" s="255"/>
      <c r="BB1225" s="255"/>
      <c r="BC1225" s="255"/>
      <c r="BD1225" s="255"/>
      <c r="BE1225" s="255"/>
      <c r="BF1225" s="255"/>
      <c r="BG1225" s="255"/>
      <c r="BH1225" s="255"/>
      <c r="BI1225" s="255"/>
    </row>
    <row r="1226" spans="1:61" x14ac:dyDescent="0.2">
      <c r="A1226" s="255"/>
      <c r="B1226" s="255"/>
      <c r="C1226" s="255"/>
      <c r="D1226" s="255"/>
      <c r="E1226" s="255"/>
      <c r="F1226" s="255"/>
      <c r="G1226" s="255"/>
      <c r="H1226" s="255"/>
      <c r="I1226" s="255"/>
      <c r="J1226" s="255"/>
      <c r="K1226" s="255"/>
      <c r="L1226" s="255"/>
      <c r="M1226" s="255"/>
      <c r="N1226" s="255"/>
      <c r="O1226" s="255"/>
      <c r="P1226" s="255"/>
      <c r="Q1226" s="255"/>
      <c r="R1226" s="255"/>
      <c r="S1226" s="255"/>
      <c r="T1226" s="255"/>
      <c r="U1226" s="255"/>
      <c r="V1226" s="255"/>
      <c r="W1226" s="255"/>
      <c r="X1226" s="255"/>
      <c r="Y1226" s="255"/>
      <c r="Z1226" s="255"/>
      <c r="AA1226" s="255"/>
      <c r="AB1226" s="255"/>
      <c r="AC1226" s="255"/>
      <c r="AD1226" s="255"/>
      <c r="AE1226" s="255"/>
      <c r="AF1226" s="255"/>
      <c r="AG1226" s="255"/>
      <c r="AH1226" s="255"/>
      <c r="AI1226" s="255"/>
      <c r="AJ1226" s="255"/>
      <c r="AK1226" s="255"/>
      <c r="AL1226" s="255"/>
      <c r="AM1226" s="255"/>
      <c r="AN1226" s="255"/>
      <c r="AO1226" s="255"/>
      <c r="AP1226" s="255"/>
      <c r="AQ1226" s="255"/>
      <c r="AR1226" s="255"/>
      <c r="AS1226" s="255"/>
      <c r="AT1226" s="255"/>
      <c r="AU1226" s="255"/>
      <c r="AV1226" s="255"/>
      <c r="AW1226" s="255"/>
      <c r="AX1226" s="255"/>
      <c r="AY1226" s="255"/>
      <c r="AZ1226" s="255"/>
      <c r="BA1226" s="255"/>
      <c r="BB1226" s="255"/>
      <c r="BC1226" s="255"/>
      <c r="BD1226" s="255"/>
      <c r="BE1226" s="255"/>
      <c r="BF1226" s="255"/>
      <c r="BG1226" s="255"/>
      <c r="BH1226" s="255"/>
      <c r="BI1226" s="255"/>
    </row>
    <row r="1227" spans="1:61" x14ac:dyDescent="0.2">
      <c r="A1227" s="255"/>
      <c r="B1227" s="255"/>
      <c r="C1227" s="255"/>
      <c r="D1227" s="255"/>
      <c r="E1227" s="255"/>
      <c r="F1227" s="255"/>
      <c r="G1227" s="255"/>
      <c r="H1227" s="255"/>
      <c r="I1227" s="255"/>
      <c r="J1227" s="255"/>
      <c r="K1227" s="255"/>
      <c r="L1227" s="255"/>
      <c r="M1227" s="255"/>
      <c r="N1227" s="255"/>
      <c r="O1227" s="255"/>
      <c r="P1227" s="255"/>
      <c r="Q1227" s="255"/>
      <c r="R1227" s="255"/>
      <c r="S1227" s="255"/>
      <c r="T1227" s="255"/>
      <c r="U1227" s="255"/>
      <c r="V1227" s="255"/>
      <c r="W1227" s="255"/>
      <c r="X1227" s="255"/>
      <c r="Y1227" s="255"/>
      <c r="Z1227" s="255"/>
      <c r="AA1227" s="255"/>
      <c r="AB1227" s="255"/>
      <c r="AC1227" s="255"/>
      <c r="AD1227" s="255"/>
      <c r="AE1227" s="255"/>
      <c r="AF1227" s="255"/>
      <c r="AG1227" s="255"/>
      <c r="AH1227" s="255"/>
      <c r="AI1227" s="255"/>
      <c r="AJ1227" s="255"/>
      <c r="AK1227" s="255"/>
      <c r="AL1227" s="255"/>
      <c r="AM1227" s="255"/>
      <c r="AN1227" s="255"/>
      <c r="AO1227" s="255"/>
      <c r="AP1227" s="255"/>
      <c r="AQ1227" s="255"/>
      <c r="AR1227" s="255"/>
      <c r="AS1227" s="255"/>
      <c r="AT1227" s="255"/>
      <c r="AU1227" s="255"/>
      <c r="AV1227" s="255"/>
      <c r="AW1227" s="255"/>
      <c r="AX1227" s="255"/>
      <c r="AY1227" s="255"/>
      <c r="AZ1227" s="255"/>
      <c r="BA1227" s="255"/>
      <c r="BB1227" s="255"/>
      <c r="BC1227" s="255"/>
      <c r="BD1227" s="255"/>
      <c r="BE1227" s="255"/>
      <c r="BF1227" s="255"/>
      <c r="BG1227" s="255"/>
      <c r="BH1227" s="255"/>
      <c r="BI1227" s="255"/>
    </row>
    <row r="1228" spans="1:61" x14ac:dyDescent="0.2">
      <c r="A1228" s="255"/>
      <c r="B1228" s="255"/>
      <c r="C1228" s="255"/>
      <c r="D1228" s="255"/>
      <c r="E1228" s="255"/>
      <c r="F1228" s="255"/>
      <c r="G1228" s="255"/>
      <c r="H1228" s="255"/>
      <c r="I1228" s="255"/>
      <c r="J1228" s="255"/>
      <c r="K1228" s="255"/>
      <c r="L1228" s="255"/>
      <c r="M1228" s="255"/>
      <c r="N1228" s="255"/>
      <c r="O1228" s="255"/>
      <c r="P1228" s="255"/>
      <c r="Q1228" s="255"/>
      <c r="R1228" s="255"/>
      <c r="S1228" s="255"/>
      <c r="T1228" s="255"/>
      <c r="U1228" s="255"/>
      <c r="V1228" s="255"/>
      <c r="W1228" s="255"/>
      <c r="X1228" s="255"/>
      <c r="Y1228" s="255"/>
      <c r="Z1228" s="255"/>
      <c r="AA1228" s="255"/>
      <c r="AB1228" s="255"/>
      <c r="AC1228" s="255"/>
      <c r="AD1228" s="255"/>
      <c r="AE1228" s="255"/>
      <c r="AF1228" s="255"/>
      <c r="AG1228" s="255"/>
      <c r="AH1228" s="255"/>
      <c r="AI1228" s="255"/>
      <c r="AJ1228" s="255"/>
      <c r="AK1228" s="255"/>
      <c r="AL1228" s="255"/>
      <c r="AM1228" s="255"/>
      <c r="AN1228" s="255"/>
      <c r="AO1228" s="255"/>
      <c r="AP1228" s="255"/>
      <c r="AQ1228" s="255"/>
      <c r="AR1228" s="255"/>
      <c r="AS1228" s="255"/>
      <c r="AT1228" s="255"/>
      <c r="AU1228" s="255"/>
      <c r="AV1228" s="255"/>
      <c r="AW1228" s="255"/>
      <c r="AX1228" s="255"/>
      <c r="AY1228" s="255"/>
      <c r="AZ1228" s="255"/>
      <c r="BA1228" s="255"/>
      <c r="BB1228" s="255"/>
      <c r="BC1228" s="255"/>
      <c r="BD1228" s="255"/>
      <c r="BE1228" s="255"/>
      <c r="BF1228" s="255"/>
      <c r="BG1228" s="255"/>
      <c r="BH1228" s="255"/>
      <c r="BI1228" s="255"/>
    </row>
    <row r="1229" spans="1:61" x14ac:dyDescent="0.2">
      <c r="A1229" s="255"/>
      <c r="B1229" s="255"/>
      <c r="C1229" s="255"/>
      <c r="D1229" s="255"/>
      <c r="E1229" s="255"/>
      <c r="F1229" s="255"/>
      <c r="G1229" s="255"/>
      <c r="H1229" s="255"/>
      <c r="I1229" s="255"/>
      <c r="J1229" s="255"/>
      <c r="K1229" s="255"/>
      <c r="L1229" s="255"/>
      <c r="M1229" s="255"/>
      <c r="N1229" s="255"/>
      <c r="O1229" s="255"/>
      <c r="P1229" s="255"/>
      <c r="Q1229" s="255"/>
      <c r="R1229" s="255"/>
      <c r="S1229" s="255"/>
      <c r="T1229" s="255"/>
      <c r="U1229" s="255"/>
      <c r="V1229" s="255"/>
      <c r="W1229" s="255"/>
      <c r="X1229" s="255"/>
      <c r="Y1229" s="255"/>
      <c r="Z1229" s="255"/>
      <c r="AA1229" s="255"/>
      <c r="AB1229" s="255"/>
      <c r="AC1229" s="255"/>
      <c r="AD1229" s="255"/>
      <c r="AE1229" s="255"/>
      <c r="AF1229" s="255"/>
      <c r="AG1229" s="255"/>
      <c r="AH1229" s="255"/>
      <c r="AI1229" s="255"/>
      <c r="AJ1229" s="255"/>
      <c r="AK1229" s="255"/>
      <c r="AL1229" s="255"/>
      <c r="AM1229" s="255"/>
      <c r="AN1229" s="255"/>
      <c r="AO1229" s="255"/>
      <c r="AP1229" s="255"/>
      <c r="AQ1229" s="255"/>
      <c r="AR1229" s="255"/>
      <c r="AS1229" s="255"/>
      <c r="AT1229" s="255"/>
      <c r="AU1229" s="255"/>
      <c r="AV1229" s="255"/>
      <c r="AW1229" s="255"/>
      <c r="AX1229" s="255"/>
      <c r="AY1229" s="255"/>
      <c r="AZ1229" s="255"/>
      <c r="BA1229" s="255"/>
      <c r="BB1229" s="255"/>
      <c r="BC1229" s="255"/>
      <c r="BD1229" s="255"/>
      <c r="BE1229" s="255"/>
      <c r="BF1229" s="255"/>
      <c r="BG1229" s="255"/>
      <c r="BH1229" s="255"/>
      <c r="BI1229" s="255"/>
    </row>
    <row r="1230" spans="1:61" x14ac:dyDescent="0.2">
      <c r="A1230" s="255"/>
      <c r="B1230" s="255"/>
      <c r="C1230" s="255"/>
      <c r="D1230" s="255"/>
      <c r="E1230" s="255"/>
      <c r="F1230" s="255"/>
      <c r="G1230" s="255"/>
      <c r="H1230" s="255"/>
      <c r="I1230" s="255"/>
      <c r="J1230" s="255"/>
      <c r="K1230" s="255"/>
      <c r="L1230" s="255"/>
      <c r="M1230" s="255"/>
      <c r="N1230" s="255"/>
      <c r="O1230" s="255"/>
      <c r="P1230" s="255"/>
      <c r="Q1230" s="255"/>
      <c r="R1230" s="255"/>
      <c r="S1230" s="255"/>
      <c r="T1230" s="255"/>
      <c r="U1230" s="255"/>
      <c r="V1230" s="255"/>
      <c r="W1230" s="255"/>
      <c r="X1230" s="255"/>
      <c r="Y1230" s="255"/>
      <c r="Z1230" s="255"/>
      <c r="AA1230" s="255"/>
      <c r="AB1230" s="255"/>
      <c r="AC1230" s="255"/>
      <c r="AD1230" s="255"/>
      <c r="AE1230" s="255"/>
      <c r="AF1230" s="255"/>
      <c r="AG1230" s="255"/>
      <c r="AH1230" s="255"/>
      <c r="AI1230" s="255"/>
      <c r="AJ1230" s="255"/>
      <c r="AK1230" s="255"/>
      <c r="AL1230" s="255"/>
      <c r="AM1230" s="255"/>
      <c r="AN1230" s="255"/>
      <c r="AO1230" s="255"/>
      <c r="AP1230" s="255"/>
      <c r="AQ1230" s="255"/>
      <c r="AR1230" s="255"/>
      <c r="AS1230" s="255"/>
      <c r="AT1230" s="255"/>
      <c r="AU1230" s="255"/>
      <c r="AV1230" s="255"/>
      <c r="AW1230" s="255"/>
      <c r="AX1230" s="255"/>
      <c r="AY1230" s="255"/>
      <c r="AZ1230" s="255"/>
      <c r="BA1230" s="255"/>
      <c r="BB1230" s="255"/>
      <c r="BC1230" s="255"/>
      <c r="BD1230" s="255"/>
      <c r="BE1230" s="255"/>
      <c r="BF1230" s="255"/>
      <c r="BG1230" s="255"/>
      <c r="BH1230" s="255"/>
      <c r="BI1230" s="255"/>
    </row>
    <row r="1231" spans="1:61" x14ac:dyDescent="0.2">
      <c r="A1231" s="255"/>
      <c r="B1231" s="255"/>
      <c r="C1231" s="255"/>
      <c r="D1231" s="255"/>
      <c r="E1231" s="255"/>
      <c r="F1231" s="255"/>
      <c r="G1231" s="255"/>
      <c r="H1231" s="255"/>
      <c r="I1231" s="255"/>
      <c r="J1231" s="255"/>
      <c r="K1231" s="255"/>
      <c r="L1231" s="255"/>
      <c r="M1231" s="255"/>
      <c r="N1231" s="255"/>
      <c r="O1231" s="255"/>
      <c r="P1231" s="255"/>
      <c r="Q1231" s="255"/>
      <c r="R1231" s="255"/>
      <c r="S1231" s="255"/>
      <c r="T1231" s="255"/>
      <c r="U1231" s="255"/>
      <c r="V1231" s="255"/>
      <c r="W1231" s="255"/>
      <c r="X1231" s="255"/>
      <c r="Y1231" s="255"/>
      <c r="Z1231" s="255"/>
      <c r="AA1231" s="255"/>
      <c r="AB1231" s="255"/>
      <c r="AC1231" s="255"/>
      <c r="AD1231" s="255"/>
      <c r="AE1231" s="255"/>
      <c r="AF1231" s="255"/>
      <c r="AG1231" s="255"/>
      <c r="AH1231" s="255"/>
      <c r="AI1231" s="255"/>
      <c r="AJ1231" s="255"/>
      <c r="AK1231" s="255"/>
      <c r="AL1231" s="255"/>
      <c r="AM1231" s="255"/>
      <c r="AN1231" s="255"/>
      <c r="AO1231" s="255"/>
      <c r="AP1231" s="255"/>
      <c r="AQ1231" s="255"/>
      <c r="AR1231" s="255"/>
      <c r="AS1231" s="255"/>
      <c r="AT1231" s="255"/>
      <c r="AU1231" s="255"/>
      <c r="AV1231" s="255"/>
      <c r="AW1231" s="255"/>
      <c r="AX1231" s="255"/>
      <c r="AY1231" s="255"/>
      <c r="AZ1231" s="255"/>
      <c r="BA1231" s="255"/>
      <c r="BB1231" s="255"/>
      <c r="BC1231" s="255"/>
      <c r="BD1231" s="255"/>
      <c r="BE1231" s="255"/>
      <c r="BF1231" s="255"/>
      <c r="BG1231" s="255"/>
      <c r="BH1231" s="255"/>
      <c r="BI1231" s="255"/>
    </row>
    <row r="1232" spans="1:61" x14ac:dyDescent="0.2">
      <c r="A1232" s="255"/>
      <c r="B1232" s="255"/>
      <c r="C1232" s="255"/>
      <c r="D1232" s="255"/>
      <c r="E1232" s="255"/>
      <c r="F1232" s="255"/>
      <c r="G1232" s="255"/>
      <c r="H1232" s="255"/>
      <c r="I1232" s="255"/>
      <c r="J1232" s="255"/>
      <c r="K1232" s="255"/>
      <c r="L1232" s="255"/>
      <c r="M1232" s="255"/>
      <c r="N1232" s="255"/>
      <c r="O1232" s="255"/>
      <c r="P1232" s="255"/>
      <c r="Q1232" s="255"/>
      <c r="R1232" s="255"/>
      <c r="S1232" s="255"/>
      <c r="T1232" s="255"/>
      <c r="U1232" s="255"/>
      <c r="V1232" s="255"/>
      <c r="W1232" s="255"/>
      <c r="X1232" s="255"/>
      <c r="Y1232" s="255"/>
      <c r="Z1232" s="255"/>
      <c r="AA1232" s="255"/>
      <c r="AB1232" s="255"/>
      <c r="AC1232" s="255"/>
      <c r="AD1232" s="255"/>
      <c r="AE1232" s="255"/>
      <c r="AF1232" s="255"/>
      <c r="AG1232" s="255"/>
      <c r="AH1232" s="255"/>
      <c r="AI1232" s="255"/>
      <c r="AJ1232" s="255"/>
      <c r="AK1232" s="255"/>
      <c r="AL1232" s="255"/>
      <c r="AM1232" s="255"/>
      <c r="AN1232" s="255"/>
      <c r="AO1232" s="255"/>
      <c r="AP1232" s="255"/>
      <c r="AQ1232" s="255"/>
      <c r="AR1232" s="255"/>
      <c r="AS1232" s="255"/>
      <c r="AT1232" s="255"/>
      <c r="AU1232" s="255"/>
      <c r="AV1232" s="255"/>
      <c r="AW1232" s="255"/>
      <c r="AX1232" s="255"/>
      <c r="AY1232" s="255"/>
      <c r="AZ1232" s="255"/>
      <c r="BA1232" s="255"/>
      <c r="BB1232" s="255"/>
      <c r="BC1232" s="255"/>
      <c r="BD1232" s="255"/>
      <c r="BE1232" s="255"/>
      <c r="BF1232" s="255"/>
      <c r="BG1232" s="255"/>
      <c r="BH1232" s="255"/>
      <c r="BI1232" s="255"/>
    </row>
    <row r="1233" spans="1:61" x14ac:dyDescent="0.2">
      <c r="A1233" s="255"/>
      <c r="B1233" s="255"/>
      <c r="C1233" s="255"/>
      <c r="D1233" s="255"/>
      <c r="E1233" s="255"/>
      <c r="F1233" s="255"/>
      <c r="G1233" s="255"/>
      <c r="H1233" s="255"/>
      <c r="I1233" s="255"/>
      <c r="J1233" s="255"/>
      <c r="K1233" s="255"/>
      <c r="L1233" s="255"/>
      <c r="M1233" s="255"/>
      <c r="N1233" s="255"/>
      <c r="O1233" s="255"/>
      <c r="P1233" s="255"/>
      <c r="Q1233" s="255"/>
      <c r="R1233" s="255"/>
      <c r="S1233" s="255"/>
      <c r="T1233" s="255"/>
      <c r="U1233" s="255"/>
      <c r="V1233" s="255"/>
      <c r="W1233" s="255"/>
      <c r="X1233" s="255"/>
      <c r="Y1233" s="255"/>
      <c r="Z1233" s="255"/>
      <c r="AA1233" s="255"/>
      <c r="AB1233" s="255"/>
      <c r="AC1233" s="255"/>
      <c r="AD1233" s="255"/>
      <c r="AE1233" s="255"/>
      <c r="AF1233" s="255"/>
      <c r="AG1233" s="255"/>
      <c r="AH1233" s="255"/>
      <c r="AI1233" s="255"/>
      <c r="AJ1233" s="255"/>
      <c r="AK1233" s="255"/>
      <c r="AL1233" s="255"/>
      <c r="AM1233" s="255"/>
      <c r="AN1233" s="255"/>
      <c r="AO1233" s="255"/>
      <c r="AP1233" s="255"/>
      <c r="AQ1233" s="255"/>
      <c r="AR1233" s="255"/>
      <c r="AS1233" s="255"/>
      <c r="AT1233" s="255"/>
      <c r="AU1233" s="255"/>
      <c r="AV1233" s="255"/>
      <c r="AW1233" s="255"/>
      <c r="AX1233" s="255"/>
      <c r="AY1233" s="255"/>
      <c r="AZ1233" s="255"/>
      <c r="BA1233" s="255"/>
      <c r="BB1233" s="255"/>
      <c r="BC1233" s="255"/>
      <c r="BD1233" s="255"/>
      <c r="BE1233" s="255"/>
      <c r="BF1233" s="255"/>
      <c r="BG1233" s="255"/>
      <c r="BH1233" s="255"/>
      <c r="BI1233" s="255"/>
    </row>
    <row r="1234" spans="1:61" x14ac:dyDescent="0.2">
      <c r="A1234" s="255"/>
      <c r="B1234" s="255"/>
      <c r="C1234" s="255"/>
      <c r="D1234" s="255"/>
      <c r="E1234" s="255"/>
      <c r="F1234" s="255"/>
      <c r="G1234" s="255"/>
      <c r="H1234" s="255"/>
      <c r="I1234" s="255"/>
      <c r="J1234" s="255"/>
      <c r="K1234" s="255"/>
      <c r="L1234" s="255"/>
      <c r="M1234" s="255"/>
      <c r="N1234" s="255"/>
      <c r="O1234" s="255"/>
      <c r="P1234" s="255"/>
      <c r="Q1234" s="255"/>
      <c r="R1234" s="255"/>
      <c r="S1234" s="255"/>
      <c r="T1234" s="255"/>
      <c r="U1234" s="255"/>
      <c r="V1234" s="255"/>
      <c r="W1234" s="255"/>
      <c r="X1234" s="255"/>
      <c r="Y1234" s="255"/>
      <c r="Z1234" s="255"/>
      <c r="AA1234" s="255"/>
      <c r="AB1234" s="255"/>
      <c r="AC1234" s="255"/>
      <c r="AD1234" s="255"/>
      <c r="AE1234" s="255"/>
      <c r="AF1234" s="255"/>
      <c r="AG1234" s="255"/>
      <c r="AH1234" s="255"/>
      <c r="AI1234" s="255"/>
      <c r="AJ1234" s="255"/>
      <c r="AK1234" s="255"/>
      <c r="AL1234" s="255"/>
      <c r="AM1234" s="255"/>
      <c r="AN1234" s="255"/>
      <c r="AO1234" s="255"/>
      <c r="AP1234" s="255"/>
      <c r="AQ1234" s="255"/>
      <c r="AR1234" s="255"/>
      <c r="AS1234" s="255"/>
      <c r="AT1234" s="255"/>
      <c r="AU1234" s="255"/>
      <c r="AV1234" s="255"/>
      <c r="AW1234" s="255"/>
      <c r="AX1234" s="255"/>
      <c r="AY1234" s="255"/>
      <c r="AZ1234" s="255"/>
      <c r="BA1234" s="255"/>
      <c r="BB1234" s="255"/>
      <c r="BC1234" s="255"/>
      <c r="BD1234" s="255"/>
      <c r="BE1234" s="255"/>
      <c r="BF1234" s="255"/>
      <c r="BG1234" s="255"/>
      <c r="BH1234" s="255"/>
      <c r="BI1234" s="255"/>
    </row>
    <row r="1235" spans="1:61" x14ac:dyDescent="0.2">
      <c r="A1235" s="255"/>
      <c r="B1235" s="255"/>
      <c r="C1235" s="255"/>
      <c r="D1235" s="255"/>
      <c r="E1235" s="255"/>
      <c r="F1235" s="255"/>
      <c r="G1235" s="255"/>
      <c r="H1235" s="255"/>
      <c r="I1235" s="255"/>
      <c r="J1235" s="255"/>
      <c r="K1235" s="255"/>
      <c r="L1235" s="255"/>
      <c r="M1235" s="255"/>
      <c r="N1235" s="255"/>
      <c r="O1235" s="255"/>
      <c r="P1235" s="255"/>
      <c r="Q1235" s="255"/>
      <c r="R1235" s="255"/>
      <c r="S1235" s="255"/>
      <c r="T1235" s="255"/>
      <c r="U1235" s="255"/>
      <c r="V1235" s="255"/>
      <c r="W1235" s="255"/>
      <c r="X1235" s="255"/>
      <c r="Y1235" s="255"/>
      <c r="Z1235" s="255"/>
      <c r="AA1235" s="255"/>
      <c r="AB1235" s="255"/>
      <c r="AC1235" s="255"/>
      <c r="AD1235" s="255"/>
      <c r="AE1235" s="255"/>
      <c r="AF1235" s="255"/>
      <c r="AG1235" s="255"/>
      <c r="AH1235" s="255"/>
      <c r="AI1235" s="255"/>
      <c r="AJ1235" s="255"/>
      <c r="AK1235" s="255"/>
      <c r="AL1235" s="255"/>
      <c r="AM1235" s="255"/>
      <c r="AN1235" s="255"/>
      <c r="AO1235" s="255"/>
      <c r="AP1235" s="255"/>
      <c r="AQ1235" s="255"/>
      <c r="AR1235" s="255"/>
      <c r="AS1235" s="255"/>
      <c r="AT1235" s="255"/>
      <c r="AU1235" s="255"/>
      <c r="AV1235" s="255"/>
      <c r="AW1235" s="255"/>
      <c r="AX1235" s="255"/>
      <c r="AY1235" s="255"/>
      <c r="AZ1235" s="255"/>
      <c r="BA1235" s="255"/>
      <c r="BB1235" s="255"/>
      <c r="BC1235" s="255"/>
      <c r="BD1235" s="255"/>
      <c r="BE1235" s="255"/>
      <c r="BF1235" s="255"/>
      <c r="BG1235" s="255"/>
      <c r="BH1235" s="255"/>
      <c r="BI1235" s="255"/>
    </row>
    <row r="1236" spans="1:61" x14ac:dyDescent="0.2">
      <c r="A1236" s="255"/>
      <c r="B1236" s="255"/>
      <c r="C1236" s="255"/>
      <c r="D1236" s="255"/>
      <c r="E1236" s="255"/>
      <c r="F1236" s="255"/>
      <c r="G1236" s="255"/>
      <c r="H1236" s="255"/>
      <c r="I1236" s="255"/>
      <c r="J1236" s="255"/>
      <c r="K1236" s="255"/>
      <c r="L1236" s="255"/>
      <c r="M1236" s="255"/>
      <c r="N1236" s="255"/>
      <c r="O1236" s="255"/>
      <c r="P1236" s="255"/>
      <c r="Q1236" s="255"/>
      <c r="R1236" s="255"/>
      <c r="S1236" s="255"/>
      <c r="T1236" s="255"/>
      <c r="U1236" s="255"/>
      <c r="V1236" s="255"/>
      <c r="W1236" s="255"/>
      <c r="X1236" s="255"/>
      <c r="Y1236" s="255"/>
      <c r="Z1236" s="255"/>
      <c r="AA1236" s="255"/>
      <c r="AB1236" s="255"/>
      <c r="AC1236" s="255"/>
      <c r="AD1236" s="255"/>
      <c r="AE1236" s="255"/>
      <c r="AF1236" s="255"/>
      <c r="AG1236" s="255"/>
      <c r="AH1236" s="255"/>
      <c r="AI1236" s="255"/>
      <c r="AJ1236" s="255"/>
      <c r="AK1236" s="255"/>
      <c r="AL1236" s="255"/>
      <c r="AM1236" s="255"/>
      <c r="AN1236" s="255"/>
      <c r="AO1236" s="255"/>
      <c r="AP1236" s="255"/>
      <c r="AQ1236" s="255"/>
      <c r="AR1236" s="255"/>
      <c r="AS1236" s="255"/>
      <c r="AT1236" s="255"/>
      <c r="AU1236" s="255"/>
      <c r="AV1236" s="255"/>
      <c r="AW1236" s="255"/>
      <c r="AX1236" s="255"/>
      <c r="AY1236" s="255"/>
      <c r="AZ1236" s="255"/>
      <c r="BA1236" s="255"/>
      <c r="BB1236" s="255"/>
      <c r="BC1236" s="255"/>
      <c r="BD1236" s="255"/>
      <c r="BE1236" s="255"/>
      <c r="BF1236" s="255"/>
      <c r="BG1236" s="255"/>
      <c r="BH1236" s="255"/>
      <c r="BI1236" s="255"/>
    </row>
    <row r="1237" spans="1:61" x14ac:dyDescent="0.2">
      <c r="A1237" s="255"/>
      <c r="B1237" s="255"/>
      <c r="C1237" s="255"/>
      <c r="D1237" s="255"/>
      <c r="E1237" s="255"/>
      <c r="F1237" s="255"/>
      <c r="G1237" s="255"/>
      <c r="H1237" s="255"/>
      <c r="I1237" s="255"/>
      <c r="J1237" s="255"/>
      <c r="K1237" s="255"/>
      <c r="L1237" s="255"/>
      <c r="M1237" s="255"/>
      <c r="N1237" s="255"/>
      <c r="O1237" s="255"/>
      <c r="P1237" s="255"/>
      <c r="Q1237" s="255"/>
      <c r="R1237" s="255"/>
      <c r="S1237" s="255"/>
      <c r="T1237" s="255"/>
      <c r="U1237" s="255"/>
      <c r="V1237" s="255"/>
      <c r="W1237" s="255"/>
      <c r="X1237" s="255"/>
      <c r="Y1237" s="255"/>
      <c r="Z1237" s="255"/>
      <c r="AA1237" s="255"/>
      <c r="AB1237" s="255"/>
      <c r="AC1237" s="255"/>
      <c r="AD1237" s="255"/>
      <c r="AE1237" s="255"/>
      <c r="AF1237" s="255"/>
      <c r="AG1237" s="255"/>
      <c r="AH1237" s="255"/>
      <c r="AI1237" s="255"/>
      <c r="AJ1237" s="255"/>
      <c r="AK1237" s="255"/>
      <c r="AL1237" s="255"/>
      <c r="AM1237" s="255"/>
      <c r="AN1237" s="255"/>
      <c r="AO1237" s="255"/>
      <c r="AP1237" s="255"/>
      <c r="AQ1237" s="255"/>
      <c r="AR1237" s="255"/>
      <c r="AS1237" s="255"/>
      <c r="AT1237" s="255"/>
      <c r="AU1237" s="255"/>
      <c r="AV1237" s="255"/>
      <c r="AW1237" s="255"/>
      <c r="AX1237" s="255"/>
      <c r="AY1237" s="255"/>
      <c r="AZ1237" s="255"/>
      <c r="BA1237" s="255"/>
      <c r="BB1237" s="255"/>
      <c r="BC1237" s="255"/>
      <c r="BD1237" s="255"/>
      <c r="BE1237" s="255"/>
      <c r="BF1237" s="255"/>
      <c r="BG1237" s="255"/>
      <c r="BH1237" s="255"/>
      <c r="BI1237" s="255"/>
    </row>
    <row r="1238" spans="1:61" x14ac:dyDescent="0.2">
      <c r="A1238" s="255"/>
      <c r="B1238" s="255"/>
      <c r="C1238" s="255"/>
      <c r="D1238" s="255"/>
      <c r="E1238" s="255"/>
      <c r="F1238" s="255"/>
      <c r="G1238" s="255"/>
      <c r="H1238" s="255"/>
      <c r="I1238" s="255"/>
      <c r="J1238" s="255"/>
      <c r="K1238" s="255"/>
      <c r="L1238" s="255"/>
      <c r="M1238" s="255"/>
      <c r="N1238" s="255"/>
      <c r="O1238" s="255"/>
      <c r="P1238" s="255"/>
      <c r="Q1238" s="255"/>
      <c r="R1238" s="255"/>
      <c r="S1238" s="255"/>
      <c r="T1238" s="255"/>
      <c r="U1238" s="255"/>
      <c r="V1238" s="255"/>
      <c r="W1238" s="255"/>
      <c r="X1238" s="255"/>
      <c r="Y1238" s="255"/>
      <c r="Z1238" s="255"/>
      <c r="AA1238" s="255"/>
      <c r="AB1238" s="255"/>
      <c r="AC1238" s="255"/>
      <c r="AD1238" s="255"/>
      <c r="AE1238" s="255"/>
      <c r="AF1238" s="255"/>
      <c r="AG1238" s="255"/>
      <c r="AH1238" s="255"/>
      <c r="AI1238" s="255"/>
      <c r="AJ1238" s="255"/>
      <c r="AK1238" s="255"/>
      <c r="AL1238" s="255"/>
      <c r="AM1238" s="255"/>
      <c r="AN1238" s="255"/>
      <c r="AO1238" s="255"/>
      <c r="AP1238" s="255"/>
      <c r="AQ1238" s="255"/>
      <c r="AR1238" s="255"/>
      <c r="AS1238" s="255"/>
      <c r="AT1238" s="255"/>
      <c r="AU1238" s="255"/>
      <c r="AV1238" s="255"/>
      <c r="AW1238" s="255"/>
      <c r="AX1238" s="255"/>
      <c r="AY1238" s="255"/>
      <c r="AZ1238" s="255"/>
      <c r="BA1238" s="255"/>
      <c r="BB1238" s="255"/>
      <c r="BC1238" s="255"/>
      <c r="BD1238" s="255"/>
      <c r="BE1238" s="255"/>
      <c r="BF1238" s="255"/>
      <c r="BG1238" s="255"/>
      <c r="BH1238" s="255"/>
      <c r="BI1238" s="255"/>
    </row>
    <row r="1239" spans="1:61" x14ac:dyDescent="0.2">
      <c r="A1239" s="255"/>
      <c r="B1239" s="255"/>
      <c r="C1239" s="255"/>
      <c r="D1239" s="255"/>
      <c r="E1239" s="255"/>
      <c r="F1239" s="255"/>
      <c r="G1239" s="255"/>
      <c r="H1239" s="255"/>
      <c r="I1239" s="255"/>
      <c r="J1239" s="255"/>
      <c r="K1239" s="255"/>
      <c r="L1239" s="255"/>
      <c r="M1239" s="255"/>
      <c r="N1239" s="255"/>
      <c r="O1239" s="255"/>
      <c r="P1239" s="255"/>
      <c r="Q1239" s="255"/>
      <c r="R1239" s="255"/>
      <c r="S1239" s="255"/>
      <c r="T1239" s="255"/>
      <c r="U1239" s="255"/>
      <c r="V1239" s="255"/>
      <c r="W1239" s="255"/>
      <c r="X1239" s="255"/>
      <c r="Y1239" s="255"/>
      <c r="Z1239" s="255"/>
      <c r="AA1239" s="255"/>
      <c r="AB1239" s="255"/>
      <c r="AC1239" s="255"/>
      <c r="AD1239" s="255"/>
      <c r="AE1239" s="255"/>
      <c r="AF1239" s="255"/>
      <c r="AG1239" s="255"/>
      <c r="AH1239" s="255"/>
      <c r="AI1239" s="255"/>
      <c r="AJ1239" s="255"/>
      <c r="AK1239" s="255"/>
      <c r="AL1239" s="255"/>
      <c r="AM1239" s="255"/>
      <c r="AN1239" s="255"/>
      <c r="AO1239" s="255"/>
      <c r="AP1239" s="255"/>
      <c r="AQ1239" s="255"/>
      <c r="AR1239" s="255"/>
      <c r="AS1239" s="255"/>
      <c r="AT1239" s="255"/>
      <c r="AU1239" s="255"/>
      <c r="AV1239" s="255"/>
      <c r="AW1239" s="255"/>
      <c r="AX1239" s="255"/>
      <c r="AY1239" s="255"/>
      <c r="AZ1239" s="255"/>
      <c r="BA1239" s="255"/>
      <c r="BB1239" s="255"/>
      <c r="BC1239" s="255"/>
      <c r="BD1239" s="255"/>
      <c r="BE1239" s="255"/>
      <c r="BF1239" s="255"/>
      <c r="BG1239" s="255"/>
      <c r="BH1239" s="255"/>
      <c r="BI1239" s="255"/>
    </row>
    <row r="1240" spans="1:61" x14ac:dyDescent="0.2">
      <c r="A1240" s="255"/>
      <c r="B1240" s="255"/>
      <c r="C1240" s="255"/>
      <c r="D1240" s="255"/>
      <c r="E1240" s="255"/>
      <c r="F1240" s="255"/>
      <c r="G1240" s="255"/>
      <c r="H1240" s="255"/>
      <c r="I1240" s="255"/>
      <c r="J1240" s="255"/>
      <c r="K1240" s="255"/>
      <c r="L1240" s="255"/>
      <c r="M1240" s="255"/>
      <c r="N1240" s="255"/>
      <c r="O1240" s="255"/>
      <c r="P1240" s="255"/>
      <c r="Q1240" s="255"/>
      <c r="R1240" s="255"/>
      <c r="S1240" s="255"/>
      <c r="T1240" s="255"/>
      <c r="U1240" s="255"/>
      <c r="V1240" s="255"/>
      <c r="W1240" s="255"/>
      <c r="X1240" s="255"/>
      <c r="Y1240" s="255"/>
      <c r="Z1240" s="255"/>
      <c r="AA1240" s="255"/>
      <c r="AB1240" s="255"/>
      <c r="AC1240" s="255"/>
      <c r="AD1240" s="255"/>
      <c r="AE1240" s="255"/>
      <c r="AF1240" s="255"/>
      <c r="AG1240" s="255"/>
      <c r="AH1240" s="255"/>
      <c r="AI1240" s="255"/>
      <c r="AJ1240" s="255"/>
      <c r="AK1240" s="255"/>
      <c r="AL1240" s="255"/>
      <c r="AM1240" s="255"/>
      <c r="AN1240" s="255"/>
      <c r="AO1240" s="255"/>
      <c r="AP1240" s="255"/>
      <c r="AQ1240" s="255"/>
      <c r="AR1240" s="255"/>
      <c r="AS1240" s="255"/>
      <c r="AT1240" s="255"/>
      <c r="AU1240" s="255"/>
      <c r="AV1240" s="255"/>
      <c r="AW1240" s="255"/>
      <c r="AX1240" s="255"/>
      <c r="AY1240" s="255"/>
      <c r="AZ1240" s="255"/>
      <c r="BA1240" s="255"/>
      <c r="BB1240" s="255"/>
      <c r="BC1240" s="255"/>
      <c r="BD1240" s="255"/>
      <c r="BE1240" s="255"/>
      <c r="BF1240" s="255"/>
      <c r="BG1240" s="255"/>
      <c r="BH1240" s="255"/>
      <c r="BI1240" s="255"/>
    </row>
    <row r="1241" spans="1:61" x14ac:dyDescent="0.2">
      <c r="A1241" s="255"/>
      <c r="B1241" s="255"/>
      <c r="C1241" s="255"/>
      <c r="D1241" s="255"/>
      <c r="E1241" s="255"/>
      <c r="F1241" s="255"/>
      <c r="G1241" s="255"/>
      <c r="H1241" s="255"/>
      <c r="I1241" s="255"/>
      <c r="J1241" s="255"/>
      <c r="K1241" s="255"/>
      <c r="L1241" s="255"/>
      <c r="M1241" s="255"/>
      <c r="N1241" s="255"/>
      <c r="O1241" s="255"/>
      <c r="P1241" s="255"/>
      <c r="Q1241" s="255"/>
      <c r="R1241" s="255"/>
      <c r="S1241" s="255"/>
      <c r="T1241" s="255"/>
      <c r="U1241" s="255"/>
      <c r="V1241" s="255"/>
      <c r="W1241" s="255"/>
      <c r="X1241" s="255"/>
      <c r="Y1241" s="255"/>
      <c r="Z1241" s="255"/>
      <c r="AA1241" s="255"/>
      <c r="AB1241" s="255"/>
      <c r="AC1241" s="255"/>
      <c r="AD1241" s="255"/>
      <c r="AE1241" s="255"/>
      <c r="AF1241" s="255"/>
      <c r="AG1241" s="255"/>
      <c r="AH1241" s="255"/>
      <c r="AI1241" s="255"/>
      <c r="AJ1241" s="255"/>
      <c r="AK1241" s="255"/>
      <c r="AL1241" s="255"/>
      <c r="AM1241" s="255"/>
      <c r="AN1241" s="255"/>
      <c r="AO1241" s="255"/>
      <c r="AP1241" s="255"/>
      <c r="AQ1241" s="255"/>
      <c r="AR1241" s="255"/>
      <c r="AS1241" s="255"/>
      <c r="AT1241" s="255"/>
      <c r="AU1241" s="255"/>
      <c r="AV1241" s="255"/>
      <c r="AW1241" s="255"/>
      <c r="AX1241" s="255"/>
      <c r="AY1241" s="255"/>
      <c r="AZ1241" s="255"/>
      <c r="BA1241" s="255"/>
      <c r="BB1241" s="255"/>
      <c r="BC1241" s="255"/>
      <c r="BD1241" s="255"/>
      <c r="BE1241" s="255"/>
      <c r="BF1241" s="255"/>
      <c r="BG1241" s="255"/>
      <c r="BH1241" s="255"/>
      <c r="BI1241" s="255"/>
    </row>
    <row r="1242" spans="1:61" x14ac:dyDescent="0.2">
      <c r="A1242" s="255"/>
      <c r="B1242" s="255"/>
      <c r="C1242" s="255"/>
      <c r="D1242" s="255"/>
      <c r="E1242" s="255"/>
      <c r="F1242" s="255"/>
      <c r="G1242" s="255"/>
      <c r="H1242" s="255"/>
      <c r="I1242" s="255"/>
      <c r="J1242" s="255"/>
      <c r="K1242" s="255"/>
      <c r="L1242" s="255"/>
      <c r="M1242" s="255"/>
      <c r="N1242" s="255"/>
      <c r="O1242" s="255"/>
      <c r="P1242" s="255"/>
      <c r="Q1242" s="255"/>
      <c r="R1242" s="255"/>
      <c r="S1242" s="255"/>
      <c r="T1242" s="255"/>
      <c r="U1242" s="255"/>
      <c r="V1242" s="255"/>
      <c r="W1242" s="255"/>
      <c r="X1242" s="255"/>
      <c r="Y1242" s="255"/>
      <c r="Z1242" s="255"/>
      <c r="AA1242" s="255"/>
      <c r="AB1242" s="255"/>
      <c r="AC1242" s="255"/>
      <c r="AD1242" s="255"/>
      <c r="AE1242" s="255"/>
      <c r="AF1242" s="255"/>
      <c r="AG1242" s="255"/>
      <c r="AH1242" s="255"/>
      <c r="AI1242" s="255"/>
      <c r="AJ1242" s="255"/>
      <c r="AK1242" s="255"/>
      <c r="AL1242" s="255"/>
      <c r="AM1242" s="255"/>
      <c r="AN1242" s="255"/>
      <c r="AO1242" s="255"/>
      <c r="AP1242" s="255"/>
      <c r="AQ1242" s="255"/>
      <c r="AR1242" s="255"/>
      <c r="AS1242" s="255"/>
      <c r="AT1242" s="255"/>
      <c r="AU1242" s="255"/>
      <c r="AV1242" s="255"/>
      <c r="AW1242" s="255"/>
      <c r="AX1242" s="255"/>
      <c r="AY1242" s="255"/>
      <c r="AZ1242" s="255"/>
      <c r="BA1242" s="255"/>
      <c r="BB1242" s="255"/>
      <c r="BC1242" s="255"/>
      <c r="BD1242" s="255"/>
      <c r="BE1242" s="255"/>
      <c r="BF1242" s="255"/>
      <c r="BG1242" s="255"/>
      <c r="BH1242" s="255"/>
      <c r="BI1242" s="255"/>
    </row>
    <row r="1243" spans="1:61" x14ac:dyDescent="0.2">
      <c r="A1243" s="255"/>
      <c r="B1243" s="255"/>
      <c r="C1243" s="255"/>
      <c r="D1243" s="255"/>
      <c r="E1243" s="255"/>
      <c r="F1243" s="255"/>
      <c r="G1243" s="255"/>
      <c r="H1243" s="255"/>
      <c r="I1243" s="255"/>
      <c r="J1243" s="255"/>
      <c r="K1243" s="255"/>
      <c r="L1243" s="255"/>
      <c r="M1243" s="255"/>
      <c r="N1243" s="255"/>
      <c r="O1243" s="255"/>
      <c r="P1243" s="255"/>
      <c r="Q1243" s="255"/>
      <c r="R1243" s="255"/>
      <c r="S1243" s="255"/>
      <c r="T1243" s="255"/>
      <c r="U1243" s="255"/>
      <c r="V1243" s="255"/>
      <c r="W1243" s="255"/>
      <c r="X1243" s="255"/>
      <c r="Y1243" s="255"/>
      <c r="Z1243" s="255"/>
      <c r="AA1243" s="255"/>
      <c r="AB1243" s="255"/>
      <c r="AC1243" s="255"/>
      <c r="AD1243" s="255"/>
      <c r="AE1243" s="255"/>
      <c r="AF1243" s="255"/>
      <c r="AG1243" s="255"/>
      <c r="AH1243" s="255"/>
      <c r="AI1243" s="255"/>
      <c r="AJ1243" s="255"/>
      <c r="AK1243" s="255"/>
      <c r="AL1243" s="255"/>
      <c r="AM1243" s="255"/>
      <c r="AN1243" s="255"/>
      <c r="AO1243" s="255"/>
      <c r="AP1243" s="255"/>
      <c r="AQ1243" s="255"/>
      <c r="AR1243" s="255"/>
      <c r="AS1243" s="255"/>
      <c r="AT1243" s="255"/>
      <c r="AU1243" s="255"/>
      <c r="AV1243" s="255"/>
      <c r="AW1243" s="255"/>
      <c r="AX1243" s="255"/>
      <c r="AY1243" s="255"/>
      <c r="AZ1243" s="255"/>
      <c r="BA1243" s="255"/>
      <c r="BB1243" s="255"/>
      <c r="BC1243" s="255"/>
      <c r="BD1243" s="255"/>
      <c r="BE1243" s="255"/>
      <c r="BF1243" s="255"/>
      <c r="BG1243" s="255"/>
      <c r="BH1243" s="255"/>
      <c r="BI1243" s="255"/>
    </row>
    <row r="1244" spans="1:61" x14ac:dyDescent="0.2">
      <c r="A1244" s="255"/>
      <c r="B1244" s="255"/>
      <c r="C1244" s="255"/>
      <c r="D1244" s="255"/>
      <c r="E1244" s="255"/>
      <c r="F1244" s="255"/>
      <c r="G1244" s="255"/>
      <c r="H1244" s="255"/>
      <c r="I1244" s="255"/>
      <c r="J1244" s="255"/>
      <c r="K1244" s="255"/>
      <c r="L1244" s="255"/>
      <c r="M1244" s="255"/>
      <c r="N1244" s="255"/>
      <c r="O1244" s="255"/>
      <c r="P1244" s="255"/>
      <c r="Q1244" s="255"/>
      <c r="R1244" s="255"/>
      <c r="S1244" s="255"/>
      <c r="T1244" s="255"/>
      <c r="U1244" s="255"/>
      <c r="V1244" s="255"/>
      <c r="W1244" s="255"/>
      <c r="X1244" s="255"/>
      <c r="Y1244" s="255"/>
      <c r="Z1244" s="255"/>
      <c r="AA1244" s="255"/>
      <c r="AB1244" s="255"/>
      <c r="AC1244" s="255"/>
      <c r="AD1244" s="255"/>
      <c r="AE1244" s="255"/>
      <c r="AF1244" s="255"/>
      <c r="AG1244" s="255"/>
      <c r="AH1244" s="255"/>
      <c r="AI1244" s="255"/>
      <c r="AJ1244" s="255"/>
      <c r="AK1244" s="255"/>
      <c r="AL1244" s="255"/>
      <c r="AM1244" s="255"/>
      <c r="AN1244" s="255"/>
      <c r="AO1244" s="255"/>
      <c r="AP1244" s="255"/>
      <c r="AQ1244" s="255"/>
      <c r="AR1244" s="255"/>
      <c r="AS1244" s="255"/>
      <c r="AT1244" s="255"/>
      <c r="AU1244" s="255"/>
      <c r="AV1244" s="255"/>
      <c r="AW1244" s="255"/>
      <c r="AX1244" s="255"/>
      <c r="AY1244" s="255"/>
      <c r="AZ1244" s="255"/>
      <c r="BA1244" s="255"/>
      <c r="BB1244" s="255"/>
      <c r="BC1244" s="255"/>
      <c r="BD1244" s="255"/>
      <c r="BE1244" s="255"/>
      <c r="BF1244" s="255"/>
      <c r="BG1244" s="255"/>
      <c r="BH1244" s="255"/>
      <c r="BI1244" s="255"/>
    </row>
    <row r="1245" spans="1:61" x14ac:dyDescent="0.2">
      <c r="A1245" s="255"/>
      <c r="B1245" s="255"/>
      <c r="C1245" s="255"/>
      <c r="D1245" s="255"/>
      <c r="E1245" s="255"/>
      <c r="F1245" s="255"/>
      <c r="G1245" s="255"/>
      <c r="H1245" s="255"/>
      <c r="I1245" s="255"/>
      <c r="J1245" s="255"/>
      <c r="K1245" s="255"/>
      <c r="L1245" s="255"/>
      <c r="M1245" s="255"/>
      <c r="N1245" s="255"/>
      <c r="O1245" s="255"/>
      <c r="P1245" s="255"/>
      <c r="Q1245" s="255"/>
      <c r="R1245" s="255"/>
      <c r="S1245" s="255"/>
      <c r="T1245" s="255"/>
      <c r="U1245" s="255"/>
      <c r="V1245" s="255"/>
      <c r="W1245" s="255"/>
      <c r="X1245" s="255"/>
      <c r="Y1245" s="255"/>
      <c r="Z1245" s="255"/>
      <c r="AA1245" s="255"/>
      <c r="AB1245" s="255"/>
      <c r="AC1245" s="255"/>
      <c r="AD1245" s="255"/>
      <c r="AE1245" s="255"/>
      <c r="AF1245" s="255"/>
      <c r="AG1245" s="255"/>
      <c r="AH1245" s="255"/>
      <c r="AI1245" s="255"/>
      <c r="AJ1245" s="255"/>
      <c r="AK1245" s="255"/>
      <c r="AL1245" s="255"/>
      <c r="AM1245" s="255"/>
      <c r="AN1245" s="255"/>
      <c r="AO1245" s="255"/>
      <c r="AP1245" s="255"/>
      <c r="AQ1245" s="255"/>
      <c r="AR1245" s="255"/>
      <c r="AS1245" s="255"/>
      <c r="AT1245" s="255"/>
      <c r="AU1245" s="255"/>
      <c r="AV1245" s="255"/>
      <c r="AW1245" s="255"/>
      <c r="AX1245" s="255"/>
      <c r="AY1245" s="255"/>
      <c r="AZ1245" s="255"/>
      <c r="BA1245" s="255"/>
      <c r="BB1245" s="255"/>
      <c r="BC1245" s="255"/>
      <c r="BD1245" s="255"/>
      <c r="BE1245" s="255"/>
      <c r="BF1245" s="255"/>
      <c r="BG1245" s="255"/>
      <c r="BH1245" s="255"/>
      <c r="BI1245" s="255"/>
    </row>
    <row r="1246" spans="1:61" x14ac:dyDescent="0.2">
      <c r="A1246" s="255"/>
      <c r="B1246" s="255"/>
      <c r="C1246" s="255"/>
      <c r="D1246" s="255"/>
      <c r="E1246" s="255"/>
      <c r="F1246" s="255"/>
      <c r="G1246" s="255"/>
      <c r="H1246" s="255"/>
      <c r="I1246" s="255"/>
      <c r="J1246" s="255"/>
      <c r="K1246" s="255"/>
      <c r="L1246" s="255"/>
      <c r="M1246" s="255"/>
      <c r="N1246" s="255"/>
      <c r="O1246" s="255"/>
      <c r="P1246" s="255"/>
      <c r="Q1246" s="255"/>
      <c r="R1246" s="255"/>
      <c r="S1246" s="255"/>
      <c r="T1246" s="255"/>
      <c r="U1246" s="255"/>
      <c r="V1246" s="255"/>
      <c r="W1246" s="255"/>
      <c r="X1246" s="255"/>
      <c r="Y1246" s="255"/>
      <c r="Z1246" s="255"/>
      <c r="AA1246" s="255"/>
      <c r="AB1246" s="255"/>
      <c r="AC1246" s="255"/>
      <c r="AD1246" s="255"/>
      <c r="AE1246" s="255"/>
      <c r="AF1246" s="255"/>
      <c r="AG1246" s="255"/>
      <c r="AH1246" s="255"/>
      <c r="AI1246" s="255"/>
      <c r="AJ1246" s="255"/>
      <c r="AK1246" s="255"/>
      <c r="AL1246" s="255"/>
      <c r="AM1246" s="255"/>
      <c r="AN1246" s="255"/>
      <c r="AO1246" s="255"/>
      <c r="AP1246" s="255"/>
      <c r="AQ1246" s="255"/>
      <c r="AR1246" s="255"/>
      <c r="AS1246" s="255"/>
      <c r="AT1246" s="255"/>
      <c r="AU1246" s="255"/>
      <c r="AV1246" s="255"/>
      <c r="AW1246" s="255"/>
      <c r="AX1246" s="255"/>
      <c r="AY1246" s="255"/>
      <c r="AZ1246" s="255"/>
      <c r="BA1246" s="255"/>
      <c r="BB1246" s="255"/>
      <c r="BC1246" s="255"/>
      <c r="BD1246" s="255"/>
      <c r="BE1246" s="255"/>
      <c r="BF1246" s="255"/>
      <c r="BG1246" s="255"/>
      <c r="BH1246" s="255"/>
      <c r="BI1246" s="255"/>
    </row>
    <row r="1247" spans="1:61" x14ac:dyDescent="0.2">
      <c r="A1247" s="255"/>
      <c r="B1247" s="255"/>
      <c r="C1247" s="255"/>
      <c r="D1247" s="255"/>
      <c r="E1247" s="255"/>
      <c r="F1247" s="255"/>
      <c r="G1247" s="255"/>
      <c r="H1247" s="255"/>
      <c r="I1247" s="255"/>
      <c r="J1247" s="255"/>
      <c r="K1247" s="255"/>
      <c r="L1247" s="255"/>
      <c r="M1247" s="255"/>
      <c r="N1247" s="255"/>
      <c r="O1247" s="255"/>
      <c r="P1247" s="255"/>
      <c r="Q1247" s="255"/>
      <c r="R1247" s="255"/>
      <c r="S1247" s="255"/>
      <c r="T1247" s="255"/>
      <c r="U1247" s="255"/>
      <c r="V1247" s="255"/>
      <c r="W1247" s="255"/>
      <c r="X1247" s="255"/>
      <c r="Y1247" s="255"/>
      <c r="Z1247" s="255"/>
      <c r="AA1247" s="255"/>
      <c r="AB1247" s="255"/>
      <c r="AC1247" s="255"/>
      <c r="AD1247" s="255"/>
      <c r="AE1247" s="255"/>
      <c r="AF1247" s="255"/>
      <c r="AG1247" s="255"/>
      <c r="AH1247" s="255"/>
      <c r="AI1247" s="255"/>
      <c r="AJ1247" s="255"/>
      <c r="AK1247" s="255"/>
      <c r="AL1247" s="255"/>
      <c r="AM1247" s="255"/>
      <c r="AN1247" s="255"/>
      <c r="AO1247" s="255"/>
      <c r="AP1247" s="255"/>
      <c r="AQ1247" s="255"/>
      <c r="AR1247" s="255"/>
      <c r="AS1247" s="255"/>
      <c r="AT1247" s="255"/>
      <c r="AU1247" s="255"/>
      <c r="AV1247" s="255"/>
      <c r="AW1247" s="255"/>
      <c r="AX1247" s="255"/>
      <c r="AY1247" s="255"/>
      <c r="AZ1247" s="255"/>
      <c r="BA1247" s="255"/>
      <c r="BB1247" s="255"/>
      <c r="BC1247" s="255"/>
      <c r="BD1247" s="255"/>
      <c r="BE1247" s="255"/>
      <c r="BF1247" s="255"/>
      <c r="BG1247" s="255"/>
      <c r="BH1247" s="255"/>
      <c r="BI1247" s="255"/>
    </row>
    <row r="1248" spans="1:61" x14ac:dyDescent="0.2">
      <c r="A1248" s="255"/>
      <c r="B1248" s="255"/>
      <c r="C1248" s="255"/>
      <c r="D1248" s="255"/>
      <c r="E1248" s="255"/>
      <c r="F1248" s="255"/>
      <c r="G1248" s="255"/>
      <c r="H1248" s="255"/>
      <c r="I1248" s="255"/>
      <c r="J1248" s="255"/>
      <c r="K1248" s="255"/>
      <c r="L1248" s="255"/>
      <c r="M1248" s="255"/>
      <c r="N1248" s="255"/>
      <c r="O1248" s="255"/>
      <c r="P1248" s="255"/>
      <c r="Q1248" s="255"/>
      <c r="R1248" s="255"/>
      <c r="S1248" s="255"/>
      <c r="T1248" s="255"/>
      <c r="U1248" s="255"/>
      <c r="V1248" s="255"/>
      <c r="W1248" s="255"/>
      <c r="X1248" s="255"/>
      <c r="Y1248" s="255"/>
      <c r="Z1248" s="255"/>
      <c r="AA1248" s="255"/>
      <c r="AB1248" s="255"/>
      <c r="AC1248" s="255"/>
      <c r="AD1248" s="255"/>
      <c r="AE1248" s="255"/>
      <c r="AF1248" s="255"/>
      <c r="AG1248" s="255"/>
      <c r="AH1248" s="255"/>
      <c r="AI1248" s="255"/>
      <c r="AJ1248" s="255"/>
      <c r="AK1248" s="255"/>
      <c r="AL1248" s="255"/>
      <c r="AM1248" s="255"/>
      <c r="AN1248" s="255"/>
      <c r="AO1248" s="255"/>
      <c r="AP1248" s="255"/>
      <c r="AQ1248" s="255"/>
      <c r="AR1248" s="255"/>
      <c r="AS1248" s="255"/>
      <c r="AT1248" s="255"/>
      <c r="AU1248" s="255"/>
      <c r="AV1248" s="255"/>
      <c r="AW1248" s="255"/>
      <c r="AX1248" s="255"/>
      <c r="AY1248" s="255"/>
      <c r="AZ1248" s="255"/>
      <c r="BA1248" s="255"/>
      <c r="BB1248" s="255"/>
      <c r="BC1248" s="255"/>
      <c r="BD1248" s="255"/>
      <c r="BE1248" s="255"/>
      <c r="BF1248" s="255"/>
      <c r="BG1248" s="255"/>
      <c r="BH1248" s="255"/>
      <c r="BI1248" s="255"/>
    </row>
    <row r="1249" spans="1:61" x14ac:dyDescent="0.2">
      <c r="A1249" s="255"/>
      <c r="B1249" s="255"/>
      <c r="C1249" s="255"/>
      <c r="D1249" s="255"/>
      <c r="E1249" s="255"/>
      <c r="F1249" s="255"/>
      <c r="G1249" s="255"/>
      <c r="H1249" s="255"/>
      <c r="I1249" s="255"/>
      <c r="J1249" s="255"/>
      <c r="K1249" s="255"/>
      <c r="L1249" s="255"/>
      <c r="M1249" s="255"/>
      <c r="N1249" s="255"/>
      <c r="O1249" s="255"/>
      <c r="P1249" s="255"/>
      <c r="Q1249" s="255"/>
      <c r="R1249" s="255"/>
      <c r="S1249" s="255"/>
      <c r="T1249" s="255"/>
      <c r="U1249" s="255"/>
      <c r="V1249" s="255"/>
      <c r="W1249" s="255"/>
      <c r="X1249" s="255"/>
      <c r="Y1249" s="255"/>
      <c r="Z1249" s="255"/>
      <c r="AA1249" s="255"/>
      <c r="AB1249" s="255"/>
      <c r="AC1249" s="255"/>
      <c r="AD1249" s="255"/>
      <c r="AE1249" s="255"/>
      <c r="AF1249" s="255"/>
      <c r="AG1249" s="255"/>
      <c r="AH1249" s="255"/>
      <c r="AI1249" s="255"/>
      <c r="AJ1249" s="255"/>
      <c r="AK1249" s="255"/>
      <c r="AL1249" s="255"/>
      <c r="AM1249" s="255"/>
      <c r="AN1249" s="255"/>
      <c r="AO1249" s="255"/>
      <c r="AP1249" s="255"/>
      <c r="AQ1249" s="255"/>
      <c r="AR1249" s="255"/>
      <c r="AS1249" s="255"/>
      <c r="AT1249" s="255"/>
      <c r="AU1249" s="255"/>
      <c r="AV1249" s="255"/>
      <c r="AW1249" s="255"/>
      <c r="AX1249" s="255"/>
      <c r="AY1249" s="255"/>
      <c r="AZ1249" s="255"/>
      <c r="BA1249" s="255"/>
      <c r="BB1249" s="255"/>
      <c r="BC1249" s="255"/>
      <c r="BD1249" s="255"/>
      <c r="BE1249" s="255"/>
      <c r="BF1249" s="255"/>
      <c r="BG1249" s="255"/>
      <c r="BH1249" s="255"/>
      <c r="BI1249" s="255"/>
    </row>
    <row r="1250" spans="1:61" x14ac:dyDescent="0.2">
      <c r="A1250" s="255"/>
      <c r="B1250" s="255"/>
      <c r="C1250" s="255"/>
      <c r="D1250" s="255"/>
      <c r="E1250" s="255"/>
      <c r="F1250" s="255"/>
      <c r="G1250" s="255"/>
      <c r="H1250" s="255"/>
      <c r="I1250" s="255"/>
      <c r="J1250" s="255"/>
      <c r="K1250" s="255"/>
      <c r="L1250" s="255"/>
      <c r="M1250" s="255"/>
      <c r="N1250" s="255"/>
      <c r="O1250" s="255"/>
      <c r="P1250" s="255"/>
      <c r="Q1250" s="255"/>
      <c r="R1250" s="255"/>
      <c r="S1250" s="255"/>
      <c r="T1250" s="255"/>
      <c r="U1250" s="255"/>
      <c r="V1250" s="255"/>
      <c r="W1250" s="255"/>
      <c r="X1250" s="255"/>
      <c r="Y1250" s="255"/>
      <c r="Z1250" s="255"/>
      <c r="AA1250" s="255"/>
      <c r="AB1250" s="255"/>
      <c r="AC1250" s="255"/>
      <c r="AD1250" s="255"/>
      <c r="AE1250" s="255"/>
      <c r="AF1250" s="255"/>
      <c r="AG1250" s="255"/>
      <c r="AH1250" s="255"/>
      <c r="AI1250" s="255"/>
      <c r="AJ1250" s="255"/>
      <c r="AK1250" s="255"/>
      <c r="AL1250" s="255"/>
      <c r="AM1250" s="255"/>
      <c r="AN1250" s="255"/>
      <c r="AO1250" s="255"/>
      <c r="AP1250" s="255"/>
      <c r="AQ1250" s="255"/>
      <c r="AR1250" s="255"/>
      <c r="AS1250" s="255"/>
      <c r="AT1250" s="255"/>
      <c r="AU1250" s="255"/>
      <c r="AV1250" s="255"/>
      <c r="AW1250" s="255"/>
      <c r="AX1250" s="255"/>
      <c r="AY1250" s="255"/>
      <c r="AZ1250" s="255"/>
      <c r="BA1250" s="255"/>
      <c r="BB1250" s="255"/>
      <c r="BC1250" s="255"/>
      <c r="BD1250" s="255"/>
      <c r="BE1250" s="255"/>
      <c r="BF1250" s="255"/>
      <c r="BG1250" s="255"/>
      <c r="BH1250" s="255"/>
      <c r="BI1250" s="255"/>
    </row>
    <row r="1251" spans="1:61" x14ac:dyDescent="0.2">
      <c r="A1251" s="255"/>
      <c r="B1251" s="255"/>
      <c r="C1251" s="255"/>
      <c r="D1251" s="255"/>
      <c r="E1251" s="255"/>
      <c r="F1251" s="255"/>
      <c r="G1251" s="255"/>
      <c r="H1251" s="255"/>
      <c r="I1251" s="255"/>
      <c r="J1251" s="255"/>
      <c r="K1251" s="255"/>
      <c r="L1251" s="255"/>
      <c r="M1251" s="255"/>
      <c r="N1251" s="255"/>
      <c r="O1251" s="255"/>
      <c r="P1251" s="255"/>
      <c r="Q1251" s="255"/>
      <c r="R1251" s="255"/>
      <c r="S1251" s="255"/>
      <c r="T1251" s="255"/>
      <c r="U1251" s="255"/>
      <c r="V1251" s="255"/>
      <c r="W1251" s="255"/>
      <c r="X1251" s="255"/>
      <c r="Y1251" s="255"/>
      <c r="Z1251" s="255"/>
      <c r="AA1251" s="255"/>
      <c r="AB1251" s="255"/>
      <c r="AC1251" s="255"/>
      <c r="AD1251" s="255"/>
      <c r="AE1251" s="255"/>
      <c r="AF1251" s="255"/>
      <c r="AG1251" s="255"/>
      <c r="AH1251" s="255"/>
      <c r="AI1251" s="255"/>
      <c r="AJ1251" s="255"/>
      <c r="AK1251" s="255"/>
      <c r="AL1251" s="255"/>
      <c r="AM1251" s="255"/>
      <c r="AN1251" s="255"/>
      <c r="AO1251" s="255"/>
      <c r="AP1251" s="255"/>
      <c r="AQ1251" s="255"/>
      <c r="AR1251" s="255"/>
      <c r="AS1251" s="255"/>
      <c r="AT1251" s="255"/>
      <c r="AU1251" s="255"/>
      <c r="AV1251" s="255"/>
      <c r="AW1251" s="255"/>
      <c r="AX1251" s="255"/>
      <c r="AY1251" s="255"/>
      <c r="AZ1251" s="255"/>
      <c r="BA1251" s="255"/>
      <c r="BB1251" s="255"/>
      <c r="BC1251" s="255"/>
      <c r="BD1251" s="255"/>
      <c r="BE1251" s="255"/>
      <c r="BF1251" s="255"/>
      <c r="BG1251" s="255"/>
      <c r="BH1251" s="255"/>
      <c r="BI1251" s="255"/>
    </row>
    <row r="1252" spans="1:61" x14ac:dyDescent="0.2">
      <c r="A1252" s="255"/>
      <c r="B1252" s="255"/>
      <c r="C1252" s="255"/>
      <c r="D1252" s="255"/>
      <c r="E1252" s="255"/>
      <c r="F1252" s="255"/>
      <c r="G1252" s="255"/>
      <c r="H1252" s="255"/>
      <c r="I1252" s="255"/>
      <c r="J1252" s="255"/>
      <c r="K1252" s="255"/>
      <c r="L1252" s="255"/>
      <c r="M1252" s="255"/>
      <c r="N1252" s="255"/>
      <c r="O1252" s="255"/>
      <c r="P1252" s="255"/>
      <c r="Q1252" s="255"/>
      <c r="R1252" s="255"/>
      <c r="S1252" s="255"/>
      <c r="T1252" s="255"/>
      <c r="U1252" s="255"/>
      <c r="V1252" s="255"/>
      <c r="W1252" s="255"/>
      <c r="X1252" s="255"/>
      <c r="Y1252" s="255"/>
      <c r="Z1252" s="255"/>
      <c r="AA1252" s="255"/>
      <c r="AB1252" s="255"/>
      <c r="AC1252" s="255"/>
      <c r="AD1252" s="255"/>
      <c r="AE1252" s="255"/>
      <c r="AF1252" s="255"/>
      <c r="AG1252" s="255"/>
      <c r="AH1252" s="255"/>
      <c r="AI1252" s="255"/>
      <c r="AJ1252" s="255"/>
      <c r="AK1252" s="255"/>
      <c r="AL1252" s="255"/>
      <c r="AM1252" s="255"/>
      <c r="AN1252" s="255"/>
      <c r="AO1252" s="255"/>
      <c r="AP1252" s="255"/>
      <c r="AQ1252" s="255"/>
      <c r="AR1252" s="255"/>
      <c r="AS1252" s="255"/>
      <c r="AT1252" s="255"/>
      <c r="AU1252" s="255"/>
      <c r="AV1252" s="255"/>
      <c r="AW1252" s="255"/>
      <c r="AX1252" s="255"/>
      <c r="AY1252" s="255"/>
      <c r="AZ1252" s="255"/>
      <c r="BA1252" s="255"/>
      <c r="BB1252" s="255"/>
      <c r="BC1252" s="255"/>
      <c r="BD1252" s="255"/>
      <c r="BE1252" s="255"/>
      <c r="BF1252" s="255"/>
      <c r="BG1252" s="255"/>
      <c r="BH1252" s="255"/>
      <c r="BI1252" s="255"/>
    </row>
    <row r="1253" spans="1:61" x14ac:dyDescent="0.2">
      <c r="A1253" s="255"/>
      <c r="B1253" s="255"/>
      <c r="C1253" s="255"/>
      <c r="D1253" s="255"/>
      <c r="E1253" s="255"/>
      <c r="F1253" s="255"/>
      <c r="G1253" s="255"/>
      <c r="H1253" s="255"/>
      <c r="I1253" s="255"/>
      <c r="J1253" s="255"/>
      <c r="K1253" s="255"/>
      <c r="L1253" s="255"/>
      <c r="M1253" s="255"/>
      <c r="N1253" s="255"/>
      <c r="O1253" s="255"/>
      <c r="P1253" s="255"/>
      <c r="Q1253" s="255"/>
      <c r="R1253" s="255"/>
      <c r="S1253" s="255"/>
      <c r="T1253" s="255"/>
      <c r="U1253" s="255"/>
      <c r="V1253" s="255"/>
      <c r="W1253" s="255"/>
      <c r="X1253" s="255"/>
      <c r="Y1253" s="255"/>
      <c r="Z1253" s="255"/>
      <c r="AA1253" s="255"/>
      <c r="AB1253" s="255"/>
      <c r="AC1253" s="255"/>
      <c r="AD1253" s="255"/>
      <c r="AE1253" s="255"/>
      <c r="AF1253" s="255"/>
      <c r="AG1253" s="255"/>
      <c r="AH1253" s="255"/>
      <c r="AI1253" s="255"/>
      <c r="AJ1253" s="255"/>
      <c r="AK1253" s="255"/>
      <c r="AL1253" s="255"/>
      <c r="AM1253" s="255"/>
      <c r="AN1253" s="255"/>
      <c r="AO1253" s="255"/>
      <c r="AP1253" s="255"/>
      <c r="AQ1253" s="255"/>
      <c r="AR1253" s="255"/>
      <c r="AS1253" s="255"/>
      <c r="AT1253" s="255"/>
      <c r="AU1253" s="255"/>
      <c r="AV1253" s="255"/>
      <c r="AW1253" s="255"/>
      <c r="AX1253" s="255"/>
      <c r="AY1253" s="255"/>
      <c r="AZ1253" s="255"/>
      <c r="BA1253" s="255"/>
      <c r="BB1253" s="255"/>
      <c r="BC1253" s="255"/>
      <c r="BD1253" s="255"/>
      <c r="BE1253" s="255"/>
      <c r="BF1253" s="255"/>
      <c r="BG1253" s="255"/>
      <c r="BH1253" s="255"/>
      <c r="BI1253" s="255"/>
    </row>
    <row r="1254" spans="1:61" x14ac:dyDescent="0.2">
      <c r="A1254" s="255"/>
      <c r="B1254" s="255"/>
      <c r="C1254" s="255"/>
      <c r="D1254" s="255"/>
      <c r="E1254" s="255"/>
      <c r="F1254" s="255"/>
      <c r="G1254" s="255"/>
      <c r="H1254" s="255"/>
      <c r="I1254" s="255"/>
      <c r="J1254" s="255"/>
      <c r="K1254" s="255"/>
      <c r="L1254" s="255"/>
      <c r="M1254" s="255"/>
      <c r="N1254" s="255"/>
      <c r="O1254" s="255"/>
      <c r="P1254" s="255"/>
      <c r="Q1254" s="255"/>
      <c r="R1254" s="255"/>
      <c r="S1254" s="255"/>
      <c r="T1254" s="255"/>
      <c r="U1254" s="255"/>
      <c r="V1254" s="255"/>
      <c r="W1254" s="255"/>
      <c r="X1254" s="255"/>
      <c r="Y1254" s="255"/>
      <c r="Z1254" s="255"/>
      <c r="AA1254" s="255"/>
      <c r="AB1254" s="255"/>
      <c r="AC1254" s="255"/>
      <c r="AD1254" s="255"/>
      <c r="AE1254" s="255"/>
      <c r="AF1254" s="255"/>
      <c r="AG1254" s="255"/>
      <c r="AH1254" s="255"/>
      <c r="AI1254" s="255"/>
      <c r="AJ1254" s="255"/>
      <c r="AK1254" s="255"/>
      <c r="AL1254" s="255"/>
      <c r="AM1254" s="255"/>
      <c r="AN1254" s="255"/>
      <c r="AO1254" s="255"/>
      <c r="AP1254" s="255"/>
      <c r="AQ1254" s="255"/>
      <c r="AR1254" s="255"/>
      <c r="AS1254" s="255"/>
      <c r="AT1254" s="255"/>
      <c r="AU1254" s="255"/>
      <c r="AV1254" s="255"/>
      <c r="AW1254" s="255"/>
      <c r="AX1254" s="255"/>
      <c r="AY1254" s="255"/>
      <c r="AZ1254" s="255"/>
      <c r="BA1254" s="255"/>
      <c r="BB1254" s="255"/>
      <c r="BC1254" s="255"/>
      <c r="BD1254" s="255"/>
      <c r="BE1254" s="255"/>
      <c r="BF1254" s="255"/>
      <c r="BG1254" s="255"/>
      <c r="BH1254" s="255"/>
      <c r="BI1254" s="255"/>
    </row>
    <row r="1255" spans="1:61" x14ac:dyDescent="0.2">
      <c r="A1255" s="255"/>
      <c r="B1255" s="255"/>
      <c r="C1255" s="255"/>
      <c r="D1255" s="255"/>
      <c r="E1255" s="255"/>
      <c r="F1255" s="255"/>
      <c r="G1255" s="255"/>
      <c r="H1255" s="255"/>
      <c r="I1255" s="255"/>
      <c r="J1255" s="255"/>
      <c r="K1255" s="255"/>
      <c r="L1255" s="255"/>
      <c r="M1255" s="255"/>
      <c r="N1255" s="255"/>
      <c r="O1255" s="255"/>
      <c r="P1255" s="255"/>
      <c r="Q1255" s="255"/>
      <c r="R1255" s="255"/>
      <c r="S1255" s="255"/>
      <c r="T1255" s="255"/>
      <c r="U1255" s="255"/>
      <c r="V1255" s="255"/>
      <c r="W1255" s="255"/>
      <c r="X1255" s="255"/>
      <c r="Y1255" s="255"/>
      <c r="Z1255" s="255"/>
      <c r="AA1255" s="255"/>
      <c r="AB1255" s="255"/>
      <c r="AC1255" s="255"/>
      <c r="AD1255" s="255"/>
      <c r="AE1255" s="255"/>
      <c r="AF1255" s="255"/>
      <c r="AG1255" s="255"/>
      <c r="AH1255" s="255"/>
      <c r="AI1255" s="255"/>
      <c r="AJ1255" s="255"/>
      <c r="AK1255" s="255"/>
      <c r="AL1255" s="255"/>
      <c r="AM1255" s="255"/>
      <c r="AN1255" s="255"/>
      <c r="AO1255" s="255"/>
      <c r="AP1255" s="255"/>
      <c r="AQ1255" s="255"/>
      <c r="AR1255" s="255"/>
      <c r="AS1255" s="255"/>
      <c r="AT1255" s="255"/>
      <c r="AU1255" s="255"/>
      <c r="AV1255" s="255"/>
      <c r="AW1255" s="255"/>
      <c r="AX1255" s="255"/>
      <c r="AY1255" s="255"/>
      <c r="AZ1255" s="255"/>
      <c r="BA1255" s="255"/>
      <c r="BB1255" s="255"/>
      <c r="BC1255" s="255"/>
      <c r="BD1255" s="255"/>
      <c r="BE1255" s="255"/>
      <c r="BF1255" s="255"/>
      <c r="BG1255" s="255"/>
      <c r="BH1255" s="255"/>
      <c r="BI1255" s="255"/>
    </row>
    <row r="1256" spans="1:61" x14ac:dyDescent="0.2">
      <c r="A1256" s="255"/>
      <c r="B1256" s="255"/>
      <c r="C1256" s="255"/>
      <c r="D1256" s="255"/>
      <c r="E1256" s="255"/>
      <c r="F1256" s="255"/>
      <c r="G1256" s="255"/>
      <c r="H1256" s="255"/>
      <c r="I1256" s="255"/>
      <c r="J1256" s="255"/>
      <c r="K1256" s="255"/>
      <c r="L1256" s="255"/>
      <c r="M1256" s="255"/>
      <c r="N1256" s="255"/>
      <c r="O1256" s="255"/>
      <c r="P1256" s="255"/>
      <c r="Q1256" s="255"/>
      <c r="R1256" s="255"/>
      <c r="S1256" s="255"/>
      <c r="T1256" s="255"/>
      <c r="U1256" s="255"/>
      <c r="V1256" s="255"/>
      <c r="W1256" s="255"/>
      <c r="X1256" s="255"/>
      <c r="Y1256" s="255"/>
      <c r="Z1256" s="255"/>
      <c r="AA1256" s="255"/>
      <c r="AB1256" s="255"/>
      <c r="AC1256" s="255"/>
      <c r="AD1256" s="255"/>
      <c r="AE1256" s="255"/>
      <c r="AF1256" s="255"/>
      <c r="AG1256" s="255"/>
      <c r="AH1256" s="255"/>
      <c r="AI1256" s="255"/>
      <c r="AJ1256" s="255"/>
      <c r="AK1256" s="255"/>
      <c r="AL1256" s="255"/>
      <c r="AM1256" s="255"/>
      <c r="AN1256" s="255"/>
      <c r="AO1256" s="255"/>
      <c r="AP1256" s="255"/>
      <c r="AQ1256" s="255"/>
      <c r="AR1256" s="255"/>
      <c r="AS1256" s="255"/>
      <c r="AT1256" s="255"/>
      <c r="AU1256" s="255"/>
      <c r="AV1256" s="255"/>
      <c r="AW1256" s="255"/>
      <c r="AX1256" s="255"/>
      <c r="AY1256" s="255"/>
      <c r="AZ1256" s="255"/>
      <c r="BA1256" s="255"/>
      <c r="BB1256" s="255"/>
      <c r="BC1256" s="255"/>
      <c r="BD1256" s="255"/>
      <c r="BE1256" s="255"/>
      <c r="BF1256" s="255"/>
      <c r="BG1256" s="255"/>
      <c r="BH1256" s="255"/>
      <c r="BI1256" s="255"/>
    </row>
    <row r="1257" spans="1:61" x14ac:dyDescent="0.2">
      <c r="A1257" s="255"/>
      <c r="B1257" s="255"/>
      <c r="C1257" s="255"/>
      <c r="D1257" s="255"/>
      <c r="E1257" s="255"/>
      <c r="F1257" s="255"/>
      <c r="G1257" s="255"/>
      <c r="H1257" s="255"/>
      <c r="I1257" s="255"/>
      <c r="J1257" s="255"/>
      <c r="K1257" s="255"/>
      <c r="L1257" s="255"/>
      <c r="M1257" s="255"/>
      <c r="N1257" s="255"/>
      <c r="O1257" s="255"/>
      <c r="P1257" s="255"/>
      <c r="Q1257" s="255"/>
      <c r="R1257" s="255"/>
      <c r="S1257" s="255"/>
      <c r="T1257" s="255"/>
      <c r="U1257" s="255"/>
      <c r="V1257" s="255"/>
      <c r="W1257" s="255"/>
      <c r="X1257" s="255"/>
      <c r="Y1257" s="255"/>
      <c r="Z1257" s="255"/>
      <c r="AA1257" s="255"/>
      <c r="AB1257" s="255"/>
      <c r="AC1257" s="255"/>
      <c r="AD1257" s="255"/>
      <c r="AE1257" s="255"/>
      <c r="AF1257" s="255"/>
      <c r="AG1257" s="255"/>
      <c r="AH1257" s="255"/>
      <c r="AI1257" s="255"/>
      <c r="AJ1257" s="255"/>
      <c r="AK1257" s="255"/>
      <c r="AL1257" s="255"/>
      <c r="AM1257" s="255"/>
      <c r="AN1257" s="255"/>
      <c r="AO1257" s="255"/>
      <c r="AP1257" s="255"/>
      <c r="AQ1257" s="255"/>
      <c r="AR1257" s="255"/>
      <c r="AS1257" s="255"/>
      <c r="AT1257" s="255"/>
      <c r="AU1257" s="255"/>
      <c r="AV1257" s="255"/>
      <c r="AW1257" s="255"/>
      <c r="AX1257" s="255"/>
      <c r="AY1257" s="255"/>
      <c r="AZ1257" s="255"/>
      <c r="BA1257" s="255"/>
      <c r="BB1257" s="255"/>
      <c r="BC1257" s="255"/>
      <c r="BD1257" s="255"/>
      <c r="BE1257" s="255"/>
      <c r="BF1257" s="255"/>
      <c r="BG1257" s="255"/>
      <c r="BH1257" s="255"/>
      <c r="BI1257" s="255"/>
    </row>
    <row r="1258" spans="1:61" x14ac:dyDescent="0.2">
      <c r="A1258" s="255"/>
      <c r="B1258" s="255"/>
      <c r="C1258" s="255"/>
      <c r="D1258" s="255"/>
      <c r="E1258" s="255"/>
      <c r="F1258" s="255"/>
      <c r="G1258" s="255"/>
      <c r="H1258" s="255"/>
      <c r="I1258" s="255"/>
      <c r="J1258" s="255"/>
      <c r="K1258" s="255"/>
      <c r="L1258" s="255"/>
      <c r="M1258" s="255"/>
      <c r="N1258" s="255"/>
      <c r="O1258" s="255"/>
      <c r="P1258" s="255"/>
      <c r="Q1258" s="255"/>
      <c r="R1258" s="255"/>
      <c r="S1258" s="255"/>
      <c r="T1258" s="255"/>
      <c r="U1258" s="255"/>
      <c r="V1258" s="255"/>
      <c r="W1258" s="255"/>
      <c r="X1258" s="255"/>
      <c r="Y1258" s="255"/>
      <c r="Z1258" s="255"/>
      <c r="AA1258" s="255"/>
      <c r="AB1258" s="255"/>
      <c r="AC1258" s="255"/>
      <c r="AD1258" s="255"/>
      <c r="AE1258" s="255"/>
      <c r="AF1258" s="255"/>
      <c r="AG1258" s="255"/>
      <c r="AH1258" s="255"/>
      <c r="AI1258" s="255"/>
      <c r="AJ1258" s="255"/>
      <c r="AK1258" s="255"/>
      <c r="AL1258" s="255"/>
      <c r="AM1258" s="255"/>
      <c r="AN1258" s="255"/>
      <c r="AO1258" s="255"/>
      <c r="AP1258" s="255"/>
      <c r="AQ1258" s="255"/>
      <c r="AR1258" s="255"/>
      <c r="AS1258" s="255"/>
      <c r="AT1258" s="255"/>
      <c r="AU1258" s="255"/>
      <c r="AV1258" s="255"/>
      <c r="AW1258" s="255"/>
      <c r="AX1258" s="255"/>
      <c r="AY1258" s="255"/>
      <c r="AZ1258" s="255"/>
      <c r="BA1258" s="255"/>
      <c r="BB1258" s="255"/>
      <c r="BC1258" s="255"/>
      <c r="BD1258" s="255"/>
      <c r="BE1258" s="255"/>
      <c r="BF1258" s="255"/>
      <c r="BG1258" s="255"/>
      <c r="BH1258" s="255"/>
      <c r="BI1258" s="255"/>
    </row>
    <row r="1259" spans="1:61" x14ac:dyDescent="0.2">
      <c r="A1259" s="255"/>
      <c r="B1259" s="255"/>
      <c r="C1259" s="255"/>
      <c r="D1259" s="255"/>
      <c r="E1259" s="255"/>
      <c r="F1259" s="255"/>
      <c r="G1259" s="255"/>
      <c r="H1259" s="255"/>
      <c r="I1259" s="255"/>
      <c r="J1259" s="255"/>
      <c r="K1259" s="255"/>
      <c r="L1259" s="255"/>
      <c r="M1259" s="255"/>
      <c r="N1259" s="255"/>
      <c r="O1259" s="255"/>
      <c r="P1259" s="255"/>
      <c r="Q1259" s="255"/>
      <c r="R1259" s="255"/>
      <c r="S1259" s="255"/>
      <c r="T1259" s="255"/>
      <c r="U1259" s="255"/>
      <c r="V1259" s="255"/>
      <c r="W1259" s="255"/>
      <c r="X1259" s="255"/>
      <c r="Y1259" s="255"/>
      <c r="Z1259" s="255"/>
      <c r="AA1259" s="255"/>
      <c r="AB1259" s="255"/>
      <c r="AC1259" s="255"/>
      <c r="AD1259" s="255"/>
      <c r="AE1259" s="255"/>
      <c r="AF1259" s="255"/>
      <c r="AG1259" s="255"/>
      <c r="AH1259" s="255"/>
      <c r="AI1259" s="255"/>
      <c r="AJ1259" s="255"/>
      <c r="AK1259" s="255"/>
      <c r="AL1259" s="255"/>
      <c r="AM1259" s="255"/>
      <c r="AN1259" s="255"/>
      <c r="AO1259" s="255"/>
      <c r="AP1259" s="255"/>
      <c r="AQ1259" s="255"/>
      <c r="AR1259" s="255"/>
      <c r="AS1259" s="255"/>
      <c r="AT1259" s="255"/>
      <c r="AU1259" s="255"/>
      <c r="AV1259" s="255"/>
      <c r="AW1259" s="255"/>
      <c r="AX1259" s="255"/>
      <c r="AY1259" s="255"/>
      <c r="AZ1259" s="255"/>
      <c r="BA1259" s="255"/>
      <c r="BB1259" s="255"/>
      <c r="BC1259" s="255"/>
      <c r="BD1259" s="255"/>
      <c r="BE1259" s="255"/>
      <c r="BF1259" s="255"/>
      <c r="BG1259" s="255"/>
      <c r="BH1259" s="255"/>
      <c r="BI1259" s="255"/>
    </row>
    <row r="1260" spans="1:61" x14ac:dyDescent="0.2">
      <c r="A1260" s="255"/>
      <c r="B1260" s="255"/>
      <c r="C1260" s="255"/>
      <c r="D1260" s="255"/>
      <c r="E1260" s="255"/>
      <c r="F1260" s="255"/>
      <c r="G1260" s="255"/>
      <c r="H1260" s="255"/>
      <c r="I1260" s="255"/>
      <c r="J1260" s="255"/>
      <c r="K1260" s="255"/>
      <c r="L1260" s="255"/>
      <c r="M1260" s="255"/>
      <c r="N1260" s="255"/>
      <c r="O1260" s="255"/>
      <c r="P1260" s="255"/>
      <c r="Q1260" s="255"/>
      <c r="R1260" s="255"/>
      <c r="S1260" s="255"/>
      <c r="T1260" s="255"/>
      <c r="U1260" s="255"/>
      <c r="V1260" s="255"/>
      <c r="W1260" s="255"/>
      <c r="X1260" s="255"/>
      <c r="Y1260" s="255"/>
      <c r="Z1260" s="255"/>
      <c r="AA1260" s="255"/>
      <c r="AB1260" s="255"/>
      <c r="AC1260" s="255"/>
      <c r="AD1260" s="255"/>
      <c r="AE1260" s="255"/>
      <c r="AF1260" s="255"/>
      <c r="AG1260" s="255"/>
      <c r="AH1260" s="255"/>
      <c r="AI1260" s="255"/>
      <c r="AJ1260" s="255"/>
      <c r="AK1260" s="255"/>
      <c r="AL1260" s="255"/>
      <c r="AM1260" s="255"/>
      <c r="AN1260" s="255"/>
      <c r="AO1260" s="255"/>
      <c r="AP1260" s="255"/>
      <c r="AQ1260" s="255"/>
      <c r="AR1260" s="255"/>
      <c r="AS1260" s="255"/>
      <c r="AT1260" s="255"/>
      <c r="AU1260" s="255"/>
      <c r="AV1260" s="255"/>
      <c r="AW1260" s="255"/>
      <c r="AX1260" s="255"/>
      <c r="AY1260" s="255"/>
      <c r="AZ1260" s="255"/>
      <c r="BA1260" s="255"/>
      <c r="BB1260" s="255"/>
      <c r="BC1260" s="255"/>
      <c r="BD1260" s="255"/>
      <c r="BE1260" s="255"/>
      <c r="BF1260" s="255"/>
      <c r="BG1260" s="255"/>
      <c r="BH1260" s="255"/>
      <c r="BI1260" s="255"/>
    </row>
    <row r="1261" spans="1:61" x14ac:dyDescent="0.2">
      <c r="A1261" s="255"/>
      <c r="B1261" s="255"/>
      <c r="C1261" s="255"/>
      <c r="D1261" s="255"/>
      <c r="E1261" s="255"/>
      <c r="F1261" s="255"/>
      <c r="G1261" s="255"/>
      <c r="H1261" s="255"/>
      <c r="I1261" s="255"/>
      <c r="J1261" s="255"/>
      <c r="K1261" s="255"/>
      <c r="L1261" s="255"/>
      <c r="M1261" s="255"/>
      <c r="N1261" s="255"/>
      <c r="O1261" s="255"/>
      <c r="P1261" s="255"/>
      <c r="Q1261" s="255"/>
      <c r="R1261" s="255"/>
      <c r="S1261" s="255"/>
      <c r="T1261" s="255"/>
      <c r="U1261" s="255"/>
      <c r="V1261" s="255"/>
      <c r="W1261" s="255"/>
      <c r="X1261" s="255"/>
      <c r="Y1261" s="255"/>
      <c r="Z1261" s="255"/>
      <c r="AA1261" s="255"/>
      <c r="AB1261" s="255"/>
      <c r="AC1261" s="255"/>
      <c r="AD1261" s="255"/>
      <c r="AE1261" s="255"/>
      <c r="AF1261" s="255"/>
      <c r="AG1261" s="255"/>
      <c r="AH1261" s="255"/>
      <c r="AI1261" s="255"/>
      <c r="AJ1261" s="255"/>
      <c r="AK1261" s="255"/>
      <c r="AL1261" s="255"/>
      <c r="AM1261" s="255"/>
      <c r="AN1261" s="255"/>
      <c r="AO1261" s="255"/>
      <c r="AP1261" s="255"/>
      <c r="AQ1261" s="255"/>
      <c r="AR1261" s="255"/>
      <c r="AS1261" s="255"/>
      <c r="AT1261" s="255"/>
      <c r="AU1261" s="255"/>
      <c r="AV1261" s="255"/>
      <c r="AW1261" s="255"/>
      <c r="AX1261" s="255"/>
      <c r="AY1261" s="255"/>
      <c r="AZ1261" s="255"/>
      <c r="BA1261" s="255"/>
      <c r="BB1261" s="255"/>
      <c r="BC1261" s="255"/>
      <c r="BD1261" s="255"/>
      <c r="BE1261" s="255"/>
      <c r="BF1261" s="255"/>
      <c r="BG1261" s="255"/>
      <c r="BH1261" s="255"/>
      <c r="BI1261" s="255"/>
    </row>
    <row r="1262" spans="1:61" x14ac:dyDescent="0.2">
      <c r="A1262" s="255"/>
      <c r="B1262" s="255"/>
      <c r="C1262" s="255"/>
      <c r="D1262" s="255"/>
      <c r="E1262" s="255"/>
      <c r="F1262" s="255"/>
      <c r="G1262" s="255"/>
      <c r="H1262" s="255"/>
      <c r="I1262" s="255"/>
      <c r="J1262" s="255"/>
      <c r="K1262" s="255"/>
      <c r="L1262" s="255"/>
      <c r="M1262" s="255"/>
      <c r="N1262" s="255"/>
      <c r="O1262" s="255"/>
      <c r="P1262" s="255"/>
      <c r="Q1262" s="255"/>
      <c r="R1262" s="255"/>
      <c r="S1262" s="255"/>
      <c r="T1262" s="255"/>
      <c r="U1262" s="255"/>
      <c r="V1262" s="255"/>
      <c r="W1262" s="255"/>
      <c r="X1262" s="255"/>
      <c r="Y1262" s="255"/>
      <c r="Z1262" s="255"/>
      <c r="AA1262" s="255"/>
      <c r="AB1262" s="255"/>
      <c r="AC1262" s="255"/>
      <c r="AD1262" s="255"/>
      <c r="AE1262" s="255"/>
      <c r="AF1262" s="255"/>
      <c r="AG1262" s="255"/>
      <c r="AH1262" s="255"/>
      <c r="AI1262" s="255"/>
      <c r="AJ1262" s="255"/>
      <c r="AK1262" s="255"/>
      <c r="AL1262" s="255"/>
      <c r="AM1262" s="255"/>
      <c r="AN1262" s="255"/>
      <c r="AO1262" s="255"/>
      <c r="AP1262" s="255"/>
      <c r="AQ1262" s="255"/>
      <c r="AR1262" s="255"/>
      <c r="AS1262" s="255"/>
      <c r="AT1262" s="255"/>
      <c r="AU1262" s="255"/>
      <c r="AV1262" s="255"/>
      <c r="AW1262" s="255"/>
      <c r="AX1262" s="255"/>
      <c r="AY1262" s="255"/>
      <c r="AZ1262" s="255"/>
      <c r="BA1262" s="255"/>
      <c r="BB1262" s="255"/>
      <c r="BC1262" s="255"/>
      <c r="BD1262" s="255"/>
      <c r="BE1262" s="255"/>
      <c r="BF1262" s="255"/>
      <c r="BG1262" s="255"/>
      <c r="BH1262" s="255"/>
      <c r="BI1262" s="255"/>
    </row>
    <row r="1263" spans="1:61" x14ac:dyDescent="0.2">
      <c r="A1263" s="255"/>
      <c r="B1263" s="255"/>
      <c r="C1263" s="255"/>
      <c r="D1263" s="255"/>
      <c r="E1263" s="255"/>
      <c r="F1263" s="255"/>
      <c r="G1263" s="255"/>
      <c r="H1263" s="255"/>
      <c r="I1263" s="255"/>
      <c r="J1263" s="255"/>
      <c r="K1263" s="255"/>
      <c r="L1263" s="255"/>
      <c r="M1263" s="255"/>
      <c r="N1263" s="255"/>
      <c r="O1263" s="255"/>
      <c r="P1263" s="255"/>
      <c r="Q1263" s="255"/>
      <c r="R1263" s="255"/>
      <c r="S1263" s="255"/>
      <c r="T1263" s="255"/>
      <c r="U1263" s="255"/>
      <c r="V1263" s="255"/>
      <c r="W1263" s="255"/>
      <c r="X1263" s="255"/>
      <c r="Y1263" s="255"/>
      <c r="Z1263" s="255"/>
      <c r="AA1263" s="255"/>
      <c r="AB1263" s="255"/>
      <c r="AC1263" s="255"/>
      <c r="AD1263" s="255"/>
      <c r="AE1263" s="255"/>
      <c r="AF1263" s="255"/>
      <c r="AG1263" s="255"/>
      <c r="AH1263" s="255"/>
      <c r="AI1263" s="255"/>
      <c r="AJ1263" s="255"/>
      <c r="AK1263" s="255"/>
      <c r="AL1263" s="255"/>
      <c r="AM1263" s="255"/>
      <c r="AN1263" s="255"/>
      <c r="AO1263" s="255"/>
      <c r="AP1263" s="255"/>
      <c r="AQ1263" s="255"/>
      <c r="AR1263" s="255"/>
      <c r="AS1263" s="255"/>
      <c r="AT1263" s="255"/>
      <c r="AU1263" s="255"/>
      <c r="AV1263" s="255"/>
      <c r="AW1263" s="255"/>
      <c r="AX1263" s="255"/>
      <c r="AY1263" s="255"/>
      <c r="AZ1263" s="255"/>
      <c r="BA1263" s="255"/>
      <c r="BB1263" s="255"/>
      <c r="BC1263" s="255"/>
      <c r="BD1263" s="255"/>
      <c r="BE1263" s="255"/>
      <c r="BF1263" s="255"/>
      <c r="BG1263" s="255"/>
      <c r="BH1263" s="255"/>
      <c r="BI1263" s="255"/>
    </row>
    <row r="1264" spans="1:61" x14ac:dyDescent="0.2">
      <c r="A1264" s="255"/>
      <c r="B1264" s="255"/>
      <c r="C1264" s="255"/>
      <c r="D1264" s="255"/>
      <c r="E1264" s="255"/>
      <c r="F1264" s="255"/>
      <c r="G1264" s="255"/>
      <c r="H1264" s="255"/>
      <c r="I1264" s="255"/>
      <c r="J1264" s="255"/>
      <c r="K1264" s="255"/>
      <c r="L1264" s="255"/>
      <c r="M1264" s="255"/>
      <c r="N1264" s="255"/>
      <c r="O1264" s="255"/>
      <c r="P1264" s="255"/>
      <c r="Q1264" s="255"/>
      <c r="R1264" s="255"/>
      <c r="S1264" s="255"/>
      <c r="T1264" s="255"/>
      <c r="U1264" s="255"/>
      <c r="V1264" s="255"/>
      <c r="W1264" s="255"/>
      <c r="X1264" s="255"/>
      <c r="Y1264" s="255"/>
      <c r="Z1264" s="255"/>
      <c r="AA1264" s="255"/>
      <c r="AB1264" s="255"/>
      <c r="AC1264" s="255"/>
      <c r="AD1264" s="255"/>
      <c r="AE1264" s="255"/>
      <c r="AF1264" s="255"/>
      <c r="AG1264" s="255"/>
      <c r="AH1264" s="255"/>
      <c r="AI1264" s="255"/>
      <c r="AJ1264" s="255"/>
      <c r="AK1264" s="255"/>
      <c r="AL1264" s="255"/>
      <c r="AM1264" s="255"/>
      <c r="AN1264" s="255"/>
      <c r="AO1264" s="255"/>
      <c r="AP1264" s="255"/>
      <c r="AQ1264" s="255"/>
      <c r="AR1264" s="255"/>
      <c r="AS1264" s="255"/>
      <c r="AT1264" s="255"/>
      <c r="AU1264" s="255"/>
      <c r="AV1264" s="255"/>
      <c r="AW1264" s="255"/>
      <c r="AX1264" s="255"/>
      <c r="AY1264" s="255"/>
      <c r="AZ1264" s="255"/>
      <c r="BA1264" s="255"/>
      <c r="BB1264" s="255"/>
      <c r="BC1264" s="255"/>
      <c r="BD1264" s="255"/>
      <c r="BE1264" s="255"/>
      <c r="BF1264" s="255"/>
      <c r="BG1264" s="255"/>
      <c r="BH1264" s="255"/>
      <c r="BI1264" s="255"/>
    </row>
    <row r="1265" spans="1:61" x14ac:dyDescent="0.2">
      <c r="A1265" s="255"/>
      <c r="B1265" s="255"/>
      <c r="C1265" s="255"/>
      <c r="D1265" s="255"/>
      <c r="E1265" s="255"/>
      <c r="F1265" s="255"/>
      <c r="G1265" s="255"/>
      <c r="H1265" s="255"/>
      <c r="I1265" s="255"/>
      <c r="J1265" s="255"/>
      <c r="K1265" s="255"/>
      <c r="L1265" s="255"/>
      <c r="M1265" s="255"/>
      <c r="N1265" s="255"/>
      <c r="O1265" s="255"/>
      <c r="P1265" s="255"/>
      <c r="Q1265" s="255"/>
      <c r="R1265" s="255"/>
      <c r="S1265" s="255"/>
      <c r="T1265" s="255"/>
      <c r="U1265" s="255"/>
      <c r="V1265" s="255"/>
      <c r="W1265" s="255"/>
      <c r="X1265" s="255"/>
      <c r="Y1265" s="255"/>
      <c r="Z1265" s="255"/>
      <c r="AA1265" s="255"/>
      <c r="AB1265" s="255"/>
      <c r="AC1265" s="255"/>
      <c r="AD1265" s="255"/>
      <c r="AE1265" s="255"/>
      <c r="AF1265" s="255"/>
      <c r="AG1265" s="255"/>
      <c r="AH1265" s="255"/>
      <c r="AI1265" s="255"/>
      <c r="AJ1265" s="255"/>
      <c r="AK1265" s="255"/>
      <c r="AL1265" s="255"/>
      <c r="AM1265" s="255"/>
      <c r="AN1265" s="255"/>
      <c r="AO1265" s="255"/>
      <c r="AP1265" s="255"/>
      <c r="AQ1265" s="255"/>
      <c r="AR1265" s="255"/>
      <c r="AS1265" s="255"/>
      <c r="AT1265" s="255"/>
      <c r="AU1265" s="255"/>
      <c r="AV1265" s="255"/>
      <c r="AW1265" s="255"/>
      <c r="AX1265" s="255"/>
      <c r="AY1265" s="255"/>
      <c r="AZ1265" s="255"/>
      <c r="BA1265" s="255"/>
      <c r="BB1265" s="255"/>
      <c r="BC1265" s="255"/>
      <c r="BD1265" s="255"/>
      <c r="BE1265" s="255"/>
      <c r="BF1265" s="255"/>
      <c r="BG1265" s="255"/>
      <c r="BH1265" s="255"/>
      <c r="BI1265" s="255"/>
    </row>
    <row r="1266" spans="1:61" x14ac:dyDescent="0.2">
      <c r="A1266" s="255"/>
      <c r="B1266" s="255"/>
      <c r="C1266" s="255"/>
      <c r="D1266" s="255"/>
      <c r="E1266" s="255"/>
      <c r="F1266" s="255"/>
      <c r="G1266" s="255"/>
      <c r="H1266" s="255"/>
      <c r="I1266" s="255"/>
      <c r="J1266" s="255"/>
      <c r="K1266" s="255"/>
      <c r="L1266" s="255"/>
      <c r="M1266" s="255"/>
      <c r="N1266" s="255"/>
      <c r="O1266" s="255"/>
      <c r="P1266" s="255"/>
      <c r="Q1266" s="255"/>
      <c r="R1266" s="255"/>
      <c r="S1266" s="255"/>
      <c r="T1266" s="255"/>
      <c r="U1266" s="255"/>
      <c r="V1266" s="255"/>
      <c r="W1266" s="255"/>
      <c r="X1266" s="255"/>
      <c r="Y1266" s="255"/>
      <c r="Z1266" s="255"/>
      <c r="AA1266" s="255"/>
      <c r="AB1266" s="255"/>
      <c r="AC1266" s="255"/>
      <c r="AD1266" s="255"/>
      <c r="AE1266" s="255"/>
      <c r="AF1266" s="255"/>
      <c r="AG1266" s="255"/>
      <c r="AH1266" s="255"/>
      <c r="AI1266" s="255"/>
      <c r="AJ1266" s="255"/>
      <c r="AK1266" s="255"/>
      <c r="AL1266" s="255"/>
      <c r="AM1266" s="255"/>
      <c r="AN1266" s="255"/>
      <c r="AO1266" s="255"/>
      <c r="AP1266" s="255"/>
      <c r="AQ1266" s="255"/>
      <c r="AR1266" s="255"/>
      <c r="AS1266" s="255"/>
      <c r="AT1266" s="255"/>
      <c r="AU1266" s="255"/>
      <c r="AV1266" s="255"/>
      <c r="AW1266" s="255"/>
      <c r="AX1266" s="255"/>
      <c r="AY1266" s="255"/>
      <c r="AZ1266" s="255"/>
      <c r="BA1266" s="255"/>
      <c r="BB1266" s="255"/>
      <c r="BC1266" s="255"/>
      <c r="BD1266" s="255"/>
      <c r="BE1266" s="255"/>
      <c r="BF1266" s="255"/>
      <c r="BG1266" s="255"/>
      <c r="BH1266" s="255"/>
      <c r="BI1266" s="255"/>
    </row>
    <row r="1267" spans="1:61" x14ac:dyDescent="0.2">
      <c r="A1267" s="255"/>
      <c r="B1267" s="255"/>
      <c r="C1267" s="255"/>
      <c r="D1267" s="255"/>
      <c r="E1267" s="255"/>
      <c r="F1267" s="255"/>
      <c r="G1267" s="255"/>
      <c r="H1267" s="255"/>
      <c r="I1267" s="255"/>
      <c r="J1267" s="255"/>
      <c r="K1267" s="255"/>
      <c r="L1267" s="255"/>
      <c r="M1267" s="255"/>
      <c r="N1267" s="255"/>
      <c r="O1267" s="255"/>
      <c r="P1267" s="255"/>
      <c r="Q1267" s="255"/>
      <c r="R1267" s="255"/>
      <c r="S1267" s="255"/>
      <c r="T1267" s="255"/>
      <c r="U1267" s="255"/>
      <c r="V1267" s="255"/>
      <c r="W1267" s="255"/>
      <c r="X1267" s="255"/>
      <c r="Y1267" s="255"/>
      <c r="Z1267" s="255"/>
      <c r="AA1267" s="255"/>
      <c r="AB1267" s="255"/>
      <c r="AC1267" s="255"/>
      <c r="AD1267" s="255"/>
      <c r="AE1267" s="255"/>
      <c r="AF1267" s="255"/>
      <c r="AG1267" s="255"/>
      <c r="AH1267" s="255"/>
      <c r="AI1267" s="255"/>
      <c r="AJ1267" s="255"/>
      <c r="AK1267" s="255"/>
      <c r="AL1267" s="255"/>
      <c r="AM1267" s="255"/>
      <c r="AN1267" s="255"/>
      <c r="AO1267" s="255"/>
      <c r="AP1267" s="255"/>
      <c r="AQ1267" s="255"/>
      <c r="AR1267" s="255"/>
      <c r="AS1267" s="255"/>
      <c r="AT1267" s="255"/>
      <c r="AU1267" s="255"/>
      <c r="AV1267" s="255"/>
      <c r="AW1267" s="255"/>
      <c r="AX1267" s="255"/>
      <c r="AY1267" s="255"/>
      <c r="AZ1267" s="255"/>
      <c r="BA1267" s="255"/>
      <c r="BB1267" s="255"/>
      <c r="BC1267" s="255"/>
      <c r="BD1267" s="255"/>
      <c r="BE1267" s="255"/>
      <c r="BF1267" s="255"/>
      <c r="BG1267" s="255"/>
      <c r="BH1267" s="255"/>
      <c r="BI1267" s="255"/>
    </row>
    <row r="1268" spans="1:61" x14ac:dyDescent="0.2">
      <c r="A1268" s="255"/>
      <c r="B1268" s="255"/>
      <c r="C1268" s="255"/>
      <c r="D1268" s="255"/>
      <c r="E1268" s="255"/>
      <c r="F1268" s="255"/>
      <c r="G1268" s="255"/>
      <c r="H1268" s="255"/>
      <c r="I1268" s="255"/>
      <c r="J1268" s="255"/>
      <c r="K1268" s="255"/>
      <c r="L1268" s="255"/>
      <c r="M1268" s="255"/>
      <c r="N1268" s="255"/>
      <c r="O1268" s="255"/>
      <c r="P1268" s="255"/>
      <c r="Q1268" s="255"/>
      <c r="R1268" s="255"/>
      <c r="S1268" s="255"/>
      <c r="T1268" s="255"/>
      <c r="U1268" s="255"/>
      <c r="V1268" s="255"/>
      <c r="W1268" s="255"/>
      <c r="X1268" s="255"/>
      <c r="Y1268" s="255"/>
      <c r="Z1268" s="255"/>
      <c r="AA1268" s="255"/>
      <c r="AB1268" s="255"/>
      <c r="AC1268" s="255"/>
      <c r="AD1268" s="255"/>
      <c r="AE1268" s="255"/>
      <c r="AF1268" s="255"/>
      <c r="AG1268" s="255"/>
      <c r="AH1268" s="255"/>
      <c r="AI1268" s="255"/>
      <c r="AJ1268" s="255"/>
      <c r="AK1268" s="255"/>
      <c r="AL1268" s="255"/>
      <c r="AM1268" s="255"/>
      <c r="AN1268" s="255"/>
      <c r="AO1268" s="255"/>
      <c r="AP1268" s="255"/>
      <c r="AQ1268" s="255"/>
      <c r="AR1268" s="255"/>
      <c r="AS1268" s="255"/>
      <c r="AT1268" s="255"/>
      <c r="AU1268" s="255"/>
      <c r="AV1268" s="255"/>
      <c r="AW1268" s="255"/>
      <c r="AX1268" s="255"/>
      <c r="AY1268" s="255"/>
      <c r="AZ1268" s="255"/>
      <c r="BA1268" s="255"/>
      <c r="BB1268" s="255"/>
      <c r="BC1268" s="255"/>
      <c r="BD1268" s="255"/>
      <c r="BE1268" s="255"/>
      <c r="BF1268" s="255"/>
      <c r="BG1268" s="255"/>
      <c r="BH1268" s="255"/>
      <c r="BI1268" s="255"/>
    </row>
    <row r="1269" spans="1:61" x14ac:dyDescent="0.2">
      <c r="A1269" s="255"/>
      <c r="B1269" s="255"/>
      <c r="C1269" s="255"/>
      <c r="D1269" s="255"/>
      <c r="E1269" s="255"/>
      <c r="F1269" s="255"/>
      <c r="G1269" s="255"/>
      <c r="H1269" s="255"/>
      <c r="I1269" s="255"/>
      <c r="J1269" s="255"/>
      <c r="K1269" s="255"/>
      <c r="L1269" s="255"/>
      <c r="M1269" s="255"/>
      <c r="N1269" s="255"/>
      <c r="O1269" s="255"/>
      <c r="P1269" s="255"/>
      <c r="Q1269" s="255"/>
      <c r="R1269" s="255"/>
      <c r="S1269" s="255"/>
      <c r="T1269" s="255"/>
      <c r="U1269" s="255"/>
      <c r="V1269" s="255"/>
      <c r="W1269" s="255"/>
      <c r="X1269" s="255"/>
      <c r="Y1269" s="255"/>
      <c r="Z1269" s="255"/>
      <c r="AA1269" s="255"/>
      <c r="AB1269" s="255"/>
      <c r="AC1269" s="255"/>
      <c r="AD1269" s="255"/>
      <c r="AE1269" s="255"/>
      <c r="AF1269" s="255"/>
      <c r="AG1269" s="255"/>
      <c r="AH1269" s="255"/>
      <c r="AI1269" s="255"/>
      <c r="AJ1269" s="255"/>
      <c r="AK1269" s="255"/>
      <c r="AL1269" s="255"/>
      <c r="AM1269" s="255"/>
      <c r="AN1269" s="255"/>
      <c r="AO1269" s="255"/>
      <c r="AP1269" s="255"/>
      <c r="AQ1269" s="255"/>
      <c r="AR1269" s="255"/>
      <c r="AS1269" s="255"/>
      <c r="AT1269" s="255"/>
      <c r="AU1269" s="255"/>
      <c r="AV1269" s="255"/>
      <c r="AW1269" s="255"/>
      <c r="AX1269" s="255"/>
      <c r="AY1269" s="255"/>
      <c r="AZ1269" s="255"/>
      <c r="BA1269" s="255"/>
      <c r="BB1269" s="255"/>
      <c r="BC1269" s="255"/>
      <c r="BD1269" s="255"/>
      <c r="BE1269" s="255"/>
      <c r="BF1269" s="255"/>
      <c r="BG1269" s="255"/>
      <c r="BH1269" s="255"/>
      <c r="BI1269" s="255"/>
    </row>
    <row r="1270" spans="1:61" x14ac:dyDescent="0.2">
      <c r="A1270" s="255"/>
      <c r="B1270" s="255"/>
      <c r="C1270" s="255"/>
      <c r="D1270" s="255"/>
      <c r="E1270" s="255"/>
      <c r="F1270" s="255"/>
      <c r="G1270" s="255"/>
      <c r="H1270" s="255"/>
      <c r="I1270" s="255"/>
      <c r="J1270" s="255"/>
      <c r="K1270" s="255"/>
      <c r="L1270" s="255"/>
      <c r="M1270" s="255"/>
      <c r="N1270" s="255"/>
      <c r="O1270" s="255"/>
      <c r="P1270" s="255"/>
      <c r="Q1270" s="255"/>
      <c r="R1270" s="255"/>
      <c r="S1270" s="255"/>
      <c r="T1270" s="255"/>
      <c r="U1270" s="255"/>
      <c r="V1270" s="255"/>
      <c r="W1270" s="255"/>
      <c r="X1270" s="255"/>
      <c r="Y1270" s="255"/>
      <c r="Z1270" s="255"/>
      <c r="AA1270" s="255"/>
      <c r="AB1270" s="255"/>
      <c r="AC1270" s="255"/>
      <c r="AD1270" s="255"/>
      <c r="AE1270" s="255"/>
      <c r="AF1270" s="255"/>
      <c r="AG1270" s="255"/>
      <c r="AH1270" s="255"/>
      <c r="AI1270" s="255"/>
      <c r="AJ1270" s="255"/>
      <c r="AK1270" s="255"/>
      <c r="AL1270" s="255"/>
      <c r="AM1270" s="255"/>
      <c r="AN1270" s="255"/>
      <c r="AO1270" s="255"/>
      <c r="AP1270" s="255"/>
      <c r="AQ1270" s="255"/>
      <c r="AR1270" s="255"/>
      <c r="AS1270" s="255"/>
      <c r="AT1270" s="255"/>
      <c r="AU1270" s="255"/>
      <c r="AV1270" s="255"/>
      <c r="AW1270" s="255"/>
      <c r="AX1270" s="255"/>
      <c r="AY1270" s="255"/>
      <c r="AZ1270" s="255"/>
      <c r="BA1270" s="255"/>
      <c r="BB1270" s="255"/>
      <c r="BC1270" s="255"/>
      <c r="BD1270" s="255"/>
      <c r="BE1270" s="255"/>
      <c r="BF1270" s="255"/>
      <c r="BG1270" s="255"/>
      <c r="BH1270" s="255"/>
      <c r="BI1270" s="255"/>
    </row>
    <row r="1271" spans="1:61" x14ac:dyDescent="0.2">
      <c r="A1271" s="255"/>
      <c r="B1271" s="255"/>
      <c r="C1271" s="255"/>
      <c r="D1271" s="255"/>
      <c r="E1271" s="255"/>
      <c r="F1271" s="255"/>
      <c r="G1271" s="255"/>
      <c r="H1271" s="255"/>
      <c r="I1271" s="255"/>
      <c r="J1271" s="255"/>
      <c r="K1271" s="255"/>
      <c r="L1271" s="255"/>
      <c r="M1271" s="255"/>
      <c r="N1271" s="255"/>
      <c r="O1271" s="255"/>
      <c r="P1271" s="255"/>
      <c r="Q1271" s="255"/>
      <c r="R1271" s="255"/>
      <c r="S1271" s="255"/>
      <c r="T1271" s="255"/>
      <c r="U1271" s="255"/>
      <c r="V1271" s="255"/>
      <c r="W1271" s="255"/>
      <c r="X1271" s="255"/>
      <c r="Y1271" s="255"/>
      <c r="Z1271" s="255"/>
      <c r="AA1271" s="255"/>
      <c r="AB1271" s="255"/>
      <c r="AC1271" s="255"/>
      <c r="AD1271" s="255"/>
      <c r="AE1271" s="255"/>
      <c r="AF1271" s="255"/>
      <c r="AG1271" s="255"/>
      <c r="AH1271" s="255"/>
      <c r="AI1271" s="255"/>
      <c r="AJ1271" s="255"/>
      <c r="AK1271" s="255"/>
      <c r="AL1271" s="255"/>
      <c r="AM1271" s="255"/>
      <c r="AN1271" s="255"/>
      <c r="AO1271" s="255"/>
      <c r="AP1271" s="255"/>
      <c r="AQ1271" s="255"/>
      <c r="AR1271" s="255"/>
      <c r="AS1271" s="255"/>
      <c r="AT1271" s="255"/>
      <c r="AU1271" s="255"/>
      <c r="AV1271" s="255"/>
      <c r="AW1271" s="255"/>
      <c r="AX1271" s="255"/>
      <c r="AY1271" s="255"/>
      <c r="AZ1271" s="255"/>
      <c r="BA1271" s="255"/>
      <c r="BB1271" s="255"/>
      <c r="BC1271" s="255"/>
      <c r="BD1271" s="255"/>
      <c r="BE1271" s="255"/>
      <c r="BF1271" s="255"/>
      <c r="BG1271" s="255"/>
      <c r="BH1271" s="255"/>
      <c r="BI1271" s="255"/>
    </row>
    <row r="1272" spans="1:61" x14ac:dyDescent="0.2">
      <c r="A1272" s="255"/>
      <c r="B1272" s="255"/>
      <c r="C1272" s="255"/>
      <c r="D1272" s="255"/>
      <c r="E1272" s="255"/>
      <c r="F1272" s="255"/>
      <c r="G1272" s="255"/>
      <c r="H1272" s="255"/>
      <c r="I1272" s="255"/>
      <c r="J1272" s="255"/>
      <c r="K1272" s="255"/>
      <c r="L1272" s="255"/>
      <c r="M1272" s="255"/>
      <c r="N1272" s="255"/>
      <c r="O1272" s="255"/>
      <c r="P1272" s="255"/>
      <c r="Q1272" s="255"/>
      <c r="R1272" s="255"/>
      <c r="S1272" s="255"/>
      <c r="T1272" s="255"/>
      <c r="U1272" s="255"/>
      <c r="V1272" s="255"/>
      <c r="W1272" s="255"/>
      <c r="X1272" s="255"/>
      <c r="Y1272" s="255"/>
      <c r="Z1272" s="255"/>
      <c r="AA1272" s="255"/>
      <c r="AB1272" s="255"/>
      <c r="AC1272" s="255"/>
      <c r="AD1272" s="255"/>
      <c r="AE1272" s="255"/>
      <c r="AF1272" s="255"/>
      <c r="AG1272" s="255"/>
      <c r="AH1272" s="255"/>
      <c r="AI1272" s="255"/>
      <c r="AJ1272" s="255"/>
      <c r="AK1272" s="255"/>
      <c r="AL1272" s="255"/>
      <c r="AM1272" s="255"/>
      <c r="AN1272" s="255"/>
      <c r="AO1272" s="255"/>
      <c r="AP1272" s="255"/>
      <c r="AQ1272" s="255"/>
      <c r="AR1272" s="255"/>
      <c r="AS1272" s="255"/>
      <c r="AT1272" s="255"/>
      <c r="AU1272" s="255"/>
      <c r="AV1272" s="255"/>
      <c r="AW1272" s="255"/>
      <c r="AX1272" s="255"/>
      <c r="AY1272" s="255"/>
      <c r="AZ1272" s="255"/>
      <c r="BA1272" s="255"/>
      <c r="BB1272" s="255"/>
      <c r="BC1272" s="255"/>
      <c r="BD1272" s="255"/>
      <c r="BE1272" s="255"/>
      <c r="BF1272" s="255"/>
      <c r="BG1272" s="255"/>
      <c r="BH1272" s="255"/>
      <c r="BI1272" s="255"/>
    </row>
    <row r="1273" spans="1:61" x14ac:dyDescent="0.2">
      <c r="A1273" s="255"/>
      <c r="B1273" s="255"/>
      <c r="C1273" s="255"/>
      <c r="D1273" s="255"/>
      <c r="E1273" s="255"/>
      <c r="F1273" s="255"/>
      <c r="G1273" s="255"/>
      <c r="H1273" s="255"/>
      <c r="I1273" s="255"/>
      <c r="J1273" s="255"/>
      <c r="K1273" s="255"/>
      <c r="L1273" s="255"/>
      <c r="M1273" s="255"/>
      <c r="N1273" s="255"/>
      <c r="O1273" s="255"/>
      <c r="P1273" s="255"/>
      <c r="Q1273" s="255"/>
      <c r="R1273" s="255"/>
      <c r="S1273" s="255"/>
      <c r="T1273" s="255"/>
      <c r="U1273" s="255"/>
      <c r="V1273" s="255"/>
      <c r="W1273" s="255"/>
      <c r="X1273" s="255"/>
      <c r="Y1273" s="255"/>
      <c r="Z1273" s="255"/>
      <c r="AA1273" s="255"/>
      <c r="AB1273" s="255"/>
      <c r="AC1273" s="255"/>
      <c r="AD1273" s="255"/>
      <c r="AE1273" s="255"/>
      <c r="AF1273" s="255"/>
      <c r="AG1273" s="255"/>
      <c r="AH1273" s="255"/>
      <c r="AI1273" s="255"/>
      <c r="AJ1273" s="255"/>
      <c r="AK1273" s="255"/>
      <c r="AL1273" s="255"/>
      <c r="AM1273" s="255"/>
      <c r="AN1273" s="255"/>
      <c r="AO1273" s="255"/>
      <c r="AP1273" s="255"/>
      <c r="AQ1273" s="255"/>
      <c r="AR1273" s="255"/>
      <c r="AS1273" s="255"/>
      <c r="AT1273" s="255"/>
      <c r="AU1273" s="255"/>
      <c r="AV1273" s="255"/>
      <c r="AW1273" s="255"/>
      <c r="AX1273" s="255"/>
      <c r="AY1273" s="255"/>
      <c r="AZ1273" s="255"/>
      <c r="BA1273" s="255"/>
      <c r="BB1273" s="255"/>
      <c r="BC1273" s="255"/>
      <c r="BD1273" s="255"/>
      <c r="BE1273" s="255"/>
      <c r="BF1273" s="255"/>
      <c r="BG1273" s="255"/>
      <c r="BH1273" s="255"/>
      <c r="BI1273" s="255"/>
    </row>
    <row r="1274" spans="1:61" x14ac:dyDescent="0.2">
      <c r="A1274" s="255"/>
      <c r="B1274" s="255"/>
      <c r="C1274" s="255"/>
      <c r="D1274" s="255"/>
      <c r="E1274" s="255"/>
      <c r="F1274" s="255"/>
      <c r="G1274" s="255"/>
      <c r="H1274" s="255"/>
      <c r="I1274" s="255"/>
      <c r="J1274" s="255"/>
      <c r="K1274" s="255"/>
      <c r="L1274" s="255"/>
      <c r="M1274" s="255"/>
      <c r="N1274" s="255"/>
      <c r="O1274" s="255"/>
      <c r="P1274" s="255"/>
      <c r="Q1274" s="255"/>
      <c r="R1274" s="255"/>
      <c r="S1274" s="255"/>
      <c r="T1274" s="255"/>
      <c r="U1274" s="255"/>
      <c r="V1274" s="255"/>
      <c r="W1274" s="255"/>
      <c r="X1274" s="255"/>
      <c r="Y1274" s="255"/>
      <c r="Z1274" s="255"/>
      <c r="AA1274" s="255"/>
      <c r="AB1274" s="255"/>
      <c r="AC1274" s="255"/>
      <c r="AD1274" s="255"/>
      <c r="AE1274" s="255"/>
      <c r="AF1274" s="255"/>
      <c r="AG1274" s="255"/>
      <c r="AH1274" s="255"/>
      <c r="AI1274" s="255"/>
      <c r="AJ1274" s="255"/>
      <c r="AK1274" s="255"/>
      <c r="AL1274" s="255"/>
      <c r="AM1274" s="255"/>
      <c r="AN1274" s="255"/>
      <c r="AO1274" s="255"/>
      <c r="AP1274" s="255"/>
      <c r="AQ1274" s="255"/>
      <c r="AR1274" s="255"/>
      <c r="AS1274" s="255"/>
      <c r="AT1274" s="255"/>
      <c r="AU1274" s="255"/>
      <c r="AV1274" s="255"/>
      <c r="AW1274" s="255"/>
      <c r="AX1274" s="255"/>
      <c r="AY1274" s="255"/>
      <c r="AZ1274" s="255"/>
      <c r="BA1274" s="255"/>
      <c r="BB1274" s="255"/>
      <c r="BC1274" s="255"/>
      <c r="BD1274" s="255"/>
      <c r="BE1274" s="255"/>
      <c r="BF1274" s="255"/>
      <c r="BG1274" s="255"/>
      <c r="BH1274" s="255"/>
      <c r="BI1274" s="255"/>
    </row>
    <row r="1275" spans="1:61" x14ac:dyDescent="0.2">
      <c r="A1275" s="255"/>
      <c r="B1275" s="255"/>
      <c r="C1275" s="255"/>
      <c r="D1275" s="255"/>
      <c r="E1275" s="255"/>
      <c r="F1275" s="255"/>
      <c r="G1275" s="255"/>
      <c r="H1275" s="255"/>
      <c r="I1275" s="255"/>
      <c r="J1275" s="255"/>
      <c r="K1275" s="255"/>
      <c r="L1275" s="255"/>
      <c r="M1275" s="255"/>
      <c r="N1275" s="255"/>
      <c r="O1275" s="255"/>
      <c r="P1275" s="255"/>
      <c r="Q1275" s="255"/>
      <c r="R1275" s="255"/>
      <c r="S1275" s="255"/>
      <c r="T1275" s="255"/>
      <c r="U1275" s="255"/>
      <c r="V1275" s="255"/>
      <c r="W1275" s="255"/>
      <c r="X1275" s="255"/>
      <c r="Y1275" s="255"/>
      <c r="Z1275" s="255"/>
      <c r="AA1275" s="255"/>
      <c r="AB1275" s="255"/>
      <c r="AC1275" s="255"/>
      <c r="AD1275" s="255"/>
      <c r="AE1275" s="255"/>
      <c r="AF1275" s="255"/>
      <c r="AG1275" s="255"/>
      <c r="AH1275" s="255"/>
      <c r="AI1275" s="255"/>
      <c r="AJ1275" s="255"/>
      <c r="AK1275" s="255"/>
      <c r="AL1275" s="255"/>
      <c r="AM1275" s="255"/>
      <c r="AN1275" s="255"/>
      <c r="AO1275" s="255"/>
      <c r="AP1275" s="255"/>
      <c r="AQ1275" s="255"/>
      <c r="AR1275" s="255"/>
      <c r="AS1275" s="255"/>
      <c r="AT1275" s="255"/>
      <c r="AU1275" s="255"/>
      <c r="AV1275" s="255"/>
      <c r="AW1275" s="255"/>
      <c r="AX1275" s="255"/>
      <c r="AY1275" s="255"/>
      <c r="AZ1275" s="255"/>
      <c r="BA1275" s="255"/>
      <c r="BB1275" s="255"/>
      <c r="BC1275" s="255"/>
      <c r="BD1275" s="255"/>
      <c r="BE1275" s="255"/>
      <c r="BF1275" s="255"/>
      <c r="BG1275" s="255"/>
      <c r="BH1275" s="255"/>
      <c r="BI1275" s="255"/>
    </row>
    <row r="1276" spans="1:61" x14ac:dyDescent="0.2">
      <c r="A1276" s="255"/>
      <c r="B1276" s="255"/>
      <c r="C1276" s="255"/>
      <c r="D1276" s="255"/>
      <c r="E1276" s="255"/>
      <c r="F1276" s="255"/>
      <c r="G1276" s="255"/>
      <c r="H1276" s="255"/>
      <c r="I1276" s="255"/>
      <c r="J1276" s="255"/>
      <c r="K1276" s="255"/>
      <c r="L1276" s="255"/>
      <c r="M1276" s="255"/>
      <c r="N1276" s="255"/>
      <c r="O1276" s="255"/>
      <c r="P1276" s="255"/>
      <c r="Q1276" s="255"/>
      <c r="R1276" s="255"/>
      <c r="S1276" s="255"/>
      <c r="T1276" s="255"/>
      <c r="U1276" s="255"/>
      <c r="V1276" s="255"/>
      <c r="W1276" s="255"/>
      <c r="X1276" s="255"/>
      <c r="Y1276" s="255"/>
      <c r="Z1276" s="255"/>
      <c r="AA1276" s="255"/>
      <c r="AB1276" s="255"/>
      <c r="AC1276" s="255"/>
      <c r="AD1276" s="255"/>
      <c r="AE1276" s="255"/>
      <c r="AF1276" s="255"/>
      <c r="AG1276" s="255"/>
      <c r="AH1276" s="255"/>
      <c r="AI1276" s="255"/>
      <c r="AJ1276" s="255"/>
      <c r="AK1276" s="255"/>
      <c r="AL1276" s="255"/>
      <c r="AM1276" s="255"/>
      <c r="AN1276" s="255"/>
      <c r="AO1276" s="255"/>
      <c r="AP1276" s="255"/>
      <c r="AQ1276" s="255"/>
      <c r="AR1276" s="255"/>
      <c r="AS1276" s="255"/>
      <c r="AT1276" s="255"/>
      <c r="AU1276" s="255"/>
      <c r="AV1276" s="255"/>
      <c r="AW1276" s="255"/>
      <c r="AX1276" s="255"/>
      <c r="AY1276" s="255"/>
      <c r="AZ1276" s="255"/>
      <c r="BA1276" s="255"/>
      <c r="BB1276" s="255"/>
      <c r="BC1276" s="255"/>
      <c r="BD1276" s="255"/>
      <c r="BE1276" s="255"/>
      <c r="BF1276" s="255"/>
      <c r="BG1276" s="255"/>
      <c r="BH1276" s="255"/>
      <c r="BI1276" s="255"/>
    </row>
    <row r="1277" spans="1:61" x14ac:dyDescent="0.2">
      <c r="A1277" s="255"/>
      <c r="B1277" s="255"/>
      <c r="C1277" s="255"/>
      <c r="D1277" s="255"/>
      <c r="E1277" s="255"/>
      <c r="F1277" s="255"/>
      <c r="G1277" s="255"/>
      <c r="H1277" s="255"/>
      <c r="I1277" s="255"/>
      <c r="J1277" s="255"/>
      <c r="K1277" s="255"/>
      <c r="L1277" s="255"/>
      <c r="M1277" s="255"/>
      <c r="N1277" s="255"/>
      <c r="O1277" s="255"/>
      <c r="P1277" s="255"/>
      <c r="Q1277" s="255"/>
      <c r="R1277" s="255"/>
      <c r="S1277" s="255"/>
      <c r="T1277" s="255"/>
      <c r="U1277" s="255"/>
      <c r="V1277" s="255"/>
      <c r="W1277" s="255"/>
      <c r="X1277" s="255"/>
      <c r="Y1277" s="255"/>
      <c r="Z1277" s="255"/>
      <c r="AA1277" s="255"/>
      <c r="AB1277" s="255"/>
      <c r="AC1277" s="255"/>
      <c r="AD1277" s="255"/>
      <c r="AE1277" s="255"/>
      <c r="AF1277" s="255"/>
      <c r="AG1277" s="255"/>
      <c r="AH1277" s="255"/>
      <c r="AI1277" s="255"/>
      <c r="AJ1277" s="255"/>
      <c r="AK1277" s="255"/>
      <c r="AL1277" s="255"/>
      <c r="AM1277" s="255"/>
      <c r="AN1277" s="255"/>
      <c r="AO1277" s="255"/>
      <c r="AP1277" s="255"/>
      <c r="AQ1277" s="255"/>
      <c r="AR1277" s="255"/>
      <c r="AS1277" s="255"/>
      <c r="AT1277" s="255"/>
      <c r="AU1277" s="255"/>
      <c r="AV1277" s="255"/>
      <c r="AW1277" s="255"/>
      <c r="AX1277" s="255"/>
      <c r="AY1277" s="255"/>
      <c r="AZ1277" s="255"/>
      <c r="BA1277" s="255"/>
      <c r="BB1277" s="255"/>
      <c r="BC1277" s="255"/>
      <c r="BD1277" s="255"/>
      <c r="BE1277" s="255"/>
      <c r="BF1277" s="255"/>
      <c r="BG1277" s="255"/>
      <c r="BH1277" s="255"/>
      <c r="BI1277" s="255"/>
    </row>
    <row r="1278" spans="1:61" x14ac:dyDescent="0.2">
      <c r="A1278" s="255"/>
      <c r="B1278" s="255"/>
      <c r="C1278" s="255"/>
      <c r="D1278" s="255"/>
      <c r="E1278" s="255"/>
      <c r="F1278" s="255"/>
      <c r="G1278" s="255"/>
      <c r="H1278" s="255"/>
      <c r="I1278" s="255"/>
      <c r="J1278" s="255"/>
      <c r="K1278" s="255"/>
      <c r="L1278" s="255"/>
      <c r="M1278" s="255"/>
      <c r="N1278" s="255"/>
      <c r="O1278" s="255"/>
      <c r="P1278" s="255"/>
      <c r="Q1278" s="255"/>
      <c r="R1278" s="255"/>
      <c r="S1278" s="255"/>
      <c r="T1278" s="255"/>
      <c r="U1278" s="255"/>
      <c r="V1278" s="255"/>
      <c r="W1278" s="255"/>
      <c r="X1278" s="255"/>
      <c r="Y1278" s="255"/>
      <c r="Z1278" s="255"/>
      <c r="AA1278" s="255"/>
      <c r="AB1278" s="255"/>
      <c r="AC1278" s="255"/>
      <c r="AD1278" s="255"/>
      <c r="AE1278" s="255"/>
      <c r="AF1278" s="255"/>
      <c r="AG1278" s="255"/>
      <c r="AH1278" s="255"/>
      <c r="AI1278" s="255"/>
      <c r="AJ1278" s="255"/>
      <c r="AK1278" s="255"/>
      <c r="AL1278" s="255"/>
      <c r="AM1278" s="255"/>
      <c r="AN1278" s="255"/>
      <c r="AO1278" s="255"/>
      <c r="AP1278" s="255"/>
      <c r="AQ1278" s="255"/>
      <c r="AR1278" s="255"/>
      <c r="AS1278" s="255"/>
      <c r="AT1278" s="255"/>
      <c r="AU1278" s="255"/>
      <c r="AV1278" s="255"/>
      <c r="AW1278" s="255"/>
      <c r="AX1278" s="255"/>
      <c r="AY1278" s="255"/>
      <c r="AZ1278" s="255"/>
      <c r="BA1278" s="255"/>
      <c r="BB1278" s="255"/>
      <c r="BC1278" s="255"/>
      <c r="BD1278" s="255"/>
      <c r="BE1278" s="255"/>
      <c r="BF1278" s="255"/>
      <c r="BG1278" s="255"/>
      <c r="BH1278" s="255"/>
      <c r="BI1278" s="255"/>
    </row>
    <row r="1279" spans="1:61" x14ac:dyDescent="0.2">
      <c r="A1279" s="255"/>
      <c r="B1279" s="255"/>
      <c r="C1279" s="255"/>
      <c r="D1279" s="255"/>
      <c r="E1279" s="255"/>
      <c r="F1279" s="255"/>
      <c r="G1279" s="255"/>
      <c r="H1279" s="255"/>
      <c r="I1279" s="255"/>
      <c r="J1279" s="255"/>
      <c r="K1279" s="255"/>
      <c r="L1279" s="255"/>
      <c r="M1279" s="255"/>
      <c r="N1279" s="255"/>
      <c r="O1279" s="255"/>
      <c r="P1279" s="255"/>
      <c r="Q1279" s="255"/>
      <c r="R1279" s="255"/>
      <c r="S1279" s="255"/>
      <c r="T1279" s="255"/>
      <c r="U1279" s="255"/>
      <c r="V1279" s="255"/>
      <c r="W1279" s="255"/>
      <c r="X1279" s="255"/>
      <c r="Y1279" s="255"/>
      <c r="Z1279" s="255"/>
      <c r="AA1279" s="255"/>
      <c r="AB1279" s="255"/>
      <c r="AC1279" s="255"/>
      <c r="AD1279" s="255"/>
      <c r="AE1279" s="255"/>
      <c r="AF1279" s="255"/>
      <c r="AG1279" s="255"/>
      <c r="AH1279" s="255"/>
      <c r="AI1279" s="255"/>
      <c r="AJ1279" s="255"/>
      <c r="AK1279" s="255"/>
      <c r="AL1279" s="255"/>
      <c r="AM1279" s="255"/>
      <c r="AN1279" s="255"/>
      <c r="AO1279" s="255"/>
      <c r="AP1279" s="255"/>
      <c r="AQ1279" s="255"/>
      <c r="AR1279" s="255"/>
      <c r="AS1279" s="255"/>
      <c r="AT1279" s="255"/>
      <c r="AU1279" s="255"/>
      <c r="AV1279" s="255"/>
      <c r="AW1279" s="255"/>
      <c r="AX1279" s="255"/>
      <c r="AY1279" s="255"/>
      <c r="AZ1279" s="255"/>
      <c r="BA1279" s="255"/>
      <c r="BB1279" s="255"/>
      <c r="BC1279" s="255"/>
      <c r="BD1279" s="255"/>
      <c r="BE1279" s="255"/>
      <c r="BF1279" s="255"/>
      <c r="BG1279" s="255"/>
      <c r="BH1279" s="255"/>
      <c r="BI1279" s="255"/>
    </row>
    <row r="1280" spans="1:61" x14ac:dyDescent="0.2">
      <c r="A1280" s="255"/>
      <c r="B1280" s="255"/>
      <c r="C1280" s="255"/>
      <c r="D1280" s="255"/>
      <c r="E1280" s="255"/>
      <c r="F1280" s="255"/>
      <c r="G1280" s="255"/>
      <c r="H1280" s="255"/>
      <c r="I1280" s="255"/>
      <c r="J1280" s="255"/>
      <c r="K1280" s="255"/>
      <c r="L1280" s="255"/>
      <c r="M1280" s="255"/>
      <c r="N1280" s="255"/>
      <c r="O1280" s="255"/>
      <c r="P1280" s="255"/>
      <c r="Q1280" s="255"/>
      <c r="R1280" s="255"/>
      <c r="S1280" s="255"/>
      <c r="T1280" s="255"/>
      <c r="U1280" s="255"/>
      <c r="V1280" s="255"/>
      <c r="W1280" s="255"/>
      <c r="X1280" s="255"/>
      <c r="Y1280" s="255"/>
      <c r="Z1280" s="255"/>
      <c r="AA1280" s="255"/>
      <c r="AB1280" s="255"/>
      <c r="AC1280" s="255"/>
      <c r="AD1280" s="255"/>
      <c r="AE1280" s="255"/>
      <c r="AF1280" s="255"/>
      <c r="AG1280" s="255"/>
      <c r="AH1280" s="255"/>
      <c r="AI1280" s="255"/>
      <c r="AJ1280" s="255"/>
      <c r="AK1280" s="255"/>
      <c r="AL1280" s="255"/>
      <c r="AM1280" s="255"/>
      <c r="AN1280" s="255"/>
      <c r="AO1280" s="255"/>
      <c r="AP1280" s="255"/>
      <c r="AQ1280" s="255"/>
      <c r="AR1280" s="255"/>
      <c r="AS1280" s="255"/>
      <c r="AT1280" s="255"/>
      <c r="AU1280" s="255"/>
      <c r="AV1280" s="255"/>
      <c r="AW1280" s="255"/>
      <c r="AX1280" s="255"/>
      <c r="AY1280" s="255"/>
      <c r="AZ1280" s="255"/>
      <c r="BA1280" s="255"/>
      <c r="BB1280" s="255"/>
      <c r="BC1280" s="255"/>
      <c r="BD1280" s="255"/>
      <c r="BE1280" s="255"/>
      <c r="BF1280" s="255"/>
      <c r="BG1280" s="255"/>
      <c r="BH1280" s="255"/>
      <c r="BI1280" s="255"/>
    </row>
    <row r="1281" spans="1:61" x14ac:dyDescent="0.2">
      <c r="A1281" s="255"/>
      <c r="B1281" s="255"/>
      <c r="C1281" s="255"/>
      <c r="D1281" s="255"/>
      <c r="E1281" s="255"/>
      <c r="F1281" s="255"/>
      <c r="G1281" s="255"/>
      <c r="H1281" s="255"/>
      <c r="I1281" s="255"/>
      <c r="J1281" s="255"/>
      <c r="K1281" s="255"/>
      <c r="L1281" s="255"/>
      <c r="M1281" s="255"/>
      <c r="N1281" s="255"/>
      <c r="O1281" s="255"/>
      <c r="P1281" s="255"/>
      <c r="Q1281" s="255"/>
      <c r="R1281" s="255"/>
      <c r="S1281" s="255"/>
      <c r="T1281" s="255"/>
      <c r="U1281" s="255"/>
      <c r="V1281" s="255"/>
      <c r="W1281" s="255"/>
      <c r="X1281" s="255"/>
      <c r="Y1281" s="255"/>
      <c r="Z1281" s="255"/>
      <c r="AA1281" s="255"/>
      <c r="AB1281" s="255"/>
      <c r="AC1281" s="255"/>
      <c r="AD1281" s="255"/>
      <c r="AE1281" s="255"/>
      <c r="AF1281" s="255"/>
      <c r="AG1281" s="255"/>
      <c r="AH1281" s="255"/>
      <c r="AI1281" s="255"/>
      <c r="AJ1281" s="255"/>
      <c r="AK1281" s="255"/>
      <c r="AL1281" s="255"/>
      <c r="AM1281" s="255"/>
      <c r="AN1281" s="255"/>
      <c r="AO1281" s="255"/>
      <c r="AP1281" s="255"/>
      <c r="AQ1281" s="255"/>
      <c r="AR1281" s="255"/>
      <c r="AS1281" s="255"/>
      <c r="AT1281" s="255"/>
      <c r="AU1281" s="255"/>
      <c r="AV1281" s="255"/>
      <c r="AW1281" s="255"/>
      <c r="AX1281" s="255"/>
      <c r="AY1281" s="255"/>
      <c r="AZ1281" s="255"/>
      <c r="BA1281" s="255"/>
      <c r="BB1281" s="255"/>
      <c r="BC1281" s="255"/>
      <c r="BD1281" s="255"/>
      <c r="BE1281" s="255"/>
      <c r="BF1281" s="255"/>
      <c r="BG1281" s="255"/>
      <c r="BH1281" s="255"/>
      <c r="BI1281" s="255"/>
    </row>
    <row r="1282" spans="1:61" x14ac:dyDescent="0.2">
      <c r="A1282" s="255"/>
      <c r="B1282" s="255"/>
      <c r="C1282" s="255"/>
      <c r="D1282" s="255"/>
      <c r="E1282" s="255"/>
      <c r="F1282" s="255"/>
      <c r="G1282" s="255"/>
      <c r="H1282" s="255"/>
      <c r="I1282" s="255"/>
      <c r="J1282" s="255"/>
      <c r="K1282" s="255"/>
      <c r="L1282" s="255"/>
      <c r="M1282" s="255"/>
      <c r="N1282" s="255"/>
      <c r="O1282" s="255"/>
      <c r="P1282" s="255"/>
      <c r="Q1282" s="255"/>
      <c r="R1282" s="255"/>
      <c r="S1282" s="255"/>
      <c r="T1282" s="255"/>
      <c r="U1282" s="255"/>
      <c r="V1282" s="255"/>
      <c r="W1282" s="255"/>
      <c r="X1282" s="255"/>
      <c r="Y1282" s="255"/>
      <c r="Z1282" s="255"/>
      <c r="AA1282" s="255"/>
      <c r="AB1282" s="255"/>
      <c r="AC1282" s="255"/>
      <c r="AD1282" s="255"/>
      <c r="AE1282" s="255"/>
      <c r="AF1282" s="255"/>
      <c r="AG1282" s="255"/>
      <c r="AH1282" s="255"/>
      <c r="AI1282" s="255"/>
      <c r="AJ1282" s="255"/>
      <c r="AK1282" s="255"/>
      <c r="AL1282" s="255"/>
      <c r="AM1282" s="255"/>
      <c r="AN1282" s="255"/>
      <c r="AO1282" s="255"/>
      <c r="AP1282" s="255"/>
      <c r="AQ1282" s="255"/>
      <c r="AR1282" s="255"/>
      <c r="AS1282" s="255"/>
      <c r="AT1282" s="255"/>
      <c r="AU1282" s="255"/>
      <c r="AV1282" s="255"/>
      <c r="AW1282" s="255"/>
      <c r="AX1282" s="255"/>
      <c r="AY1282" s="255"/>
      <c r="AZ1282" s="255"/>
      <c r="BA1282" s="255"/>
      <c r="BB1282" s="255"/>
      <c r="BC1282" s="255"/>
      <c r="BD1282" s="255"/>
      <c r="BE1282" s="255"/>
      <c r="BF1282" s="255"/>
      <c r="BG1282" s="255"/>
      <c r="BH1282" s="255"/>
      <c r="BI1282" s="255"/>
    </row>
    <row r="1283" spans="1:61" x14ac:dyDescent="0.2">
      <c r="A1283" s="255"/>
      <c r="B1283" s="255"/>
      <c r="C1283" s="255"/>
      <c r="D1283" s="255"/>
      <c r="E1283" s="255"/>
      <c r="F1283" s="255"/>
      <c r="G1283" s="255"/>
      <c r="H1283" s="255"/>
      <c r="I1283" s="255"/>
      <c r="J1283" s="255"/>
      <c r="K1283" s="255"/>
      <c r="L1283" s="255"/>
      <c r="M1283" s="255"/>
      <c r="N1283" s="255"/>
      <c r="O1283" s="255"/>
      <c r="P1283" s="255"/>
      <c r="Q1283" s="255"/>
      <c r="R1283" s="255"/>
      <c r="S1283" s="255"/>
      <c r="T1283" s="255"/>
      <c r="U1283" s="255"/>
      <c r="V1283" s="255"/>
      <c r="W1283" s="255"/>
      <c r="X1283" s="255"/>
      <c r="Y1283" s="255"/>
      <c r="Z1283" s="255"/>
      <c r="AA1283" s="255"/>
      <c r="AB1283" s="255"/>
      <c r="AC1283" s="255"/>
      <c r="AD1283" s="255"/>
      <c r="AE1283" s="255"/>
      <c r="AF1283" s="255"/>
      <c r="AG1283" s="255"/>
      <c r="AH1283" s="255"/>
      <c r="AI1283" s="255"/>
      <c r="AJ1283" s="255"/>
      <c r="AK1283" s="255"/>
      <c r="AL1283" s="255"/>
      <c r="AM1283" s="255"/>
      <c r="AN1283" s="255"/>
      <c r="AO1283" s="255"/>
      <c r="AP1283" s="255"/>
      <c r="AQ1283" s="255"/>
      <c r="AR1283" s="255"/>
      <c r="AS1283" s="255"/>
      <c r="AT1283" s="255"/>
      <c r="AU1283" s="255"/>
      <c r="AV1283" s="255"/>
      <c r="AW1283" s="255"/>
      <c r="AX1283" s="255"/>
      <c r="AY1283" s="255"/>
      <c r="AZ1283" s="255"/>
      <c r="BA1283" s="255"/>
      <c r="BB1283" s="255"/>
      <c r="BC1283" s="255"/>
      <c r="BD1283" s="255"/>
      <c r="BE1283" s="255"/>
      <c r="BF1283" s="255"/>
      <c r="BG1283" s="255"/>
      <c r="BH1283" s="255"/>
      <c r="BI1283" s="255"/>
    </row>
    <row r="1284" spans="1:61" x14ac:dyDescent="0.2">
      <c r="A1284" s="255"/>
      <c r="B1284" s="255"/>
      <c r="C1284" s="255"/>
      <c r="D1284" s="255"/>
      <c r="E1284" s="255"/>
      <c r="F1284" s="255"/>
      <c r="G1284" s="255"/>
      <c r="H1284" s="255"/>
      <c r="I1284" s="255"/>
      <c r="J1284" s="255"/>
      <c r="K1284" s="255"/>
      <c r="L1284" s="255"/>
      <c r="M1284" s="255"/>
      <c r="N1284" s="255"/>
      <c r="O1284" s="255"/>
      <c r="P1284" s="255"/>
      <c r="Q1284" s="255"/>
      <c r="R1284" s="255"/>
      <c r="S1284" s="255"/>
      <c r="T1284" s="255"/>
      <c r="U1284" s="255"/>
      <c r="V1284" s="255"/>
      <c r="W1284" s="255"/>
      <c r="X1284" s="255"/>
      <c r="Y1284" s="255"/>
      <c r="Z1284" s="255"/>
      <c r="AA1284" s="255"/>
      <c r="AB1284" s="255"/>
      <c r="AC1284" s="255"/>
      <c r="AD1284" s="255"/>
      <c r="AE1284" s="255"/>
      <c r="AF1284" s="255"/>
      <c r="AG1284" s="255"/>
      <c r="AH1284" s="255"/>
      <c r="AI1284" s="255"/>
      <c r="AJ1284" s="255"/>
      <c r="AK1284" s="255"/>
      <c r="AL1284" s="255"/>
      <c r="AM1284" s="255"/>
      <c r="AN1284" s="255"/>
      <c r="AO1284" s="255"/>
      <c r="AP1284" s="255"/>
      <c r="AQ1284" s="255"/>
      <c r="AR1284" s="255"/>
      <c r="AS1284" s="255"/>
      <c r="AT1284" s="255"/>
      <c r="AU1284" s="255"/>
      <c r="AV1284" s="255"/>
      <c r="AW1284" s="255"/>
      <c r="AX1284" s="255"/>
      <c r="AY1284" s="255"/>
      <c r="AZ1284" s="255"/>
      <c r="BA1284" s="255"/>
      <c r="BB1284" s="255"/>
      <c r="BC1284" s="255"/>
      <c r="BD1284" s="255"/>
      <c r="BE1284" s="255"/>
      <c r="BF1284" s="255"/>
      <c r="BG1284" s="255"/>
      <c r="BH1284" s="255"/>
      <c r="BI1284" s="255"/>
    </row>
    <row r="1285" spans="1:61" x14ac:dyDescent="0.2">
      <c r="A1285" s="255"/>
      <c r="B1285" s="255"/>
      <c r="C1285" s="255"/>
      <c r="D1285" s="255"/>
      <c r="E1285" s="255"/>
      <c r="F1285" s="255"/>
      <c r="G1285" s="255"/>
      <c r="H1285" s="255"/>
      <c r="I1285" s="255"/>
      <c r="J1285" s="255"/>
      <c r="K1285" s="255"/>
      <c r="L1285" s="255"/>
      <c r="M1285" s="255"/>
      <c r="N1285" s="255"/>
      <c r="O1285" s="255"/>
      <c r="P1285" s="255"/>
      <c r="Q1285" s="255"/>
      <c r="R1285" s="255"/>
      <c r="S1285" s="255"/>
      <c r="T1285" s="255"/>
      <c r="U1285" s="255"/>
      <c r="V1285" s="255"/>
      <c r="W1285" s="255"/>
      <c r="X1285" s="255"/>
      <c r="Y1285" s="255"/>
      <c r="Z1285" s="255"/>
      <c r="AA1285" s="255"/>
      <c r="AB1285" s="255"/>
      <c r="AC1285" s="255"/>
      <c r="AD1285" s="255"/>
      <c r="AE1285" s="255"/>
      <c r="AF1285" s="255"/>
      <c r="AG1285" s="255"/>
      <c r="AH1285" s="255"/>
      <c r="AI1285" s="255"/>
      <c r="AJ1285" s="255"/>
      <c r="AK1285" s="255"/>
      <c r="AL1285" s="255"/>
      <c r="AM1285" s="255"/>
      <c r="AN1285" s="255"/>
      <c r="AO1285" s="255"/>
      <c r="AP1285" s="255"/>
      <c r="AQ1285" s="255"/>
      <c r="AR1285" s="255"/>
      <c r="AS1285" s="255"/>
      <c r="AT1285" s="255"/>
      <c r="AU1285" s="255"/>
      <c r="AV1285" s="255"/>
      <c r="AW1285" s="255"/>
      <c r="AX1285" s="255"/>
      <c r="AY1285" s="255"/>
      <c r="AZ1285" s="255"/>
      <c r="BA1285" s="255"/>
      <c r="BB1285" s="255"/>
      <c r="BC1285" s="255"/>
      <c r="BD1285" s="255"/>
      <c r="BE1285" s="255"/>
      <c r="BF1285" s="255"/>
      <c r="BG1285" s="255"/>
      <c r="BH1285" s="255"/>
      <c r="BI1285" s="255"/>
    </row>
    <row r="1286" spans="1:61" x14ac:dyDescent="0.2">
      <c r="A1286" s="255"/>
      <c r="B1286" s="255"/>
      <c r="C1286" s="255"/>
      <c r="D1286" s="255"/>
      <c r="E1286" s="255"/>
      <c r="F1286" s="255"/>
      <c r="G1286" s="255"/>
      <c r="H1286" s="255"/>
      <c r="I1286" s="255"/>
      <c r="J1286" s="255"/>
      <c r="K1286" s="255"/>
      <c r="L1286" s="255"/>
      <c r="M1286" s="255"/>
      <c r="N1286" s="255"/>
      <c r="O1286" s="255"/>
      <c r="P1286" s="255"/>
      <c r="Q1286" s="255"/>
      <c r="R1286" s="255"/>
      <c r="S1286" s="255"/>
      <c r="T1286" s="255"/>
      <c r="U1286" s="255"/>
      <c r="V1286" s="255"/>
      <c r="W1286" s="255"/>
      <c r="X1286" s="255"/>
      <c r="Y1286" s="255"/>
      <c r="Z1286" s="255"/>
      <c r="AA1286" s="255"/>
      <c r="AB1286" s="255"/>
      <c r="AC1286" s="255"/>
      <c r="AD1286" s="255"/>
      <c r="AE1286" s="255"/>
      <c r="AF1286" s="255"/>
      <c r="AG1286" s="255"/>
      <c r="AH1286" s="255"/>
      <c r="AI1286" s="255"/>
      <c r="AJ1286" s="255"/>
      <c r="AK1286" s="255"/>
      <c r="AL1286" s="255"/>
      <c r="AM1286" s="255"/>
      <c r="AN1286" s="255"/>
      <c r="AO1286" s="255"/>
      <c r="AP1286" s="255"/>
      <c r="AQ1286" s="255"/>
      <c r="AR1286" s="255"/>
      <c r="AS1286" s="255"/>
      <c r="AT1286" s="255"/>
      <c r="AU1286" s="255"/>
      <c r="AV1286" s="255"/>
      <c r="AW1286" s="255"/>
      <c r="AX1286" s="255"/>
      <c r="AY1286" s="255"/>
      <c r="AZ1286" s="255"/>
      <c r="BA1286" s="255"/>
      <c r="BB1286" s="255"/>
      <c r="BC1286" s="255"/>
      <c r="BD1286" s="255"/>
      <c r="BE1286" s="255"/>
      <c r="BF1286" s="255"/>
      <c r="BG1286" s="255"/>
      <c r="BH1286" s="255"/>
      <c r="BI1286" s="255"/>
    </row>
    <row r="1287" spans="1:61" x14ac:dyDescent="0.2">
      <c r="A1287" s="255"/>
      <c r="B1287" s="255"/>
      <c r="C1287" s="255"/>
      <c r="D1287" s="255"/>
      <c r="E1287" s="255"/>
      <c r="F1287" s="255"/>
      <c r="G1287" s="255"/>
      <c r="H1287" s="255"/>
      <c r="I1287" s="255"/>
      <c r="J1287" s="255"/>
      <c r="K1287" s="255"/>
      <c r="L1287" s="255"/>
      <c r="M1287" s="255"/>
      <c r="N1287" s="255"/>
      <c r="O1287" s="255"/>
      <c r="P1287" s="255"/>
      <c r="Q1287" s="255"/>
      <c r="R1287" s="255"/>
      <c r="S1287" s="255"/>
      <c r="T1287" s="255"/>
      <c r="U1287" s="255"/>
      <c r="V1287" s="255"/>
      <c r="W1287" s="255"/>
      <c r="X1287" s="255"/>
      <c r="Y1287" s="255"/>
      <c r="Z1287" s="255"/>
      <c r="AA1287" s="255"/>
      <c r="AB1287" s="255"/>
      <c r="AC1287" s="255"/>
      <c r="AD1287" s="255"/>
      <c r="AE1287" s="255"/>
      <c r="AF1287" s="255"/>
      <c r="AG1287" s="255"/>
      <c r="AH1287" s="255"/>
      <c r="AI1287" s="255"/>
      <c r="AJ1287" s="255"/>
      <c r="AK1287" s="255"/>
      <c r="AL1287" s="255"/>
      <c r="AM1287" s="255"/>
      <c r="AN1287" s="255"/>
      <c r="AO1287" s="255"/>
      <c r="AP1287" s="255"/>
      <c r="AQ1287" s="255"/>
      <c r="AR1287" s="255"/>
      <c r="AS1287" s="255"/>
      <c r="AT1287" s="255"/>
      <c r="AU1287" s="255"/>
      <c r="AV1287" s="255"/>
      <c r="AW1287" s="255"/>
      <c r="AX1287" s="255"/>
      <c r="AY1287" s="255"/>
      <c r="AZ1287" s="255"/>
      <c r="BA1287" s="255"/>
      <c r="BB1287" s="255"/>
      <c r="BC1287" s="255"/>
      <c r="BD1287" s="255"/>
      <c r="BE1287" s="255"/>
      <c r="BF1287" s="255"/>
      <c r="BG1287" s="255"/>
      <c r="BH1287" s="255"/>
      <c r="BI1287" s="255"/>
    </row>
    <row r="1288" spans="1:61" x14ac:dyDescent="0.2">
      <c r="A1288" s="255"/>
      <c r="B1288" s="255"/>
      <c r="C1288" s="255"/>
      <c r="D1288" s="255"/>
      <c r="E1288" s="255"/>
      <c r="F1288" s="255"/>
      <c r="G1288" s="255"/>
      <c r="H1288" s="255"/>
      <c r="I1288" s="255"/>
      <c r="J1288" s="255"/>
      <c r="K1288" s="255"/>
      <c r="L1288" s="255"/>
      <c r="M1288" s="255"/>
      <c r="N1288" s="255"/>
      <c r="O1288" s="255"/>
      <c r="P1288" s="255"/>
      <c r="Q1288" s="255"/>
      <c r="R1288" s="255"/>
      <c r="S1288" s="255"/>
      <c r="T1288" s="255"/>
      <c r="U1288" s="255"/>
      <c r="V1288" s="255"/>
      <c r="W1288" s="255"/>
      <c r="X1288" s="255"/>
      <c r="Y1288" s="255"/>
      <c r="Z1288" s="255"/>
      <c r="AA1288" s="255"/>
      <c r="AB1288" s="255"/>
      <c r="AC1288" s="255"/>
      <c r="AD1288" s="255"/>
      <c r="AE1288" s="255"/>
      <c r="AF1288" s="255"/>
      <c r="AG1288" s="255"/>
      <c r="AH1288" s="255"/>
      <c r="AI1288" s="255"/>
      <c r="AJ1288" s="255"/>
      <c r="AK1288" s="255"/>
      <c r="AL1288" s="255"/>
      <c r="AM1288" s="255"/>
      <c r="AN1288" s="255"/>
      <c r="AO1288" s="255"/>
      <c r="AP1288" s="255"/>
      <c r="AQ1288" s="255"/>
      <c r="AR1288" s="255"/>
      <c r="AS1288" s="255"/>
      <c r="AT1288" s="255"/>
      <c r="AU1288" s="255"/>
      <c r="AV1288" s="255"/>
      <c r="AW1288" s="255"/>
      <c r="AX1288" s="255"/>
      <c r="AY1288" s="255"/>
      <c r="AZ1288" s="255"/>
      <c r="BA1288" s="255"/>
      <c r="BB1288" s="255"/>
      <c r="BC1288" s="255"/>
      <c r="BD1288" s="255"/>
      <c r="BE1288" s="255"/>
      <c r="BF1288" s="255"/>
      <c r="BG1288" s="255"/>
      <c r="BH1288" s="255"/>
      <c r="BI1288" s="255"/>
    </row>
    <row r="1289" spans="1:61" x14ac:dyDescent="0.2">
      <c r="A1289" s="255"/>
      <c r="B1289" s="255"/>
      <c r="C1289" s="255"/>
      <c r="D1289" s="255"/>
      <c r="E1289" s="255"/>
      <c r="F1289" s="255"/>
      <c r="G1289" s="255"/>
      <c r="H1289" s="255"/>
      <c r="I1289" s="255"/>
      <c r="J1289" s="255"/>
      <c r="K1289" s="255"/>
      <c r="L1289" s="255"/>
      <c r="M1289" s="255"/>
      <c r="N1289" s="255"/>
      <c r="O1289" s="255"/>
      <c r="P1289" s="255"/>
      <c r="Q1289" s="255"/>
      <c r="R1289" s="255"/>
      <c r="S1289" s="255"/>
      <c r="T1289" s="255"/>
      <c r="U1289" s="255"/>
      <c r="V1289" s="255"/>
      <c r="W1289" s="255"/>
      <c r="X1289" s="255"/>
      <c r="Y1289" s="255"/>
      <c r="Z1289" s="255"/>
      <c r="AA1289" s="255"/>
      <c r="AB1289" s="255"/>
      <c r="AC1289" s="255"/>
      <c r="AD1289" s="255"/>
      <c r="AE1289" s="255"/>
      <c r="AF1289" s="255"/>
      <c r="AG1289" s="255"/>
      <c r="AH1289" s="255"/>
      <c r="AI1289" s="255"/>
      <c r="AJ1289" s="255"/>
      <c r="AK1289" s="255"/>
      <c r="AL1289" s="255"/>
      <c r="AM1289" s="255"/>
      <c r="AN1289" s="255"/>
      <c r="AO1289" s="255"/>
      <c r="AP1289" s="255"/>
      <c r="AQ1289" s="255"/>
      <c r="AR1289" s="255"/>
      <c r="AS1289" s="255"/>
      <c r="AT1289" s="255"/>
      <c r="AU1289" s="255"/>
      <c r="AV1289" s="255"/>
      <c r="AW1289" s="255"/>
      <c r="AX1289" s="255"/>
      <c r="AY1289" s="255"/>
      <c r="AZ1289" s="255"/>
      <c r="BA1289" s="255"/>
      <c r="BB1289" s="255"/>
      <c r="BC1289" s="255"/>
      <c r="BD1289" s="255"/>
      <c r="BE1289" s="255"/>
      <c r="BF1289" s="255"/>
      <c r="BG1289" s="255"/>
      <c r="BH1289" s="255"/>
      <c r="BI1289" s="255"/>
    </row>
    <row r="1290" spans="1:61" x14ac:dyDescent="0.2">
      <c r="A1290" s="255"/>
      <c r="B1290" s="255"/>
      <c r="C1290" s="255"/>
      <c r="D1290" s="255"/>
      <c r="E1290" s="255"/>
      <c r="F1290" s="255"/>
      <c r="G1290" s="255"/>
      <c r="H1290" s="255"/>
      <c r="I1290" s="255"/>
      <c r="J1290" s="255"/>
      <c r="K1290" s="255"/>
      <c r="L1290" s="255"/>
      <c r="M1290" s="255"/>
      <c r="N1290" s="255"/>
      <c r="O1290" s="255"/>
      <c r="P1290" s="255"/>
      <c r="Q1290" s="255"/>
      <c r="R1290" s="255"/>
      <c r="S1290" s="255"/>
      <c r="T1290" s="255"/>
      <c r="U1290" s="255"/>
      <c r="V1290" s="255"/>
      <c r="W1290" s="255"/>
      <c r="X1290" s="255"/>
      <c r="Y1290" s="255"/>
      <c r="Z1290" s="255"/>
      <c r="AA1290" s="255"/>
      <c r="AB1290" s="255"/>
      <c r="AC1290" s="255"/>
      <c r="AD1290" s="255"/>
      <c r="AE1290" s="255"/>
      <c r="AF1290" s="255"/>
      <c r="AG1290" s="255"/>
      <c r="AH1290" s="255"/>
      <c r="AI1290" s="255"/>
      <c r="AJ1290" s="255"/>
      <c r="AK1290" s="255"/>
      <c r="AL1290" s="255"/>
      <c r="AM1290" s="255"/>
      <c r="AN1290" s="255"/>
      <c r="AO1290" s="255"/>
      <c r="AP1290" s="255"/>
      <c r="AQ1290" s="255"/>
      <c r="AR1290" s="255"/>
      <c r="AS1290" s="255"/>
      <c r="AT1290" s="255"/>
      <c r="AU1290" s="255"/>
      <c r="AV1290" s="255"/>
      <c r="AW1290" s="255"/>
      <c r="AX1290" s="255"/>
      <c r="AY1290" s="255"/>
      <c r="AZ1290" s="255"/>
      <c r="BA1290" s="255"/>
      <c r="BB1290" s="255"/>
      <c r="BC1290" s="255"/>
      <c r="BD1290" s="255"/>
      <c r="BE1290" s="255"/>
      <c r="BF1290" s="255"/>
      <c r="BG1290" s="255"/>
      <c r="BH1290" s="255"/>
      <c r="BI1290" s="255"/>
    </row>
    <row r="1291" spans="1:61" x14ac:dyDescent="0.2">
      <c r="A1291" s="255"/>
      <c r="B1291" s="255"/>
      <c r="C1291" s="255"/>
      <c r="D1291" s="255"/>
      <c r="E1291" s="255"/>
      <c r="F1291" s="255"/>
      <c r="G1291" s="255"/>
      <c r="H1291" s="255"/>
      <c r="I1291" s="255"/>
      <c r="J1291" s="255"/>
      <c r="K1291" s="255"/>
      <c r="L1291" s="255"/>
      <c r="M1291" s="255"/>
      <c r="N1291" s="255"/>
      <c r="O1291" s="255"/>
      <c r="P1291" s="255"/>
      <c r="Q1291" s="255"/>
      <c r="R1291" s="255"/>
      <c r="S1291" s="255"/>
      <c r="T1291" s="255"/>
      <c r="U1291" s="255"/>
      <c r="V1291" s="255"/>
      <c r="W1291" s="255"/>
      <c r="X1291" s="255"/>
      <c r="Y1291" s="255"/>
      <c r="Z1291" s="255"/>
      <c r="AA1291" s="255"/>
      <c r="AB1291" s="255"/>
      <c r="AC1291" s="255"/>
      <c r="AD1291" s="255"/>
      <c r="AE1291" s="255"/>
      <c r="AF1291" s="255"/>
      <c r="AG1291" s="255"/>
      <c r="AH1291" s="255"/>
      <c r="AI1291" s="255"/>
      <c r="AJ1291" s="255"/>
      <c r="AK1291" s="255"/>
      <c r="AL1291" s="255"/>
      <c r="AM1291" s="255"/>
      <c r="AN1291" s="255"/>
      <c r="AO1291" s="255"/>
      <c r="AP1291" s="255"/>
      <c r="AQ1291" s="255"/>
      <c r="AR1291" s="255"/>
      <c r="AS1291" s="255"/>
      <c r="AT1291" s="255"/>
      <c r="AU1291" s="255"/>
      <c r="AV1291" s="255"/>
      <c r="AW1291" s="255"/>
      <c r="AX1291" s="255"/>
      <c r="AY1291" s="255"/>
      <c r="AZ1291" s="255"/>
      <c r="BA1291" s="255"/>
      <c r="BB1291" s="255"/>
      <c r="BC1291" s="255"/>
      <c r="BD1291" s="255"/>
      <c r="BE1291" s="255"/>
      <c r="BF1291" s="255"/>
      <c r="BG1291" s="255"/>
      <c r="BH1291" s="255"/>
      <c r="BI1291" s="255"/>
    </row>
    <row r="1292" spans="1:61" x14ac:dyDescent="0.2">
      <c r="A1292" s="255"/>
      <c r="B1292" s="255"/>
      <c r="C1292" s="255"/>
      <c r="D1292" s="255"/>
      <c r="E1292" s="255"/>
      <c r="F1292" s="255"/>
      <c r="G1292" s="255"/>
      <c r="H1292" s="255"/>
      <c r="I1292" s="255"/>
      <c r="J1292" s="255"/>
      <c r="K1292" s="255"/>
      <c r="L1292" s="255"/>
      <c r="M1292" s="255"/>
      <c r="N1292" s="255"/>
      <c r="O1292" s="255"/>
      <c r="P1292" s="255"/>
      <c r="Q1292" s="255"/>
      <c r="R1292" s="255"/>
      <c r="S1292" s="255"/>
      <c r="T1292" s="255"/>
      <c r="U1292" s="255"/>
      <c r="V1292" s="255"/>
      <c r="W1292" s="255"/>
      <c r="X1292" s="255"/>
      <c r="Y1292" s="255"/>
      <c r="Z1292" s="255"/>
      <c r="AA1292" s="255"/>
      <c r="AB1292" s="255"/>
      <c r="AC1292" s="255"/>
      <c r="AD1292" s="255"/>
      <c r="AE1292" s="255"/>
      <c r="AF1292" s="255"/>
      <c r="AG1292" s="255"/>
      <c r="AH1292" s="255"/>
      <c r="AI1292" s="255"/>
      <c r="AJ1292" s="255"/>
      <c r="AK1292" s="255"/>
      <c r="AL1292" s="255"/>
      <c r="AM1292" s="255"/>
      <c r="AN1292" s="255"/>
      <c r="AO1292" s="255"/>
      <c r="AP1292" s="255"/>
      <c r="AQ1292" s="255"/>
      <c r="AR1292" s="255"/>
      <c r="AS1292" s="255"/>
      <c r="AT1292" s="255"/>
      <c r="AU1292" s="255"/>
      <c r="AV1292" s="255"/>
      <c r="AW1292" s="255"/>
      <c r="AX1292" s="255"/>
      <c r="AY1292" s="255"/>
      <c r="AZ1292" s="255"/>
      <c r="BA1292" s="255"/>
      <c r="BB1292" s="255"/>
      <c r="BC1292" s="255"/>
      <c r="BD1292" s="255"/>
      <c r="BE1292" s="255"/>
      <c r="BF1292" s="255"/>
      <c r="BG1292" s="255"/>
      <c r="BH1292" s="255"/>
      <c r="BI1292" s="255"/>
    </row>
    <row r="1293" spans="1:61" x14ac:dyDescent="0.2">
      <c r="A1293" s="255"/>
      <c r="B1293" s="255"/>
      <c r="C1293" s="255"/>
      <c r="D1293" s="255"/>
      <c r="E1293" s="255"/>
      <c r="F1293" s="255"/>
      <c r="G1293" s="255"/>
      <c r="H1293" s="255"/>
      <c r="I1293" s="255"/>
      <c r="J1293" s="255"/>
      <c r="K1293" s="255"/>
      <c r="L1293" s="255"/>
      <c r="M1293" s="255"/>
      <c r="N1293" s="255"/>
      <c r="O1293" s="255"/>
      <c r="P1293" s="255"/>
      <c r="Q1293" s="255"/>
      <c r="R1293" s="255"/>
      <c r="S1293" s="255"/>
      <c r="T1293" s="255"/>
      <c r="U1293" s="255"/>
      <c r="V1293" s="255"/>
      <c r="W1293" s="255"/>
      <c r="X1293" s="255"/>
      <c r="Y1293" s="255"/>
      <c r="Z1293" s="255"/>
      <c r="AA1293" s="255"/>
      <c r="AB1293" s="255"/>
      <c r="AC1293" s="255"/>
      <c r="AD1293" s="255"/>
      <c r="AE1293" s="255"/>
      <c r="AF1293" s="255"/>
      <c r="AG1293" s="255"/>
      <c r="AH1293" s="255"/>
      <c r="AI1293" s="255"/>
      <c r="AJ1293" s="255"/>
      <c r="AK1293" s="255"/>
      <c r="AL1293" s="255"/>
      <c r="AM1293" s="255"/>
      <c r="AN1293" s="255"/>
      <c r="AO1293" s="255"/>
      <c r="AP1293" s="255"/>
      <c r="AQ1293" s="255"/>
      <c r="AR1293" s="255"/>
      <c r="AS1293" s="255"/>
      <c r="AT1293" s="255"/>
      <c r="AU1293" s="255"/>
      <c r="AV1293" s="255"/>
      <c r="AW1293" s="255"/>
      <c r="AX1293" s="255"/>
      <c r="AY1293" s="255"/>
      <c r="AZ1293" s="255"/>
      <c r="BA1293" s="255"/>
      <c r="BB1293" s="255"/>
      <c r="BC1293" s="255"/>
      <c r="BD1293" s="255"/>
      <c r="BE1293" s="255"/>
      <c r="BF1293" s="255"/>
      <c r="BG1293" s="255"/>
      <c r="BH1293" s="255"/>
      <c r="BI1293" s="255"/>
    </row>
    <row r="1294" spans="1:61" x14ac:dyDescent="0.2">
      <c r="A1294" s="255"/>
      <c r="B1294" s="255"/>
      <c r="C1294" s="255"/>
      <c r="D1294" s="255"/>
      <c r="E1294" s="255"/>
      <c r="F1294" s="255"/>
      <c r="G1294" s="255"/>
      <c r="H1294" s="255"/>
      <c r="I1294" s="255"/>
      <c r="J1294" s="255"/>
      <c r="K1294" s="255"/>
      <c r="L1294" s="255"/>
      <c r="M1294" s="255"/>
      <c r="N1294" s="255"/>
      <c r="O1294" s="255"/>
      <c r="P1294" s="255"/>
      <c r="Q1294" s="255"/>
      <c r="R1294" s="255"/>
      <c r="S1294" s="255"/>
      <c r="T1294" s="255"/>
      <c r="U1294" s="255"/>
      <c r="V1294" s="255"/>
      <c r="W1294" s="255"/>
      <c r="X1294" s="255"/>
      <c r="Y1294" s="255"/>
      <c r="Z1294" s="255"/>
      <c r="AA1294" s="255"/>
      <c r="AB1294" s="255"/>
      <c r="AC1294" s="255"/>
      <c r="AD1294" s="255"/>
      <c r="AE1294" s="255"/>
      <c r="AF1294" s="255"/>
      <c r="AG1294" s="255"/>
      <c r="AH1294" s="255"/>
      <c r="AI1294" s="255"/>
      <c r="AJ1294" s="255"/>
      <c r="AK1294" s="255"/>
      <c r="AL1294" s="255"/>
      <c r="AM1294" s="255"/>
      <c r="AN1294" s="255"/>
      <c r="AO1294" s="255"/>
      <c r="AP1294" s="255"/>
      <c r="AQ1294" s="255"/>
      <c r="AR1294" s="255"/>
      <c r="AS1294" s="255"/>
      <c r="AT1294" s="255"/>
      <c r="AU1294" s="255"/>
      <c r="AV1294" s="255"/>
      <c r="AW1294" s="255"/>
      <c r="AX1294" s="255"/>
      <c r="AY1294" s="255"/>
      <c r="AZ1294" s="255"/>
      <c r="BA1294" s="255"/>
      <c r="BB1294" s="255"/>
      <c r="BC1294" s="255"/>
      <c r="BD1294" s="255"/>
      <c r="BE1294" s="255"/>
      <c r="BF1294" s="255"/>
      <c r="BG1294" s="255"/>
      <c r="BH1294" s="255"/>
      <c r="BI1294" s="255"/>
    </row>
    <row r="1295" spans="1:61" x14ac:dyDescent="0.2">
      <c r="A1295" s="255"/>
      <c r="B1295" s="255"/>
      <c r="C1295" s="255"/>
      <c r="D1295" s="255"/>
      <c r="E1295" s="255"/>
      <c r="F1295" s="255"/>
      <c r="G1295" s="255"/>
      <c r="H1295" s="255"/>
      <c r="I1295" s="255"/>
      <c r="J1295" s="255"/>
      <c r="K1295" s="255"/>
      <c r="L1295" s="255"/>
      <c r="M1295" s="255"/>
      <c r="N1295" s="255"/>
      <c r="O1295" s="255"/>
      <c r="P1295" s="255"/>
      <c r="Q1295" s="255"/>
      <c r="R1295" s="255"/>
      <c r="S1295" s="255"/>
      <c r="T1295" s="255"/>
      <c r="U1295" s="255"/>
      <c r="V1295" s="255"/>
      <c r="W1295" s="255"/>
      <c r="X1295" s="255"/>
      <c r="Y1295" s="255"/>
      <c r="Z1295" s="255"/>
      <c r="AA1295" s="255"/>
      <c r="AB1295" s="255"/>
      <c r="AC1295" s="255"/>
      <c r="AD1295" s="255"/>
      <c r="AE1295" s="255"/>
      <c r="AF1295" s="255"/>
      <c r="AG1295" s="255"/>
      <c r="AH1295" s="255"/>
      <c r="AI1295" s="255"/>
      <c r="AJ1295" s="255"/>
      <c r="AK1295" s="255"/>
      <c r="AL1295" s="255"/>
      <c r="AM1295" s="255"/>
      <c r="AN1295" s="255"/>
      <c r="AO1295" s="255"/>
      <c r="AP1295" s="255"/>
      <c r="AQ1295" s="255"/>
      <c r="AR1295" s="255"/>
      <c r="AS1295" s="255"/>
      <c r="AT1295" s="255"/>
      <c r="AU1295" s="255"/>
      <c r="AV1295" s="255"/>
      <c r="AW1295" s="255"/>
      <c r="AX1295" s="255"/>
      <c r="AY1295" s="255"/>
      <c r="AZ1295" s="255"/>
      <c r="BA1295" s="255"/>
      <c r="BB1295" s="255"/>
      <c r="BC1295" s="255"/>
      <c r="BD1295" s="255"/>
      <c r="BE1295" s="255"/>
      <c r="BF1295" s="255"/>
      <c r="BG1295" s="255"/>
      <c r="BH1295" s="255"/>
      <c r="BI1295" s="255"/>
    </row>
    <row r="1296" spans="1:61" x14ac:dyDescent="0.2">
      <c r="A1296" s="255"/>
      <c r="B1296" s="255"/>
      <c r="C1296" s="255"/>
      <c r="D1296" s="255"/>
      <c r="E1296" s="255"/>
      <c r="F1296" s="255"/>
      <c r="G1296" s="255"/>
      <c r="H1296" s="255"/>
      <c r="I1296" s="255"/>
      <c r="J1296" s="255"/>
      <c r="K1296" s="255"/>
      <c r="L1296" s="255"/>
      <c r="M1296" s="255"/>
      <c r="N1296" s="255"/>
      <c r="O1296" s="255"/>
      <c r="P1296" s="255"/>
      <c r="Q1296" s="255"/>
      <c r="R1296" s="255"/>
      <c r="S1296" s="255"/>
      <c r="T1296" s="255"/>
      <c r="U1296" s="255"/>
      <c r="V1296" s="255"/>
      <c r="W1296" s="255"/>
      <c r="X1296" s="255"/>
      <c r="Y1296" s="255"/>
      <c r="Z1296" s="255"/>
      <c r="AA1296" s="255"/>
      <c r="AB1296" s="255"/>
      <c r="AC1296" s="255"/>
      <c r="AD1296" s="255"/>
      <c r="AE1296" s="255"/>
      <c r="AF1296" s="255"/>
      <c r="AG1296" s="255"/>
      <c r="AH1296" s="255"/>
      <c r="AI1296" s="255"/>
      <c r="AJ1296" s="255"/>
      <c r="AK1296" s="255"/>
      <c r="AL1296" s="255"/>
      <c r="AM1296" s="255"/>
      <c r="AN1296" s="255"/>
      <c r="AO1296" s="255"/>
      <c r="AP1296" s="255"/>
      <c r="AQ1296" s="255"/>
      <c r="AR1296" s="255"/>
      <c r="AS1296" s="255"/>
      <c r="AT1296" s="255"/>
      <c r="AU1296" s="255"/>
      <c r="AV1296" s="255"/>
      <c r="AW1296" s="255"/>
      <c r="AX1296" s="255"/>
      <c r="AY1296" s="255"/>
      <c r="AZ1296" s="255"/>
      <c r="BA1296" s="255"/>
      <c r="BB1296" s="255"/>
      <c r="BC1296" s="255"/>
      <c r="BD1296" s="255"/>
      <c r="BE1296" s="255"/>
      <c r="BF1296" s="255"/>
      <c r="BG1296" s="255"/>
      <c r="BH1296" s="255"/>
      <c r="BI1296" s="255"/>
    </row>
    <row r="1297" spans="1:61" x14ac:dyDescent="0.2">
      <c r="A1297" s="255"/>
      <c r="B1297" s="255"/>
      <c r="C1297" s="255"/>
      <c r="D1297" s="255"/>
      <c r="E1297" s="255"/>
      <c r="F1297" s="255"/>
      <c r="G1297" s="255"/>
      <c r="H1297" s="255"/>
      <c r="I1297" s="255"/>
      <c r="J1297" s="255"/>
      <c r="K1297" s="255"/>
      <c r="L1297" s="255"/>
      <c r="M1297" s="255"/>
      <c r="N1297" s="255"/>
      <c r="O1297" s="255"/>
      <c r="P1297" s="255"/>
      <c r="Q1297" s="255"/>
      <c r="R1297" s="255"/>
      <c r="S1297" s="255"/>
      <c r="T1297" s="255"/>
      <c r="U1297" s="255"/>
      <c r="V1297" s="255"/>
      <c r="W1297" s="255"/>
      <c r="X1297" s="255"/>
      <c r="Y1297" s="255"/>
      <c r="Z1297" s="255"/>
      <c r="AA1297" s="255"/>
      <c r="AB1297" s="255"/>
      <c r="AC1297" s="255"/>
      <c r="AD1297" s="255"/>
      <c r="AE1297" s="255"/>
      <c r="AF1297" s="255"/>
      <c r="AG1297" s="255"/>
      <c r="AH1297" s="255"/>
      <c r="AI1297" s="255"/>
      <c r="AJ1297" s="255"/>
      <c r="AK1297" s="255"/>
      <c r="AL1297" s="255"/>
      <c r="AM1297" s="255"/>
      <c r="AN1297" s="255"/>
      <c r="AO1297" s="255"/>
      <c r="AP1297" s="255"/>
      <c r="AQ1297" s="255"/>
      <c r="AR1297" s="255"/>
      <c r="AS1297" s="255"/>
      <c r="AT1297" s="255"/>
      <c r="AU1297" s="255"/>
      <c r="AV1297" s="255"/>
      <c r="AW1297" s="255"/>
      <c r="AX1297" s="255"/>
      <c r="AY1297" s="255"/>
      <c r="AZ1297" s="255"/>
      <c r="BA1297" s="255"/>
      <c r="BB1297" s="255"/>
      <c r="BC1297" s="255"/>
      <c r="BD1297" s="255"/>
      <c r="BE1297" s="255"/>
      <c r="BF1297" s="255"/>
      <c r="BG1297" s="255"/>
      <c r="BH1297" s="255"/>
      <c r="BI1297" s="255"/>
    </row>
    <row r="1298" spans="1:61" x14ac:dyDescent="0.2">
      <c r="A1298" s="255"/>
      <c r="B1298" s="255"/>
      <c r="C1298" s="255"/>
      <c r="D1298" s="255"/>
      <c r="E1298" s="255"/>
      <c r="F1298" s="255"/>
      <c r="G1298" s="255"/>
      <c r="H1298" s="255"/>
      <c r="I1298" s="255"/>
      <c r="J1298" s="255"/>
      <c r="K1298" s="255"/>
      <c r="L1298" s="255"/>
      <c r="M1298" s="255"/>
      <c r="N1298" s="255"/>
      <c r="O1298" s="255"/>
      <c r="P1298" s="255"/>
      <c r="Q1298" s="255"/>
      <c r="R1298" s="255"/>
      <c r="S1298" s="255"/>
      <c r="T1298" s="255"/>
      <c r="U1298" s="255"/>
      <c r="V1298" s="255"/>
      <c r="W1298" s="255"/>
      <c r="X1298" s="255"/>
      <c r="Y1298" s="255"/>
      <c r="Z1298" s="255"/>
      <c r="AA1298" s="255"/>
      <c r="AB1298" s="255"/>
      <c r="AC1298" s="255"/>
      <c r="AD1298" s="255"/>
      <c r="AE1298" s="255"/>
      <c r="AF1298" s="255"/>
      <c r="AG1298" s="255"/>
      <c r="AH1298" s="255"/>
      <c r="AI1298" s="255"/>
      <c r="AJ1298" s="255"/>
      <c r="AK1298" s="255"/>
      <c r="AL1298" s="255"/>
      <c r="AM1298" s="255"/>
      <c r="AN1298" s="255"/>
      <c r="AO1298" s="255"/>
      <c r="AP1298" s="255"/>
      <c r="AQ1298" s="255"/>
      <c r="AR1298" s="255"/>
      <c r="AS1298" s="255"/>
      <c r="AT1298" s="255"/>
      <c r="AU1298" s="255"/>
      <c r="AV1298" s="255"/>
      <c r="AW1298" s="255"/>
      <c r="AX1298" s="255"/>
      <c r="AY1298" s="255"/>
      <c r="AZ1298" s="255"/>
      <c r="BA1298" s="255"/>
      <c r="BB1298" s="255"/>
      <c r="BC1298" s="255"/>
      <c r="BD1298" s="255"/>
      <c r="BE1298" s="255"/>
      <c r="BF1298" s="255"/>
      <c r="BG1298" s="255"/>
      <c r="BH1298" s="255"/>
      <c r="BI1298" s="255"/>
    </row>
    <row r="1299" spans="1:61" x14ac:dyDescent="0.2">
      <c r="A1299" s="255"/>
      <c r="B1299" s="255"/>
      <c r="C1299" s="255"/>
      <c r="D1299" s="255"/>
      <c r="E1299" s="255"/>
      <c r="F1299" s="255"/>
      <c r="G1299" s="255"/>
      <c r="H1299" s="255"/>
      <c r="I1299" s="255"/>
      <c r="J1299" s="255"/>
      <c r="K1299" s="255"/>
      <c r="L1299" s="255"/>
      <c r="M1299" s="255"/>
      <c r="N1299" s="255"/>
      <c r="O1299" s="255"/>
      <c r="P1299" s="255"/>
      <c r="Q1299" s="255"/>
      <c r="R1299" s="255"/>
      <c r="S1299" s="255"/>
      <c r="T1299" s="255"/>
      <c r="U1299" s="255"/>
      <c r="V1299" s="255"/>
      <c r="W1299" s="255"/>
      <c r="X1299" s="255"/>
      <c r="Y1299" s="255"/>
      <c r="Z1299" s="255"/>
      <c r="AA1299" s="255"/>
      <c r="AB1299" s="255"/>
      <c r="AC1299" s="255"/>
      <c r="AD1299" s="255"/>
      <c r="AE1299" s="255"/>
      <c r="AF1299" s="255"/>
      <c r="AG1299" s="255"/>
      <c r="AH1299" s="255"/>
      <c r="AI1299" s="255"/>
      <c r="AJ1299" s="255"/>
      <c r="AK1299" s="255"/>
      <c r="AL1299" s="255"/>
      <c r="AM1299" s="255"/>
      <c r="AN1299" s="255"/>
      <c r="AO1299" s="255"/>
      <c r="AP1299" s="255"/>
      <c r="AQ1299" s="255"/>
      <c r="AR1299" s="255"/>
      <c r="AS1299" s="255"/>
      <c r="AT1299" s="255"/>
      <c r="AU1299" s="255"/>
      <c r="AV1299" s="255"/>
      <c r="AW1299" s="255"/>
      <c r="AX1299" s="255"/>
      <c r="AY1299" s="255"/>
      <c r="AZ1299" s="255"/>
      <c r="BA1299" s="255"/>
      <c r="BB1299" s="255"/>
      <c r="BC1299" s="255"/>
      <c r="BD1299" s="255"/>
      <c r="BE1299" s="255"/>
      <c r="BF1299" s="255"/>
      <c r="BG1299" s="255"/>
      <c r="BH1299" s="255"/>
      <c r="BI1299" s="255"/>
    </row>
    <row r="1300" spans="1:61" x14ac:dyDescent="0.2">
      <c r="A1300" s="255"/>
      <c r="B1300" s="255"/>
      <c r="C1300" s="255"/>
      <c r="D1300" s="255"/>
      <c r="E1300" s="255"/>
      <c r="F1300" s="255"/>
      <c r="G1300" s="255"/>
      <c r="H1300" s="255"/>
      <c r="I1300" s="255"/>
      <c r="J1300" s="255"/>
      <c r="K1300" s="255"/>
      <c r="L1300" s="255"/>
      <c r="M1300" s="255"/>
      <c r="N1300" s="255"/>
      <c r="O1300" s="255"/>
      <c r="P1300" s="255"/>
      <c r="Q1300" s="255"/>
      <c r="R1300" s="255"/>
      <c r="S1300" s="255"/>
      <c r="T1300" s="255"/>
      <c r="U1300" s="255"/>
      <c r="V1300" s="255"/>
      <c r="W1300" s="255"/>
      <c r="X1300" s="255"/>
      <c r="Y1300" s="255"/>
      <c r="Z1300" s="255"/>
      <c r="AA1300" s="255"/>
      <c r="AB1300" s="255"/>
      <c r="AC1300" s="255"/>
      <c r="AD1300" s="255"/>
      <c r="AE1300" s="255"/>
      <c r="AF1300" s="255"/>
      <c r="AG1300" s="255"/>
      <c r="AH1300" s="255"/>
      <c r="AI1300" s="255"/>
      <c r="AJ1300" s="255"/>
      <c r="AK1300" s="255"/>
      <c r="AL1300" s="255"/>
      <c r="AM1300" s="255"/>
      <c r="AN1300" s="255"/>
      <c r="AO1300" s="255"/>
      <c r="AP1300" s="255"/>
      <c r="AQ1300" s="255"/>
      <c r="AR1300" s="255"/>
      <c r="AS1300" s="255"/>
      <c r="AT1300" s="255"/>
      <c r="AU1300" s="255"/>
      <c r="AV1300" s="255"/>
      <c r="AW1300" s="255"/>
      <c r="AX1300" s="255"/>
      <c r="AY1300" s="255"/>
      <c r="AZ1300" s="255"/>
      <c r="BA1300" s="255"/>
      <c r="BB1300" s="255"/>
      <c r="BC1300" s="255"/>
      <c r="BD1300" s="255"/>
      <c r="BE1300" s="255"/>
      <c r="BF1300" s="255"/>
      <c r="BG1300" s="255"/>
      <c r="BH1300" s="255"/>
      <c r="BI1300" s="255"/>
    </row>
    <row r="1301" spans="1:61" x14ac:dyDescent="0.2">
      <c r="A1301" s="255"/>
      <c r="B1301" s="255"/>
      <c r="C1301" s="255"/>
      <c r="D1301" s="255"/>
      <c r="E1301" s="255"/>
      <c r="F1301" s="255"/>
      <c r="G1301" s="255"/>
      <c r="H1301" s="255"/>
      <c r="I1301" s="255"/>
      <c r="J1301" s="255"/>
      <c r="K1301" s="255"/>
      <c r="L1301" s="255"/>
      <c r="M1301" s="255"/>
      <c r="N1301" s="255"/>
      <c r="O1301" s="255"/>
      <c r="P1301" s="255"/>
      <c r="Q1301" s="255"/>
      <c r="R1301" s="255"/>
      <c r="S1301" s="255"/>
      <c r="T1301" s="255"/>
      <c r="U1301" s="255"/>
      <c r="V1301" s="255"/>
      <c r="W1301" s="255"/>
      <c r="X1301" s="255"/>
      <c r="Y1301" s="255"/>
      <c r="Z1301" s="255"/>
      <c r="AA1301" s="255"/>
      <c r="AB1301" s="255"/>
      <c r="AC1301" s="255"/>
      <c r="AD1301" s="255"/>
      <c r="AE1301" s="255"/>
      <c r="AF1301" s="255"/>
      <c r="AG1301" s="255"/>
      <c r="AH1301" s="255"/>
      <c r="AI1301" s="255"/>
      <c r="AJ1301" s="255"/>
      <c r="AK1301" s="255"/>
      <c r="AL1301" s="255"/>
      <c r="AM1301" s="255"/>
      <c r="AN1301" s="255"/>
      <c r="AO1301" s="255"/>
      <c r="AP1301" s="255"/>
      <c r="AQ1301" s="255"/>
      <c r="AR1301" s="255"/>
      <c r="AS1301" s="255"/>
      <c r="AT1301" s="255"/>
      <c r="AU1301" s="255"/>
      <c r="AV1301" s="255"/>
      <c r="AW1301" s="255"/>
      <c r="AX1301" s="255"/>
      <c r="AY1301" s="255"/>
      <c r="AZ1301" s="255"/>
      <c r="BA1301" s="255"/>
      <c r="BB1301" s="255"/>
      <c r="BC1301" s="255"/>
      <c r="BD1301" s="255"/>
      <c r="BE1301" s="255"/>
      <c r="BF1301" s="255"/>
      <c r="BG1301" s="255"/>
      <c r="BH1301" s="255"/>
      <c r="BI1301" s="255"/>
    </row>
    <row r="1302" spans="1:61" x14ac:dyDescent="0.2">
      <c r="A1302" s="255"/>
      <c r="B1302" s="255"/>
      <c r="C1302" s="255"/>
      <c r="D1302" s="255"/>
      <c r="E1302" s="255"/>
      <c r="F1302" s="255"/>
      <c r="G1302" s="255"/>
      <c r="H1302" s="255"/>
      <c r="I1302" s="255"/>
      <c r="J1302" s="255"/>
      <c r="K1302" s="255"/>
      <c r="L1302" s="255"/>
      <c r="M1302" s="255"/>
      <c r="N1302" s="255"/>
      <c r="O1302" s="255"/>
      <c r="P1302" s="255"/>
      <c r="Q1302" s="255"/>
      <c r="R1302" s="255"/>
      <c r="S1302" s="255"/>
      <c r="T1302" s="255"/>
      <c r="U1302" s="255"/>
      <c r="V1302" s="255"/>
      <c r="W1302" s="255"/>
      <c r="X1302" s="255"/>
      <c r="Y1302" s="255"/>
      <c r="Z1302" s="255"/>
      <c r="AA1302" s="255"/>
      <c r="AB1302" s="255"/>
      <c r="AC1302" s="255"/>
      <c r="AD1302" s="255"/>
      <c r="AE1302" s="255"/>
      <c r="AF1302" s="255"/>
      <c r="AG1302" s="255"/>
      <c r="AH1302" s="255"/>
      <c r="AI1302" s="255"/>
      <c r="AJ1302" s="255"/>
      <c r="AK1302" s="255"/>
      <c r="AL1302" s="255"/>
      <c r="AM1302" s="255"/>
      <c r="AN1302" s="255"/>
      <c r="AO1302" s="255"/>
      <c r="AP1302" s="255"/>
      <c r="AQ1302" s="255"/>
      <c r="AR1302" s="255"/>
      <c r="AS1302" s="255"/>
      <c r="AT1302" s="255"/>
      <c r="AU1302" s="255"/>
      <c r="AV1302" s="255"/>
      <c r="AW1302" s="255"/>
      <c r="AX1302" s="255"/>
      <c r="AY1302" s="255"/>
      <c r="AZ1302" s="255"/>
      <c r="BA1302" s="255"/>
      <c r="BB1302" s="255"/>
      <c r="BC1302" s="255"/>
      <c r="BD1302" s="255"/>
      <c r="BE1302" s="255"/>
      <c r="BF1302" s="255"/>
      <c r="BG1302" s="255"/>
      <c r="BH1302" s="255"/>
      <c r="BI1302" s="255"/>
    </row>
    <row r="1303" spans="1:61" x14ac:dyDescent="0.2">
      <c r="A1303" s="255"/>
      <c r="B1303" s="255"/>
      <c r="C1303" s="255"/>
      <c r="D1303" s="255"/>
      <c r="E1303" s="255"/>
      <c r="F1303" s="255"/>
      <c r="G1303" s="255"/>
      <c r="H1303" s="255"/>
      <c r="I1303" s="255"/>
      <c r="J1303" s="255"/>
      <c r="K1303" s="255"/>
      <c r="L1303" s="255"/>
      <c r="M1303" s="255"/>
      <c r="N1303" s="255"/>
      <c r="O1303" s="255"/>
      <c r="P1303" s="255"/>
      <c r="Q1303" s="255"/>
      <c r="R1303" s="255"/>
      <c r="S1303" s="255"/>
      <c r="T1303" s="255"/>
      <c r="U1303" s="255"/>
      <c r="V1303" s="255"/>
      <c r="W1303" s="255"/>
      <c r="X1303" s="255"/>
      <c r="Y1303" s="255"/>
      <c r="Z1303" s="255"/>
      <c r="AA1303" s="255"/>
      <c r="AB1303" s="255"/>
      <c r="AC1303" s="255"/>
      <c r="AD1303" s="255"/>
      <c r="AE1303" s="255"/>
      <c r="AF1303" s="255"/>
      <c r="AG1303" s="255"/>
      <c r="AH1303" s="255"/>
      <c r="AI1303" s="255"/>
      <c r="AJ1303" s="255"/>
      <c r="AK1303" s="255"/>
      <c r="AL1303" s="255"/>
      <c r="AM1303" s="255"/>
      <c r="AN1303" s="255"/>
      <c r="AO1303" s="255"/>
      <c r="AP1303" s="255"/>
      <c r="AQ1303" s="255"/>
      <c r="AR1303" s="255"/>
      <c r="AS1303" s="255"/>
      <c r="AT1303" s="255"/>
      <c r="AU1303" s="255"/>
      <c r="AV1303" s="255"/>
      <c r="AW1303" s="255"/>
      <c r="AX1303" s="255"/>
      <c r="AY1303" s="255"/>
      <c r="AZ1303" s="255"/>
      <c r="BA1303" s="255"/>
      <c r="BB1303" s="255"/>
      <c r="BC1303" s="255"/>
      <c r="BD1303" s="255"/>
      <c r="BE1303" s="255"/>
      <c r="BF1303" s="255"/>
      <c r="BG1303" s="255"/>
      <c r="BH1303" s="255"/>
      <c r="BI1303" s="255"/>
    </row>
    <row r="1304" spans="1:61" x14ac:dyDescent="0.2">
      <c r="A1304" s="255"/>
      <c r="B1304" s="255"/>
      <c r="C1304" s="255"/>
      <c r="D1304" s="255"/>
      <c r="E1304" s="255"/>
      <c r="F1304" s="255"/>
      <c r="G1304" s="255"/>
      <c r="H1304" s="255"/>
      <c r="I1304" s="255"/>
      <c r="J1304" s="255"/>
      <c r="K1304" s="255"/>
      <c r="L1304" s="255"/>
      <c r="M1304" s="255"/>
      <c r="N1304" s="255"/>
      <c r="O1304" s="255"/>
      <c r="P1304" s="255"/>
      <c r="Q1304" s="255"/>
      <c r="R1304" s="255"/>
      <c r="S1304" s="255"/>
      <c r="T1304" s="255"/>
      <c r="U1304" s="255"/>
      <c r="V1304" s="255"/>
      <c r="W1304" s="255"/>
      <c r="X1304" s="255"/>
      <c r="Y1304" s="255"/>
      <c r="Z1304" s="255"/>
      <c r="AA1304" s="255"/>
      <c r="AB1304" s="255"/>
      <c r="AC1304" s="255"/>
      <c r="AD1304" s="255"/>
      <c r="AE1304" s="255"/>
      <c r="AF1304" s="255"/>
      <c r="AG1304" s="255"/>
      <c r="AH1304" s="255"/>
      <c r="AI1304" s="255"/>
      <c r="AJ1304" s="255"/>
      <c r="AK1304" s="255"/>
      <c r="AL1304" s="255"/>
      <c r="AM1304" s="255"/>
      <c r="AN1304" s="255"/>
      <c r="AO1304" s="255"/>
      <c r="AP1304" s="255"/>
      <c r="AQ1304" s="255"/>
      <c r="AR1304" s="255"/>
      <c r="AS1304" s="255"/>
      <c r="AT1304" s="255"/>
      <c r="AU1304" s="255"/>
      <c r="AV1304" s="255"/>
      <c r="AW1304" s="255"/>
      <c r="AX1304" s="255"/>
      <c r="AY1304" s="255"/>
      <c r="AZ1304" s="255"/>
      <c r="BA1304" s="255"/>
      <c r="BB1304" s="255"/>
      <c r="BC1304" s="255"/>
      <c r="BD1304" s="255"/>
      <c r="BE1304" s="255"/>
      <c r="BF1304" s="255"/>
      <c r="BG1304" s="255"/>
      <c r="BH1304" s="255"/>
      <c r="BI1304" s="255"/>
    </row>
    <row r="1305" spans="1:61" x14ac:dyDescent="0.2">
      <c r="A1305" s="255"/>
      <c r="B1305" s="255"/>
      <c r="C1305" s="255"/>
      <c r="D1305" s="255"/>
      <c r="E1305" s="255"/>
      <c r="F1305" s="255"/>
      <c r="G1305" s="255"/>
      <c r="H1305" s="255"/>
      <c r="I1305" s="255"/>
      <c r="J1305" s="255"/>
      <c r="K1305" s="255"/>
      <c r="L1305" s="255"/>
      <c r="M1305" s="255"/>
      <c r="N1305" s="255"/>
      <c r="O1305" s="255"/>
      <c r="P1305" s="255"/>
      <c r="Q1305" s="255"/>
      <c r="R1305" s="255"/>
      <c r="S1305" s="255"/>
      <c r="T1305" s="255"/>
      <c r="U1305" s="255"/>
      <c r="V1305" s="255"/>
      <c r="W1305" s="255"/>
      <c r="X1305" s="255"/>
      <c r="Y1305" s="255"/>
      <c r="Z1305" s="255"/>
      <c r="AA1305" s="255"/>
      <c r="AB1305" s="255"/>
      <c r="AC1305" s="255"/>
      <c r="AD1305" s="255"/>
      <c r="AE1305" s="255"/>
      <c r="AF1305" s="255"/>
      <c r="AG1305" s="255"/>
      <c r="AH1305" s="255"/>
      <c r="AI1305" s="255"/>
      <c r="AJ1305" s="255"/>
      <c r="AK1305" s="255"/>
      <c r="AL1305" s="255"/>
      <c r="AM1305" s="255"/>
      <c r="AN1305" s="255"/>
      <c r="AO1305" s="255"/>
      <c r="AP1305" s="255"/>
      <c r="AQ1305" s="255"/>
      <c r="AR1305" s="255"/>
      <c r="AS1305" s="255"/>
      <c r="AT1305" s="255"/>
      <c r="AU1305" s="255"/>
      <c r="AV1305" s="255"/>
      <c r="AW1305" s="255"/>
      <c r="AX1305" s="255"/>
      <c r="AY1305" s="255"/>
      <c r="AZ1305" s="255"/>
      <c r="BA1305" s="255"/>
      <c r="BB1305" s="255"/>
      <c r="BC1305" s="255"/>
      <c r="BD1305" s="255"/>
      <c r="BE1305" s="255"/>
      <c r="BF1305" s="255"/>
      <c r="BG1305" s="255"/>
      <c r="BH1305" s="255"/>
      <c r="BI1305" s="255"/>
    </row>
    <row r="1306" spans="1:61" x14ac:dyDescent="0.2">
      <c r="A1306" s="255"/>
      <c r="B1306" s="255"/>
      <c r="C1306" s="255"/>
      <c r="D1306" s="255"/>
      <c r="E1306" s="255"/>
      <c r="F1306" s="255"/>
      <c r="G1306" s="255"/>
      <c r="H1306" s="255"/>
      <c r="I1306" s="255"/>
      <c r="J1306" s="255"/>
      <c r="K1306" s="255"/>
      <c r="L1306" s="255"/>
      <c r="M1306" s="255"/>
      <c r="N1306" s="255"/>
      <c r="O1306" s="255"/>
      <c r="P1306" s="255"/>
      <c r="Q1306" s="255"/>
      <c r="R1306" s="255"/>
      <c r="S1306" s="255"/>
      <c r="T1306" s="255"/>
      <c r="U1306" s="255"/>
      <c r="V1306" s="255"/>
      <c r="W1306" s="255"/>
      <c r="X1306" s="255"/>
      <c r="Y1306" s="255"/>
      <c r="Z1306" s="255"/>
      <c r="AA1306" s="255"/>
      <c r="AB1306" s="255"/>
      <c r="AC1306" s="255"/>
      <c r="AD1306" s="255"/>
      <c r="AE1306" s="255"/>
      <c r="AF1306" s="255"/>
      <c r="AG1306" s="255"/>
      <c r="AH1306" s="255"/>
      <c r="AI1306" s="255"/>
      <c r="AJ1306" s="255"/>
      <c r="AK1306" s="255"/>
      <c r="AL1306" s="255"/>
      <c r="AM1306" s="255"/>
      <c r="AN1306" s="255"/>
      <c r="AO1306" s="255"/>
      <c r="AP1306" s="255"/>
      <c r="AQ1306" s="255"/>
      <c r="AR1306" s="255"/>
      <c r="AS1306" s="255"/>
      <c r="AT1306" s="255"/>
      <c r="AU1306" s="255"/>
      <c r="AV1306" s="255"/>
      <c r="AW1306" s="255"/>
      <c r="AX1306" s="255"/>
      <c r="AY1306" s="255"/>
      <c r="AZ1306" s="255"/>
      <c r="BA1306" s="255"/>
      <c r="BB1306" s="255"/>
      <c r="BC1306" s="255"/>
      <c r="BD1306" s="255"/>
      <c r="BE1306" s="255"/>
      <c r="BF1306" s="255"/>
      <c r="BG1306" s="255"/>
      <c r="BH1306" s="255"/>
      <c r="BI1306" s="255"/>
    </row>
    <row r="1307" spans="1:61" x14ac:dyDescent="0.2">
      <c r="A1307" s="255"/>
      <c r="B1307" s="255"/>
      <c r="C1307" s="255"/>
      <c r="D1307" s="255"/>
      <c r="E1307" s="255"/>
      <c r="F1307" s="255"/>
      <c r="G1307" s="255"/>
      <c r="H1307" s="255"/>
      <c r="I1307" s="255"/>
      <c r="J1307" s="255"/>
      <c r="K1307" s="255"/>
      <c r="L1307" s="255"/>
      <c r="M1307" s="255"/>
      <c r="N1307" s="255"/>
      <c r="O1307" s="255"/>
      <c r="P1307" s="255"/>
      <c r="Q1307" s="255"/>
      <c r="R1307" s="255"/>
      <c r="S1307" s="255"/>
      <c r="T1307" s="255"/>
      <c r="U1307" s="255"/>
      <c r="V1307" s="255"/>
      <c r="W1307" s="255"/>
      <c r="X1307" s="255"/>
      <c r="Y1307" s="255"/>
      <c r="Z1307" s="255"/>
      <c r="AA1307" s="255"/>
      <c r="AB1307" s="255"/>
      <c r="AC1307" s="255"/>
      <c r="AD1307" s="255"/>
      <c r="AE1307" s="255"/>
      <c r="AF1307" s="255"/>
      <c r="AG1307" s="255"/>
      <c r="AH1307" s="255"/>
      <c r="AI1307" s="255"/>
      <c r="AJ1307" s="255"/>
      <c r="AK1307" s="255"/>
      <c r="AL1307" s="255"/>
      <c r="AM1307" s="255"/>
      <c r="AN1307" s="255"/>
      <c r="AO1307" s="255"/>
      <c r="AP1307" s="255"/>
      <c r="AQ1307" s="255"/>
      <c r="AR1307" s="255"/>
      <c r="AS1307" s="255"/>
      <c r="AT1307" s="255"/>
      <c r="AU1307" s="255"/>
      <c r="AV1307" s="255"/>
      <c r="AW1307" s="255"/>
      <c r="AX1307" s="255"/>
      <c r="AY1307" s="255"/>
      <c r="AZ1307" s="255"/>
      <c r="BA1307" s="255"/>
      <c r="BB1307" s="255"/>
      <c r="BC1307" s="255"/>
      <c r="BD1307" s="255"/>
      <c r="BE1307" s="255"/>
      <c r="BF1307" s="255"/>
      <c r="BG1307" s="255"/>
      <c r="BH1307" s="255"/>
      <c r="BI1307" s="255"/>
    </row>
    <row r="1308" spans="1:61" x14ac:dyDescent="0.2">
      <c r="A1308" s="255"/>
      <c r="B1308" s="255"/>
      <c r="C1308" s="255"/>
      <c r="D1308" s="255"/>
      <c r="E1308" s="255"/>
      <c r="F1308" s="255"/>
      <c r="G1308" s="255"/>
      <c r="H1308" s="255"/>
      <c r="I1308" s="255"/>
      <c r="J1308" s="255"/>
      <c r="K1308" s="255"/>
      <c r="L1308" s="255"/>
      <c r="M1308" s="255"/>
      <c r="N1308" s="255"/>
      <c r="O1308" s="255"/>
      <c r="P1308" s="255"/>
      <c r="Q1308" s="255"/>
      <c r="R1308" s="255"/>
      <c r="S1308" s="255"/>
      <c r="T1308" s="255"/>
      <c r="U1308" s="255"/>
      <c r="V1308" s="255"/>
      <c r="W1308" s="255"/>
      <c r="X1308" s="255"/>
      <c r="Y1308" s="255"/>
      <c r="Z1308" s="255"/>
      <c r="AA1308" s="255"/>
      <c r="AB1308" s="255"/>
      <c r="AC1308" s="255"/>
      <c r="AD1308" s="255"/>
      <c r="AE1308" s="255"/>
      <c r="AF1308" s="255"/>
      <c r="AG1308" s="255"/>
      <c r="AH1308" s="255"/>
      <c r="AI1308" s="255"/>
      <c r="AJ1308" s="255"/>
      <c r="AK1308" s="255"/>
      <c r="AL1308" s="255"/>
      <c r="AM1308" s="255"/>
      <c r="AN1308" s="255"/>
      <c r="AO1308" s="255"/>
      <c r="AP1308" s="255"/>
      <c r="AQ1308" s="255"/>
      <c r="AR1308" s="255"/>
      <c r="AS1308" s="255"/>
      <c r="AT1308" s="255"/>
      <c r="AU1308" s="255"/>
      <c r="AV1308" s="255"/>
      <c r="AW1308" s="255"/>
      <c r="AX1308" s="255"/>
      <c r="AY1308" s="255"/>
      <c r="AZ1308" s="255"/>
      <c r="BA1308" s="255"/>
      <c r="BB1308" s="255"/>
      <c r="BC1308" s="255"/>
      <c r="BD1308" s="255"/>
      <c r="BE1308" s="255"/>
      <c r="BF1308" s="255"/>
      <c r="BG1308" s="255"/>
      <c r="BH1308" s="255"/>
      <c r="BI1308" s="255"/>
    </row>
    <row r="1309" spans="1:61" x14ac:dyDescent="0.2">
      <c r="A1309" s="255"/>
      <c r="B1309" s="255"/>
      <c r="C1309" s="255"/>
      <c r="D1309" s="255"/>
      <c r="E1309" s="255"/>
      <c r="F1309" s="255"/>
      <c r="G1309" s="255"/>
      <c r="H1309" s="255"/>
      <c r="I1309" s="255"/>
      <c r="J1309" s="255"/>
      <c r="K1309" s="255"/>
      <c r="L1309" s="255"/>
      <c r="M1309" s="255"/>
      <c r="N1309" s="255"/>
      <c r="O1309" s="255"/>
      <c r="P1309" s="255"/>
      <c r="Q1309" s="255"/>
      <c r="R1309" s="255"/>
      <c r="S1309" s="255"/>
      <c r="T1309" s="255"/>
      <c r="U1309" s="255"/>
      <c r="V1309" s="255"/>
      <c r="W1309" s="255"/>
      <c r="X1309" s="255"/>
      <c r="Y1309" s="255"/>
      <c r="Z1309" s="255"/>
      <c r="AA1309" s="255"/>
      <c r="AB1309" s="255"/>
      <c r="AC1309" s="255"/>
      <c r="AD1309" s="255"/>
      <c r="AE1309" s="255"/>
      <c r="AF1309" s="255"/>
      <c r="AG1309" s="255"/>
      <c r="AH1309" s="255"/>
      <c r="AI1309" s="255"/>
      <c r="AJ1309" s="255"/>
      <c r="AK1309" s="255"/>
      <c r="AL1309" s="255"/>
      <c r="AM1309" s="255"/>
      <c r="AN1309" s="255"/>
      <c r="AO1309" s="255"/>
      <c r="AP1309" s="255"/>
      <c r="AQ1309" s="255"/>
      <c r="AR1309" s="255"/>
      <c r="AS1309" s="255"/>
      <c r="AT1309" s="255"/>
      <c r="AU1309" s="255"/>
      <c r="AV1309" s="255"/>
      <c r="AW1309" s="255"/>
      <c r="AX1309" s="255"/>
      <c r="AY1309" s="255"/>
      <c r="AZ1309" s="255"/>
      <c r="BA1309" s="255"/>
      <c r="BB1309" s="255"/>
      <c r="BC1309" s="255"/>
      <c r="BD1309" s="255"/>
      <c r="BE1309" s="255"/>
      <c r="BF1309" s="255"/>
      <c r="BG1309" s="255"/>
      <c r="BH1309" s="255"/>
      <c r="BI1309" s="255"/>
    </row>
    <row r="1310" spans="1:61" x14ac:dyDescent="0.2">
      <c r="A1310" s="255"/>
      <c r="B1310" s="255"/>
      <c r="C1310" s="255"/>
      <c r="D1310" s="255"/>
      <c r="E1310" s="255"/>
      <c r="F1310" s="255"/>
      <c r="G1310" s="255"/>
      <c r="H1310" s="255"/>
      <c r="I1310" s="255"/>
      <c r="J1310" s="255"/>
      <c r="K1310" s="255"/>
      <c r="L1310" s="255"/>
      <c r="M1310" s="255"/>
      <c r="N1310" s="255"/>
      <c r="O1310" s="255"/>
      <c r="P1310" s="255"/>
      <c r="Q1310" s="255"/>
      <c r="R1310" s="255"/>
      <c r="S1310" s="255"/>
      <c r="T1310" s="255"/>
      <c r="U1310" s="255"/>
      <c r="V1310" s="255"/>
      <c r="W1310" s="255"/>
      <c r="X1310" s="255"/>
      <c r="Y1310" s="255"/>
      <c r="Z1310" s="255"/>
      <c r="AA1310" s="255"/>
      <c r="AB1310" s="255"/>
      <c r="AC1310" s="255"/>
      <c r="AD1310" s="255"/>
      <c r="AE1310" s="255"/>
      <c r="AF1310" s="255"/>
      <c r="AG1310" s="255"/>
      <c r="AH1310" s="255"/>
      <c r="AI1310" s="255"/>
      <c r="AJ1310" s="255"/>
      <c r="AK1310" s="255"/>
      <c r="AL1310" s="255"/>
      <c r="AM1310" s="255"/>
      <c r="AN1310" s="255"/>
      <c r="AO1310" s="255"/>
      <c r="AP1310" s="255"/>
      <c r="AQ1310" s="255"/>
      <c r="AR1310" s="255"/>
      <c r="AS1310" s="255"/>
      <c r="AT1310" s="255"/>
      <c r="AU1310" s="255"/>
      <c r="AV1310" s="255"/>
      <c r="AW1310" s="255"/>
      <c r="AX1310" s="255"/>
      <c r="AY1310" s="255"/>
      <c r="AZ1310" s="255"/>
      <c r="BA1310" s="255"/>
      <c r="BB1310" s="255"/>
      <c r="BC1310" s="255"/>
      <c r="BD1310" s="255"/>
      <c r="BE1310" s="255"/>
      <c r="BF1310" s="255"/>
      <c r="BG1310" s="255"/>
      <c r="BH1310" s="255"/>
      <c r="BI1310" s="255"/>
    </row>
    <row r="1311" spans="1:61" x14ac:dyDescent="0.2">
      <c r="A1311" s="255"/>
      <c r="B1311" s="255"/>
      <c r="C1311" s="255"/>
      <c r="D1311" s="255"/>
      <c r="E1311" s="255"/>
      <c r="F1311" s="255"/>
      <c r="G1311" s="255"/>
      <c r="H1311" s="255"/>
      <c r="I1311" s="255"/>
      <c r="J1311" s="255"/>
      <c r="K1311" s="255"/>
      <c r="L1311" s="255"/>
      <c r="M1311" s="255"/>
      <c r="N1311" s="255"/>
      <c r="O1311" s="255"/>
      <c r="P1311" s="255"/>
      <c r="Q1311" s="255"/>
      <c r="R1311" s="255"/>
      <c r="S1311" s="255"/>
      <c r="T1311" s="255"/>
      <c r="U1311" s="255"/>
      <c r="V1311" s="255"/>
      <c r="W1311" s="255"/>
      <c r="X1311" s="255"/>
      <c r="Y1311" s="255"/>
      <c r="Z1311" s="255"/>
      <c r="AA1311" s="255"/>
      <c r="AB1311" s="255"/>
      <c r="AC1311" s="255"/>
      <c r="AD1311" s="255"/>
      <c r="AE1311" s="255"/>
      <c r="AF1311" s="255"/>
      <c r="AG1311" s="255"/>
      <c r="AH1311" s="255"/>
      <c r="AI1311" s="255"/>
      <c r="AJ1311" s="255"/>
      <c r="AK1311" s="255"/>
      <c r="AL1311" s="255"/>
      <c r="AM1311" s="255"/>
      <c r="AN1311" s="255"/>
      <c r="AO1311" s="255"/>
      <c r="AP1311" s="255"/>
      <c r="AQ1311" s="255"/>
      <c r="AR1311" s="255"/>
      <c r="AS1311" s="255"/>
      <c r="AT1311" s="255"/>
      <c r="AU1311" s="255"/>
      <c r="AV1311" s="255"/>
      <c r="AW1311" s="255"/>
      <c r="AX1311" s="255"/>
      <c r="AY1311" s="255"/>
      <c r="AZ1311" s="255"/>
      <c r="BA1311" s="255"/>
      <c r="BB1311" s="255"/>
      <c r="BC1311" s="255"/>
      <c r="BD1311" s="255"/>
      <c r="BE1311" s="255"/>
      <c r="BF1311" s="255"/>
      <c r="BG1311" s="255"/>
      <c r="BH1311" s="255"/>
      <c r="BI1311" s="255"/>
    </row>
    <row r="1312" spans="1:61" x14ac:dyDescent="0.2">
      <c r="A1312" s="255"/>
      <c r="B1312" s="255"/>
      <c r="C1312" s="255"/>
      <c r="D1312" s="255"/>
      <c r="E1312" s="255"/>
      <c r="F1312" s="255"/>
      <c r="G1312" s="255"/>
      <c r="H1312" s="255"/>
      <c r="I1312" s="255"/>
      <c r="J1312" s="255"/>
      <c r="K1312" s="255"/>
      <c r="L1312" s="255"/>
      <c r="M1312" s="255"/>
      <c r="N1312" s="255"/>
      <c r="O1312" s="255"/>
      <c r="P1312" s="255"/>
      <c r="Q1312" s="255"/>
      <c r="R1312" s="255"/>
      <c r="S1312" s="255"/>
      <c r="T1312" s="255"/>
      <c r="U1312" s="255"/>
      <c r="V1312" s="255"/>
      <c r="W1312" s="255"/>
      <c r="X1312" s="255"/>
      <c r="Y1312" s="255"/>
      <c r="Z1312" s="255"/>
      <c r="AA1312" s="255"/>
      <c r="AB1312" s="255"/>
      <c r="AC1312" s="255"/>
      <c r="AD1312" s="255"/>
      <c r="AE1312" s="255"/>
      <c r="AF1312" s="255"/>
      <c r="AG1312" s="255"/>
      <c r="AH1312" s="255"/>
      <c r="AI1312" s="255"/>
      <c r="AJ1312" s="255"/>
      <c r="AK1312" s="255"/>
      <c r="AL1312" s="255"/>
      <c r="AM1312" s="255"/>
      <c r="AN1312" s="255"/>
      <c r="AO1312" s="255"/>
      <c r="AP1312" s="255"/>
      <c r="AQ1312" s="255"/>
      <c r="AR1312" s="255"/>
      <c r="AS1312" s="255"/>
      <c r="AT1312" s="255"/>
      <c r="AU1312" s="255"/>
      <c r="AV1312" s="255"/>
      <c r="AW1312" s="255"/>
      <c r="AX1312" s="255"/>
      <c r="AY1312" s="255"/>
      <c r="AZ1312" s="255"/>
      <c r="BA1312" s="255"/>
      <c r="BB1312" s="255"/>
      <c r="BC1312" s="255"/>
      <c r="BD1312" s="255"/>
      <c r="BE1312" s="255"/>
      <c r="BF1312" s="255"/>
      <c r="BG1312" s="255"/>
      <c r="BH1312" s="255"/>
      <c r="BI1312" s="255"/>
    </row>
    <row r="1313" spans="1:61" x14ac:dyDescent="0.2">
      <c r="A1313" s="255"/>
      <c r="B1313" s="255"/>
      <c r="C1313" s="255"/>
      <c r="D1313" s="255"/>
      <c r="E1313" s="255"/>
      <c r="F1313" s="255"/>
      <c r="G1313" s="255"/>
      <c r="H1313" s="255"/>
      <c r="I1313" s="255"/>
      <c r="J1313" s="255"/>
      <c r="K1313" s="255"/>
      <c r="L1313" s="255"/>
      <c r="M1313" s="255"/>
      <c r="N1313" s="255"/>
      <c r="O1313" s="255"/>
      <c r="P1313" s="255"/>
      <c r="Q1313" s="255"/>
      <c r="R1313" s="255"/>
      <c r="S1313" s="255"/>
      <c r="T1313" s="255"/>
      <c r="U1313" s="255"/>
      <c r="V1313" s="255"/>
      <c r="W1313" s="255"/>
      <c r="X1313" s="255"/>
      <c r="Y1313" s="255"/>
      <c r="Z1313" s="255"/>
      <c r="AA1313" s="255"/>
      <c r="AB1313" s="255"/>
      <c r="AC1313" s="255"/>
      <c r="AD1313" s="255"/>
      <c r="AE1313" s="255"/>
      <c r="AF1313" s="255"/>
      <c r="AG1313" s="255"/>
      <c r="AH1313" s="255"/>
      <c r="AI1313" s="255"/>
      <c r="AJ1313" s="255"/>
      <c r="AK1313" s="255"/>
      <c r="AL1313" s="255"/>
      <c r="AM1313" s="255"/>
      <c r="AN1313" s="255"/>
      <c r="AO1313" s="255"/>
      <c r="AP1313" s="255"/>
      <c r="AQ1313" s="255"/>
      <c r="AR1313" s="255"/>
      <c r="AS1313" s="255"/>
      <c r="AT1313" s="255"/>
      <c r="AU1313" s="255"/>
      <c r="AV1313" s="255"/>
      <c r="AW1313" s="255"/>
      <c r="AX1313" s="255"/>
      <c r="AY1313" s="255"/>
      <c r="AZ1313" s="255"/>
      <c r="BA1313" s="255"/>
      <c r="BB1313" s="255"/>
      <c r="BC1313" s="255"/>
      <c r="BD1313" s="255"/>
      <c r="BE1313" s="255"/>
      <c r="BF1313" s="255"/>
      <c r="BG1313" s="255"/>
      <c r="BH1313" s="255"/>
      <c r="BI1313" s="255"/>
    </row>
    <row r="1314" spans="1:61" x14ac:dyDescent="0.2">
      <c r="A1314" s="255"/>
      <c r="B1314" s="255"/>
      <c r="C1314" s="255"/>
      <c r="D1314" s="255"/>
      <c r="E1314" s="255"/>
      <c r="F1314" s="255"/>
      <c r="G1314" s="255"/>
      <c r="H1314" s="255"/>
      <c r="I1314" s="255"/>
      <c r="J1314" s="255"/>
      <c r="K1314" s="255"/>
      <c r="L1314" s="255"/>
      <c r="M1314" s="255"/>
      <c r="N1314" s="255"/>
      <c r="O1314" s="255"/>
      <c r="P1314" s="255"/>
      <c r="Q1314" s="255"/>
      <c r="R1314" s="255"/>
      <c r="S1314" s="255"/>
      <c r="T1314" s="255"/>
      <c r="U1314" s="255"/>
      <c r="V1314" s="255"/>
      <c r="W1314" s="255"/>
      <c r="X1314" s="255"/>
      <c r="Y1314" s="255"/>
      <c r="Z1314" s="255"/>
      <c r="AA1314" s="255"/>
      <c r="AB1314" s="255"/>
      <c r="AC1314" s="255"/>
      <c r="AD1314" s="255"/>
      <c r="AE1314" s="255"/>
      <c r="AF1314" s="255"/>
      <c r="AG1314" s="255"/>
      <c r="AH1314" s="255"/>
      <c r="AI1314" s="255"/>
      <c r="AJ1314" s="255"/>
      <c r="AK1314" s="255"/>
      <c r="AL1314" s="255"/>
      <c r="AM1314" s="255"/>
      <c r="AN1314" s="255"/>
      <c r="AO1314" s="255"/>
      <c r="AP1314" s="255"/>
      <c r="AQ1314" s="255"/>
      <c r="AR1314" s="255"/>
      <c r="AS1314" s="255"/>
      <c r="AT1314" s="255"/>
      <c r="AU1314" s="255"/>
      <c r="AV1314" s="255"/>
      <c r="AW1314" s="255"/>
      <c r="AX1314" s="255"/>
      <c r="AY1314" s="255"/>
      <c r="AZ1314" s="255"/>
      <c r="BA1314" s="255"/>
      <c r="BB1314" s="255"/>
      <c r="BC1314" s="255"/>
      <c r="BD1314" s="255"/>
      <c r="BE1314" s="255"/>
      <c r="BF1314" s="255"/>
      <c r="BG1314" s="255"/>
      <c r="BH1314" s="255"/>
      <c r="BI1314" s="255"/>
    </row>
    <row r="1315" spans="1:61" x14ac:dyDescent="0.2">
      <c r="A1315" s="255"/>
      <c r="B1315" s="255"/>
      <c r="C1315" s="255"/>
      <c r="D1315" s="255"/>
      <c r="E1315" s="255"/>
      <c r="F1315" s="255"/>
      <c r="G1315" s="255"/>
      <c r="H1315" s="255"/>
      <c r="I1315" s="255"/>
      <c r="J1315" s="255"/>
      <c r="K1315" s="255"/>
      <c r="L1315" s="255"/>
      <c r="M1315" s="255"/>
      <c r="N1315" s="255"/>
      <c r="O1315" s="255"/>
      <c r="P1315" s="255"/>
      <c r="Q1315" s="255"/>
      <c r="R1315" s="255"/>
      <c r="S1315" s="255"/>
      <c r="T1315" s="255"/>
      <c r="U1315" s="255"/>
      <c r="V1315" s="255"/>
      <c r="W1315" s="255"/>
      <c r="X1315" s="255"/>
      <c r="Y1315" s="255"/>
      <c r="Z1315" s="255"/>
      <c r="AA1315" s="255"/>
      <c r="AB1315" s="255"/>
      <c r="AC1315" s="255"/>
      <c r="AD1315" s="255"/>
      <c r="AE1315" s="255"/>
      <c r="AF1315" s="255"/>
      <c r="AG1315" s="255"/>
      <c r="AH1315" s="255"/>
      <c r="AI1315" s="255"/>
      <c r="AJ1315" s="255"/>
      <c r="AK1315" s="255"/>
      <c r="AL1315" s="255"/>
      <c r="AM1315" s="255"/>
      <c r="AN1315" s="255"/>
      <c r="AO1315" s="255"/>
      <c r="AP1315" s="255"/>
      <c r="AQ1315" s="255"/>
      <c r="AR1315" s="255"/>
      <c r="AS1315" s="255"/>
      <c r="AT1315" s="255"/>
      <c r="AU1315" s="255"/>
      <c r="AV1315" s="255"/>
      <c r="AW1315" s="255"/>
      <c r="AX1315" s="255"/>
      <c r="AY1315" s="255"/>
      <c r="AZ1315" s="255"/>
      <c r="BA1315" s="255"/>
      <c r="BB1315" s="255"/>
      <c r="BC1315" s="255"/>
      <c r="BD1315" s="255"/>
      <c r="BE1315" s="255"/>
      <c r="BF1315" s="255"/>
      <c r="BG1315" s="255"/>
      <c r="BH1315" s="255"/>
      <c r="BI1315" s="255"/>
    </row>
    <row r="1316" spans="1:61" x14ac:dyDescent="0.2">
      <c r="A1316" s="255"/>
      <c r="B1316" s="255"/>
      <c r="C1316" s="255"/>
      <c r="D1316" s="255"/>
      <c r="E1316" s="255"/>
      <c r="F1316" s="255"/>
      <c r="G1316" s="255"/>
      <c r="H1316" s="255"/>
      <c r="I1316" s="255"/>
      <c r="J1316" s="255"/>
      <c r="K1316" s="255"/>
      <c r="L1316" s="255"/>
      <c r="M1316" s="255"/>
      <c r="N1316" s="255"/>
      <c r="O1316" s="255"/>
      <c r="P1316" s="255"/>
      <c r="Q1316" s="255"/>
      <c r="R1316" s="255"/>
      <c r="S1316" s="255"/>
      <c r="T1316" s="255"/>
      <c r="U1316" s="255"/>
      <c r="V1316" s="255"/>
      <c r="W1316" s="255"/>
      <c r="X1316" s="255"/>
      <c r="Y1316" s="255"/>
      <c r="Z1316" s="255"/>
      <c r="AA1316" s="255"/>
      <c r="AB1316" s="255"/>
      <c r="AC1316" s="255"/>
      <c r="AD1316" s="255"/>
      <c r="AE1316" s="255"/>
      <c r="AF1316" s="255"/>
      <c r="AG1316" s="255"/>
      <c r="AH1316" s="255"/>
      <c r="AI1316" s="255"/>
      <c r="AJ1316" s="255"/>
      <c r="AK1316" s="255"/>
      <c r="AL1316" s="255"/>
      <c r="AM1316" s="255"/>
      <c r="AN1316" s="255"/>
      <c r="AO1316" s="255"/>
      <c r="AP1316" s="255"/>
      <c r="AQ1316" s="255"/>
      <c r="AR1316" s="255"/>
      <c r="AS1316" s="255"/>
      <c r="AT1316" s="255"/>
      <c r="AU1316" s="255"/>
      <c r="AV1316" s="255"/>
      <c r="AW1316" s="255"/>
      <c r="AX1316" s="255"/>
      <c r="AY1316" s="255"/>
      <c r="AZ1316" s="255"/>
      <c r="BA1316" s="255"/>
      <c r="BB1316" s="255"/>
      <c r="BC1316" s="255"/>
      <c r="BD1316" s="255"/>
      <c r="BE1316" s="255"/>
      <c r="BF1316" s="255"/>
      <c r="BG1316" s="255"/>
      <c r="BH1316" s="255"/>
      <c r="BI1316" s="255"/>
    </row>
    <row r="1317" spans="1:61" x14ac:dyDescent="0.2">
      <c r="A1317" s="255"/>
      <c r="B1317" s="255"/>
      <c r="C1317" s="255"/>
      <c r="D1317" s="255"/>
      <c r="E1317" s="255"/>
      <c r="F1317" s="255"/>
      <c r="G1317" s="255"/>
      <c r="H1317" s="255"/>
      <c r="I1317" s="255"/>
      <c r="J1317" s="255"/>
      <c r="K1317" s="255"/>
      <c r="L1317" s="255"/>
      <c r="M1317" s="255"/>
      <c r="N1317" s="255"/>
      <c r="O1317" s="255"/>
      <c r="P1317" s="255"/>
      <c r="Q1317" s="255"/>
      <c r="R1317" s="255"/>
      <c r="S1317" s="255"/>
      <c r="T1317" s="255"/>
      <c r="U1317" s="255"/>
      <c r="V1317" s="255"/>
      <c r="W1317" s="255"/>
      <c r="X1317" s="255"/>
      <c r="Y1317" s="255"/>
      <c r="Z1317" s="255"/>
      <c r="AA1317" s="255"/>
      <c r="AB1317" s="255"/>
      <c r="AC1317" s="255"/>
      <c r="AD1317" s="255"/>
      <c r="AE1317" s="255"/>
      <c r="AF1317" s="255"/>
      <c r="AG1317" s="255"/>
      <c r="AH1317" s="255"/>
      <c r="AI1317" s="255"/>
      <c r="AJ1317" s="255"/>
      <c r="AK1317" s="255"/>
      <c r="AL1317" s="255"/>
      <c r="AM1317" s="255"/>
      <c r="AN1317" s="255"/>
      <c r="AO1317" s="255"/>
      <c r="AP1317" s="255"/>
      <c r="AQ1317" s="255"/>
      <c r="AR1317" s="255"/>
      <c r="AS1317" s="255"/>
      <c r="AT1317" s="255"/>
      <c r="AU1317" s="255"/>
      <c r="AV1317" s="255"/>
      <c r="AW1317" s="255"/>
      <c r="AX1317" s="255"/>
      <c r="AY1317" s="255"/>
      <c r="AZ1317" s="255"/>
      <c r="BA1317" s="255"/>
      <c r="BB1317" s="255"/>
      <c r="BC1317" s="255"/>
      <c r="BD1317" s="255"/>
      <c r="BE1317" s="255"/>
      <c r="BF1317" s="255"/>
      <c r="BG1317" s="255"/>
      <c r="BH1317" s="255"/>
      <c r="BI1317" s="255"/>
    </row>
    <row r="1318" spans="1:61" x14ac:dyDescent="0.2">
      <c r="A1318" s="255"/>
      <c r="B1318" s="255"/>
      <c r="C1318" s="255"/>
      <c r="D1318" s="255"/>
      <c r="E1318" s="255"/>
      <c r="F1318" s="255"/>
      <c r="G1318" s="255"/>
      <c r="H1318" s="255"/>
      <c r="I1318" s="255"/>
      <c r="J1318" s="255"/>
      <c r="K1318" s="255"/>
      <c r="L1318" s="255"/>
      <c r="M1318" s="255"/>
      <c r="N1318" s="255"/>
      <c r="O1318" s="255"/>
      <c r="P1318" s="255"/>
      <c r="Q1318" s="255"/>
      <c r="R1318" s="255"/>
      <c r="S1318" s="255"/>
      <c r="T1318" s="255"/>
      <c r="U1318" s="255"/>
      <c r="V1318" s="255"/>
      <c r="W1318" s="255"/>
      <c r="X1318" s="255"/>
      <c r="Y1318" s="255"/>
      <c r="Z1318" s="255"/>
      <c r="AA1318" s="255"/>
      <c r="AB1318" s="255"/>
      <c r="AC1318" s="255"/>
      <c r="AD1318" s="255"/>
      <c r="AE1318" s="255"/>
      <c r="AF1318" s="255"/>
      <c r="AG1318" s="255"/>
      <c r="AH1318" s="255"/>
      <c r="AI1318" s="255"/>
      <c r="AJ1318" s="255"/>
      <c r="AK1318" s="255"/>
      <c r="AL1318" s="255"/>
      <c r="AM1318" s="255"/>
      <c r="AN1318" s="255"/>
      <c r="AO1318" s="255"/>
      <c r="AP1318" s="255"/>
      <c r="AQ1318" s="255"/>
      <c r="AR1318" s="255"/>
      <c r="AS1318" s="255"/>
      <c r="AT1318" s="255"/>
      <c r="AU1318" s="255"/>
      <c r="AV1318" s="255"/>
      <c r="AW1318" s="255"/>
      <c r="AX1318" s="255"/>
      <c r="AY1318" s="255"/>
      <c r="AZ1318" s="255"/>
      <c r="BA1318" s="255"/>
      <c r="BB1318" s="255"/>
      <c r="BC1318" s="255"/>
      <c r="BD1318" s="255"/>
      <c r="BE1318" s="255"/>
      <c r="BF1318" s="255"/>
      <c r="BG1318" s="255"/>
      <c r="BH1318" s="255"/>
      <c r="BI1318" s="255"/>
    </row>
    <row r="1319" spans="1:61" x14ac:dyDescent="0.2">
      <c r="A1319" s="255"/>
      <c r="B1319" s="255"/>
      <c r="C1319" s="255"/>
      <c r="D1319" s="255"/>
      <c r="E1319" s="255"/>
      <c r="F1319" s="255"/>
      <c r="G1319" s="255"/>
      <c r="H1319" s="255"/>
      <c r="I1319" s="255"/>
      <c r="J1319" s="255"/>
      <c r="K1319" s="255"/>
      <c r="L1319" s="255"/>
      <c r="M1319" s="255"/>
      <c r="N1319" s="255"/>
      <c r="O1319" s="255"/>
      <c r="P1319" s="255"/>
      <c r="Q1319" s="255"/>
      <c r="R1319" s="255"/>
      <c r="S1319" s="255"/>
      <c r="T1319" s="255"/>
      <c r="U1319" s="255"/>
      <c r="V1319" s="255"/>
      <c r="W1319" s="255"/>
      <c r="X1319" s="255"/>
      <c r="Y1319" s="255"/>
      <c r="Z1319" s="255"/>
      <c r="AA1319" s="255"/>
      <c r="AB1319" s="255"/>
      <c r="AC1319" s="255"/>
      <c r="AD1319" s="255"/>
      <c r="AE1319" s="255"/>
      <c r="AF1319" s="255"/>
      <c r="AG1319" s="255"/>
      <c r="AH1319" s="255"/>
      <c r="AI1319" s="255"/>
      <c r="AJ1319" s="255"/>
      <c r="AK1319" s="255"/>
      <c r="AL1319" s="255"/>
      <c r="AM1319" s="255"/>
      <c r="AN1319" s="255"/>
      <c r="AO1319" s="255"/>
      <c r="AP1319" s="255"/>
      <c r="AQ1319" s="255"/>
      <c r="AR1319" s="255"/>
      <c r="AS1319" s="255"/>
      <c r="AT1319" s="255"/>
      <c r="AU1319" s="255"/>
      <c r="AV1319" s="255"/>
      <c r="AW1319" s="255"/>
      <c r="AX1319" s="255"/>
      <c r="AY1319" s="255"/>
      <c r="AZ1319" s="255"/>
      <c r="BA1319" s="255"/>
      <c r="BB1319" s="255"/>
      <c r="BC1319" s="255"/>
      <c r="BD1319" s="255"/>
      <c r="BE1319" s="255"/>
      <c r="BF1319" s="255"/>
      <c r="BG1319" s="255"/>
      <c r="BH1319" s="255"/>
      <c r="BI1319" s="255"/>
    </row>
    <row r="1320" spans="1:61" x14ac:dyDescent="0.2">
      <c r="A1320" s="255"/>
      <c r="B1320" s="255"/>
      <c r="C1320" s="255"/>
      <c r="D1320" s="255"/>
      <c r="E1320" s="255"/>
      <c r="F1320" s="255"/>
      <c r="G1320" s="255"/>
      <c r="H1320" s="255"/>
      <c r="I1320" s="255"/>
      <c r="J1320" s="255"/>
      <c r="K1320" s="255"/>
      <c r="L1320" s="255"/>
      <c r="M1320" s="255"/>
      <c r="N1320" s="255"/>
      <c r="O1320" s="255"/>
      <c r="P1320" s="255"/>
      <c r="Q1320" s="255"/>
      <c r="R1320" s="255"/>
      <c r="S1320" s="255"/>
      <c r="T1320" s="255"/>
      <c r="U1320" s="255"/>
      <c r="V1320" s="255"/>
      <c r="W1320" s="255"/>
      <c r="X1320" s="255"/>
      <c r="Y1320" s="255"/>
      <c r="Z1320" s="255"/>
      <c r="AA1320" s="255"/>
      <c r="AB1320" s="255"/>
      <c r="AC1320" s="255"/>
      <c r="AD1320" s="255"/>
      <c r="AE1320" s="255"/>
      <c r="AF1320" s="255"/>
      <c r="AG1320" s="255"/>
      <c r="AH1320" s="255"/>
      <c r="AI1320" s="255"/>
      <c r="AJ1320" s="255"/>
      <c r="AK1320" s="255"/>
      <c r="AL1320" s="255"/>
      <c r="AM1320" s="255"/>
      <c r="AN1320" s="255"/>
      <c r="AO1320" s="255"/>
      <c r="AP1320" s="255"/>
      <c r="AQ1320" s="255"/>
      <c r="AR1320" s="255"/>
      <c r="AS1320" s="255"/>
      <c r="AT1320" s="255"/>
      <c r="AU1320" s="255"/>
      <c r="AV1320" s="255"/>
      <c r="AW1320" s="255"/>
      <c r="AX1320" s="255"/>
      <c r="AY1320" s="255"/>
      <c r="AZ1320" s="255"/>
      <c r="BA1320" s="255"/>
      <c r="BB1320" s="255"/>
      <c r="BC1320" s="255"/>
      <c r="BD1320" s="255"/>
      <c r="BE1320" s="255"/>
      <c r="BF1320" s="255"/>
      <c r="BG1320" s="255"/>
      <c r="BH1320" s="255"/>
      <c r="BI1320" s="255"/>
    </row>
    <row r="1321" spans="1:61" x14ac:dyDescent="0.2">
      <c r="A1321" s="255"/>
      <c r="B1321" s="255"/>
      <c r="C1321" s="255"/>
      <c r="D1321" s="255"/>
      <c r="E1321" s="255"/>
      <c r="F1321" s="255"/>
      <c r="G1321" s="255"/>
      <c r="H1321" s="255"/>
      <c r="I1321" s="255"/>
      <c r="J1321" s="255"/>
      <c r="K1321" s="255"/>
      <c r="L1321" s="255"/>
      <c r="M1321" s="255"/>
      <c r="N1321" s="255"/>
      <c r="O1321" s="255"/>
      <c r="P1321" s="255"/>
      <c r="Q1321" s="255"/>
      <c r="R1321" s="255"/>
      <c r="S1321" s="255"/>
      <c r="T1321" s="255"/>
      <c r="U1321" s="255"/>
      <c r="V1321" s="255"/>
      <c r="W1321" s="255"/>
      <c r="X1321" s="255"/>
      <c r="Y1321" s="255"/>
      <c r="Z1321" s="255"/>
      <c r="AA1321" s="255"/>
      <c r="AB1321" s="255"/>
      <c r="AC1321" s="255"/>
      <c r="AD1321" s="255"/>
      <c r="AE1321" s="255"/>
      <c r="AF1321" s="255"/>
      <c r="AG1321" s="255"/>
      <c r="AH1321" s="255"/>
      <c r="AI1321" s="255"/>
      <c r="AJ1321" s="255"/>
      <c r="AK1321" s="255"/>
      <c r="AL1321" s="255"/>
      <c r="AM1321" s="255"/>
      <c r="AN1321" s="255"/>
      <c r="AO1321" s="255"/>
      <c r="AP1321" s="255"/>
      <c r="AQ1321" s="255"/>
      <c r="AR1321" s="255"/>
      <c r="AS1321" s="255"/>
      <c r="AT1321" s="255"/>
      <c r="AU1321" s="255"/>
      <c r="AV1321" s="255"/>
      <c r="AW1321" s="255"/>
      <c r="AX1321" s="255"/>
      <c r="AY1321" s="255"/>
      <c r="AZ1321" s="255"/>
      <c r="BA1321" s="255"/>
      <c r="BB1321" s="255"/>
      <c r="BC1321" s="255"/>
      <c r="BD1321" s="255"/>
      <c r="BE1321" s="255"/>
      <c r="BF1321" s="255"/>
      <c r="BG1321" s="255"/>
      <c r="BH1321" s="255"/>
      <c r="BI1321" s="255"/>
    </row>
    <row r="1322" spans="1:61" x14ac:dyDescent="0.2">
      <c r="A1322" s="255"/>
      <c r="B1322" s="255"/>
      <c r="C1322" s="255"/>
      <c r="D1322" s="255"/>
      <c r="E1322" s="255"/>
      <c r="F1322" s="255"/>
      <c r="G1322" s="255"/>
      <c r="H1322" s="255"/>
      <c r="I1322" s="255"/>
      <c r="J1322" s="255"/>
      <c r="K1322" s="255"/>
      <c r="L1322" s="255"/>
      <c r="M1322" s="255"/>
      <c r="N1322" s="255"/>
      <c r="O1322" s="255"/>
      <c r="P1322" s="255"/>
      <c r="Q1322" s="255"/>
      <c r="R1322" s="255"/>
      <c r="S1322" s="255"/>
      <c r="T1322" s="255"/>
      <c r="U1322" s="255"/>
      <c r="V1322" s="255"/>
      <c r="W1322" s="255"/>
      <c r="X1322" s="255"/>
      <c r="Y1322" s="255"/>
      <c r="Z1322" s="255"/>
      <c r="AA1322" s="255"/>
      <c r="AB1322" s="255"/>
      <c r="AC1322" s="255"/>
      <c r="AD1322" s="255"/>
      <c r="AE1322" s="255"/>
      <c r="AF1322" s="255"/>
      <c r="AG1322" s="255"/>
      <c r="AH1322" s="255"/>
      <c r="AI1322" s="255"/>
      <c r="AJ1322" s="255"/>
      <c r="AK1322" s="255"/>
      <c r="AL1322" s="255"/>
      <c r="AM1322" s="255"/>
      <c r="AN1322" s="255"/>
      <c r="AO1322" s="255"/>
      <c r="AP1322" s="255"/>
      <c r="AQ1322" s="255"/>
      <c r="AR1322" s="255"/>
      <c r="AS1322" s="255"/>
      <c r="AT1322" s="255"/>
      <c r="AU1322" s="255"/>
      <c r="AV1322" s="255"/>
      <c r="AW1322" s="255"/>
      <c r="AX1322" s="255"/>
      <c r="AY1322" s="255"/>
      <c r="AZ1322" s="255"/>
      <c r="BA1322" s="255"/>
      <c r="BB1322" s="255"/>
      <c r="BC1322" s="255"/>
      <c r="BD1322" s="255"/>
      <c r="BE1322" s="255"/>
      <c r="BF1322" s="255"/>
      <c r="BG1322" s="255"/>
      <c r="BH1322" s="255"/>
      <c r="BI1322" s="255"/>
    </row>
    <row r="1323" spans="1:61" x14ac:dyDescent="0.2">
      <c r="A1323" s="255"/>
      <c r="B1323" s="255"/>
      <c r="C1323" s="255"/>
      <c r="D1323" s="255"/>
      <c r="E1323" s="255"/>
      <c r="F1323" s="255"/>
      <c r="G1323" s="255"/>
      <c r="H1323" s="255"/>
      <c r="I1323" s="255"/>
      <c r="J1323" s="255"/>
      <c r="K1323" s="255"/>
      <c r="L1323" s="255"/>
      <c r="M1323" s="255"/>
      <c r="N1323" s="255"/>
      <c r="O1323" s="255"/>
      <c r="P1323" s="255"/>
      <c r="Q1323" s="255"/>
      <c r="R1323" s="255"/>
      <c r="S1323" s="255"/>
      <c r="T1323" s="255"/>
      <c r="U1323" s="255"/>
      <c r="V1323" s="255"/>
      <c r="W1323" s="255"/>
      <c r="X1323" s="255"/>
      <c r="Y1323" s="255"/>
      <c r="Z1323" s="255"/>
      <c r="AA1323" s="255"/>
      <c r="AB1323" s="255"/>
      <c r="AC1323" s="255"/>
      <c r="AD1323" s="255"/>
      <c r="AE1323" s="255"/>
      <c r="AF1323" s="255"/>
      <c r="AG1323" s="255"/>
      <c r="AH1323" s="255"/>
      <c r="AI1323" s="255"/>
      <c r="AJ1323" s="255"/>
      <c r="AK1323" s="255"/>
      <c r="AL1323" s="255"/>
      <c r="AM1323" s="255"/>
      <c r="AN1323" s="255"/>
      <c r="AO1323" s="255"/>
      <c r="AP1323" s="255"/>
      <c r="AQ1323" s="255"/>
      <c r="AR1323" s="255"/>
      <c r="AS1323" s="255"/>
      <c r="AT1323" s="255"/>
      <c r="AU1323" s="255"/>
      <c r="AV1323" s="255"/>
      <c r="AW1323" s="255"/>
      <c r="AX1323" s="255"/>
      <c r="AY1323" s="255"/>
      <c r="AZ1323" s="255"/>
      <c r="BA1323" s="255"/>
      <c r="BB1323" s="255"/>
      <c r="BC1323" s="255"/>
      <c r="BD1323" s="255"/>
      <c r="BE1323" s="255"/>
      <c r="BF1323" s="255"/>
      <c r="BG1323" s="255"/>
      <c r="BH1323" s="255"/>
      <c r="BI1323" s="255"/>
    </row>
    <row r="1324" spans="1:61" x14ac:dyDescent="0.2">
      <c r="A1324" s="255"/>
      <c r="B1324" s="255"/>
      <c r="C1324" s="255"/>
      <c r="D1324" s="255"/>
      <c r="E1324" s="255"/>
      <c r="F1324" s="255"/>
      <c r="G1324" s="255"/>
      <c r="H1324" s="255"/>
      <c r="I1324" s="255"/>
      <c r="J1324" s="255"/>
      <c r="K1324" s="255"/>
      <c r="L1324" s="255"/>
      <c r="M1324" s="255"/>
      <c r="N1324" s="255"/>
      <c r="O1324" s="255"/>
      <c r="P1324" s="255"/>
      <c r="Q1324" s="255"/>
      <c r="R1324" s="255"/>
      <c r="S1324" s="255"/>
      <c r="T1324" s="255"/>
      <c r="U1324" s="255"/>
      <c r="V1324" s="255"/>
      <c r="W1324" s="255"/>
      <c r="X1324" s="255"/>
      <c r="Y1324" s="255"/>
      <c r="Z1324" s="255"/>
      <c r="AA1324" s="255"/>
      <c r="AB1324" s="255"/>
      <c r="AC1324" s="255"/>
      <c r="AD1324" s="255"/>
      <c r="AE1324" s="255"/>
      <c r="AF1324" s="255"/>
      <c r="AG1324" s="255"/>
      <c r="AH1324" s="255"/>
      <c r="AI1324" s="255"/>
      <c r="AJ1324" s="255"/>
      <c r="AK1324" s="255"/>
      <c r="AL1324" s="255"/>
      <c r="AM1324" s="255"/>
      <c r="AN1324" s="255"/>
      <c r="AO1324" s="255"/>
      <c r="AP1324" s="255"/>
      <c r="AQ1324" s="255"/>
      <c r="AR1324" s="255"/>
      <c r="AS1324" s="255"/>
      <c r="AT1324" s="255"/>
      <c r="AU1324" s="255"/>
      <c r="AV1324" s="255"/>
      <c r="AW1324" s="255"/>
      <c r="AX1324" s="255"/>
      <c r="AY1324" s="255"/>
      <c r="AZ1324" s="255"/>
      <c r="BA1324" s="255"/>
      <c r="BB1324" s="255"/>
      <c r="BC1324" s="255"/>
      <c r="BD1324" s="255"/>
      <c r="BE1324" s="255"/>
      <c r="BF1324" s="255"/>
      <c r="BG1324" s="255"/>
      <c r="BH1324" s="255"/>
      <c r="BI1324" s="255"/>
    </row>
    <row r="1325" spans="1:61" x14ac:dyDescent="0.2">
      <c r="A1325" s="255"/>
      <c r="B1325" s="255"/>
      <c r="C1325" s="255"/>
      <c r="D1325" s="255"/>
      <c r="E1325" s="255"/>
      <c r="F1325" s="255"/>
      <c r="G1325" s="255"/>
      <c r="H1325" s="255"/>
      <c r="I1325" s="255"/>
      <c r="J1325" s="255"/>
      <c r="K1325" s="255"/>
      <c r="L1325" s="255"/>
      <c r="M1325" s="255"/>
      <c r="N1325" s="255"/>
      <c r="O1325" s="255"/>
      <c r="P1325" s="255"/>
      <c r="Q1325" s="255"/>
      <c r="R1325" s="255"/>
      <c r="S1325" s="255"/>
      <c r="T1325" s="255"/>
      <c r="U1325" s="255"/>
      <c r="V1325" s="255"/>
      <c r="W1325" s="255"/>
      <c r="X1325" s="255"/>
      <c r="Y1325" s="255"/>
      <c r="Z1325" s="255"/>
      <c r="AA1325" s="255"/>
      <c r="AB1325" s="255"/>
      <c r="AC1325" s="255"/>
      <c r="AD1325" s="255"/>
      <c r="AE1325" s="255"/>
      <c r="AF1325" s="255"/>
      <c r="AG1325" s="255"/>
      <c r="AH1325" s="255"/>
      <c r="AI1325" s="255"/>
      <c r="AJ1325" s="255"/>
      <c r="AK1325" s="255"/>
      <c r="AL1325" s="255"/>
      <c r="AM1325" s="255"/>
      <c r="AN1325" s="255"/>
      <c r="AO1325" s="255"/>
      <c r="AP1325" s="255"/>
      <c r="AQ1325" s="255"/>
      <c r="AR1325" s="255"/>
      <c r="AS1325" s="255"/>
      <c r="AT1325" s="255"/>
      <c r="AU1325" s="255"/>
      <c r="AV1325" s="255"/>
      <c r="AW1325" s="255"/>
      <c r="AX1325" s="255"/>
      <c r="AY1325" s="255"/>
      <c r="AZ1325" s="255"/>
      <c r="BA1325" s="255"/>
      <c r="BB1325" s="255"/>
      <c r="BC1325" s="255"/>
      <c r="BD1325" s="255"/>
      <c r="BE1325" s="255"/>
      <c r="BF1325" s="255"/>
      <c r="BG1325" s="255"/>
      <c r="BH1325" s="255"/>
      <c r="BI1325" s="255"/>
    </row>
    <row r="1326" spans="1:61" x14ac:dyDescent="0.2">
      <c r="A1326" s="255"/>
      <c r="B1326" s="255"/>
      <c r="C1326" s="255"/>
      <c r="D1326" s="255"/>
      <c r="E1326" s="255"/>
      <c r="F1326" s="255"/>
      <c r="G1326" s="255"/>
      <c r="H1326" s="255"/>
      <c r="I1326" s="255"/>
      <c r="J1326" s="255"/>
      <c r="K1326" s="255"/>
      <c r="L1326" s="255"/>
      <c r="M1326" s="255"/>
      <c r="N1326" s="255"/>
      <c r="O1326" s="255"/>
      <c r="P1326" s="255"/>
      <c r="Q1326" s="255"/>
      <c r="R1326" s="255"/>
      <c r="S1326" s="255"/>
      <c r="T1326" s="255"/>
      <c r="U1326" s="255"/>
      <c r="V1326" s="255"/>
      <c r="W1326" s="255"/>
      <c r="X1326" s="255"/>
      <c r="Y1326" s="255"/>
      <c r="Z1326" s="255"/>
      <c r="AA1326" s="255"/>
      <c r="AB1326" s="255"/>
      <c r="AC1326" s="255"/>
      <c r="AD1326" s="255"/>
      <c r="AE1326" s="255"/>
      <c r="AF1326" s="255"/>
      <c r="AG1326" s="255"/>
      <c r="AH1326" s="255"/>
      <c r="AI1326" s="255"/>
      <c r="AJ1326" s="255"/>
      <c r="AK1326" s="255"/>
      <c r="AL1326" s="255"/>
      <c r="AM1326" s="255"/>
      <c r="AN1326" s="255"/>
      <c r="AO1326" s="255"/>
      <c r="AP1326" s="255"/>
      <c r="AQ1326" s="255"/>
      <c r="AR1326" s="255"/>
      <c r="AS1326" s="255"/>
      <c r="AT1326" s="255"/>
      <c r="AU1326" s="255"/>
      <c r="AV1326" s="255"/>
      <c r="AW1326" s="255"/>
      <c r="AX1326" s="255"/>
      <c r="AY1326" s="255"/>
      <c r="AZ1326" s="255"/>
      <c r="BA1326" s="255"/>
      <c r="BB1326" s="255"/>
      <c r="BC1326" s="255"/>
      <c r="BD1326" s="255"/>
      <c r="BE1326" s="255"/>
      <c r="BF1326" s="255"/>
      <c r="BG1326" s="255"/>
      <c r="BH1326" s="255"/>
      <c r="BI1326" s="255"/>
    </row>
    <row r="1327" spans="1:61" x14ac:dyDescent="0.2">
      <c r="A1327" s="255"/>
      <c r="B1327" s="255"/>
      <c r="C1327" s="255"/>
      <c r="D1327" s="255"/>
      <c r="E1327" s="255"/>
      <c r="F1327" s="255"/>
      <c r="G1327" s="255"/>
      <c r="H1327" s="255"/>
      <c r="I1327" s="255"/>
      <c r="J1327" s="255"/>
      <c r="K1327" s="255"/>
      <c r="L1327" s="255"/>
      <c r="M1327" s="255"/>
      <c r="N1327" s="255"/>
      <c r="O1327" s="255"/>
      <c r="P1327" s="255"/>
      <c r="Q1327" s="255"/>
      <c r="R1327" s="255"/>
      <c r="S1327" s="255"/>
      <c r="T1327" s="255"/>
      <c r="U1327" s="255"/>
      <c r="V1327" s="255"/>
      <c r="W1327" s="255"/>
      <c r="X1327" s="255"/>
      <c r="Y1327" s="255"/>
      <c r="Z1327" s="255"/>
      <c r="AA1327" s="255"/>
      <c r="AB1327" s="255"/>
      <c r="AC1327" s="255"/>
      <c r="AD1327" s="255"/>
      <c r="AE1327" s="255"/>
      <c r="AF1327" s="255"/>
      <c r="AG1327" s="255"/>
      <c r="AH1327" s="255"/>
      <c r="AI1327" s="255"/>
      <c r="AJ1327" s="255"/>
      <c r="AK1327" s="255"/>
      <c r="AL1327" s="255"/>
      <c r="AM1327" s="255"/>
      <c r="AN1327" s="255"/>
      <c r="AO1327" s="255"/>
      <c r="AP1327" s="255"/>
      <c r="AQ1327" s="255"/>
      <c r="AR1327" s="255"/>
      <c r="AS1327" s="255"/>
      <c r="AT1327" s="255"/>
      <c r="AU1327" s="255"/>
      <c r="AV1327" s="255"/>
      <c r="AW1327" s="255"/>
      <c r="AX1327" s="255"/>
      <c r="AY1327" s="255"/>
      <c r="AZ1327" s="255"/>
      <c r="BA1327" s="255"/>
      <c r="BB1327" s="255"/>
      <c r="BC1327" s="255"/>
      <c r="BD1327" s="255"/>
      <c r="BE1327" s="255"/>
      <c r="BF1327" s="255"/>
      <c r="BG1327" s="255"/>
      <c r="BH1327" s="255"/>
      <c r="BI1327" s="255"/>
    </row>
    <row r="1328" spans="1:61" x14ac:dyDescent="0.2">
      <c r="A1328" s="255"/>
      <c r="B1328" s="255"/>
      <c r="C1328" s="255"/>
      <c r="D1328" s="255"/>
      <c r="E1328" s="255"/>
      <c r="F1328" s="255"/>
      <c r="G1328" s="255"/>
      <c r="H1328" s="255"/>
      <c r="I1328" s="255"/>
      <c r="J1328" s="255"/>
      <c r="K1328" s="255"/>
      <c r="L1328" s="255"/>
      <c r="M1328" s="255"/>
      <c r="N1328" s="255"/>
      <c r="O1328" s="255"/>
      <c r="P1328" s="255"/>
      <c r="Q1328" s="255"/>
      <c r="R1328" s="255"/>
      <c r="S1328" s="255"/>
      <c r="T1328" s="255"/>
      <c r="U1328" s="255"/>
      <c r="V1328" s="255"/>
      <c r="W1328" s="255"/>
      <c r="X1328" s="255"/>
      <c r="Y1328" s="255"/>
      <c r="Z1328" s="255"/>
      <c r="AA1328" s="255"/>
      <c r="AB1328" s="255"/>
      <c r="AC1328" s="255"/>
      <c r="AD1328" s="255"/>
      <c r="AE1328" s="255"/>
      <c r="AF1328" s="255"/>
      <c r="AG1328" s="255"/>
      <c r="AH1328" s="255"/>
      <c r="AI1328" s="255"/>
      <c r="AJ1328" s="255"/>
      <c r="AK1328" s="255"/>
      <c r="AL1328" s="255"/>
      <c r="AM1328" s="255"/>
      <c r="AN1328" s="255"/>
      <c r="AO1328" s="255"/>
      <c r="AP1328" s="255"/>
      <c r="AQ1328" s="255"/>
      <c r="AR1328" s="255"/>
      <c r="AS1328" s="255"/>
      <c r="AT1328" s="255"/>
      <c r="AU1328" s="255"/>
      <c r="AV1328" s="255"/>
      <c r="AW1328" s="255"/>
      <c r="AX1328" s="255"/>
      <c r="AY1328" s="255"/>
      <c r="AZ1328" s="255"/>
      <c r="BA1328" s="255"/>
      <c r="BB1328" s="255"/>
      <c r="BC1328" s="255"/>
      <c r="BD1328" s="255"/>
      <c r="BE1328" s="255"/>
      <c r="BF1328" s="255"/>
      <c r="BG1328" s="255"/>
      <c r="BH1328" s="255"/>
      <c r="BI1328" s="255"/>
    </row>
    <row r="1329" spans="1:61" x14ac:dyDescent="0.2">
      <c r="A1329" s="255"/>
      <c r="B1329" s="255"/>
      <c r="C1329" s="255"/>
      <c r="D1329" s="255"/>
      <c r="E1329" s="255"/>
      <c r="F1329" s="255"/>
      <c r="G1329" s="255"/>
      <c r="H1329" s="255"/>
      <c r="I1329" s="255"/>
      <c r="J1329" s="255"/>
      <c r="K1329" s="255"/>
      <c r="L1329" s="255"/>
      <c r="M1329" s="255"/>
      <c r="N1329" s="255"/>
      <c r="O1329" s="255"/>
      <c r="P1329" s="255"/>
      <c r="Q1329" s="255"/>
      <c r="R1329" s="255"/>
      <c r="S1329" s="255"/>
      <c r="T1329" s="255"/>
      <c r="U1329" s="255"/>
      <c r="V1329" s="255"/>
      <c r="W1329" s="255"/>
      <c r="X1329" s="255"/>
      <c r="Y1329" s="255"/>
      <c r="Z1329" s="255"/>
      <c r="AA1329" s="255"/>
      <c r="AB1329" s="255"/>
      <c r="AC1329" s="255"/>
      <c r="AD1329" s="255"/>
      <c r="AE1329" s="255"/>
      <c r="AF1329" s="255"/>
      <c r="AG1329" s="255"/>
      <c r="AH1329" s="255"/>
      <c r="AI1329" s="255"/>
      <c r="AJ1329" s="255"/>
      <c r="AK1329" s="255"/>
      <c r="AL1329" s="255"/>
      <c r="AM1329" s="255"/>
      <c r="AN1329" s="255"/>
      <c r="AO1329" s="255"/>
      <c r="AP1329" s="255"/>
      <c r="AQ1329" s="255"/>
      <c r="AR1329" s="255"/>
      <c r="AS1329" s="255"/>
      <c r="AT1329" s="255"/>
      <c r="AU1329" s="255"/>
      <c r="AV1329" s="255"/>
      <c r="AW1329" s="255"/>
      <c r="AX1329" s="255"/>
      <c r="AY1329" s="255"/>
      <c r="AZ1329" s="255"/>
      <c r="BA1329" s="255"/>
      <c r="BB1329" s="255"/>
      <c r="BC1329" s="255"/>
      <c r="BD1329" s="255"/>
      <c r="BE1329" s="255"/>
      <c r="BF1329" s="255"/>
      <c r="BG1329" s="255"/>
      <c r="BH1329" s="255"/>
      <c r="BI1329" s="255"/>
    </row>
    <row r="1330" spans="1:61" x14ac:dyDescent="0.2">
      <c r="A1330" s="255"/>
      <c r="B1330" s="255"/>
      <c r="C1330" s="255"/>
      <c r="D1330" s="255"/>
      <c r="E1330" s="255"/>
      <c r="F1330" s="255"/>
      <c r="G1330" s="255"/>
      <c r="H1330" s="255"/>
      <c r="I1330" s="255"/>
      <c r="J1330" s="255"/>
      <c r="K1330" s="255"/>
      <c r="L1330" s="255"/>
      <c r="M1330" s="255"/>
      <c r="N1330" s="255"/>
      <c r="O1330" s="255"/>
      <c r="P1330" s="255"/>
      <c r="Q1330" s="255"/>
      <c r="R1330" s="255"/>
      <c r="S1330" s="255"/>
      <c r="T1330" s="255"/>
      <c r="U1330" s="255"/>
      <c r="V1330" s="255"/>
      <c r="W1330" s="255"/>
      <c r="X1330" s="255"/>
      <c r="Y1330" s="255"/>
      <c r="Z1330" s="255"/>
      <c r="AA1330" s="255"/>
      <c r="AB1330" s="255"/>
      <c r="AC1330" s="255"/>
      <c r="AD1330" s="255"/>
      <c r="AE1330" s="255"/>
      <c r="AF1330" s="255"/>
      <c r="AG1330" s="255"/>
      <c r="AH1330" s="255"/>
      <c r="AI1330" s="255"/>
      <c r="AJ1330" s="255"/>
      <c r="AK1330" s="255"/>
      <c r="AL1330" s="255"/>
      <c r="AM1330" s="255"/>
      <c r="AN1330" s="255"/>
      <c r="AO1330" s="255"/>
      <c r="AP1330" s="255"/>
      <c r="AQ1330" s="255"/>
      <c r="AR1330" s="255"/>
      <c r="AS1330" s="255"/>
      <c r="AT1330" s="255"/>
      <c r="AU1330" s="255"/>
      <c r="AV1330" s="255"/>
      <c r="AW1330" s="255"/>
      <c r="AX1330" s="255"/>
      <c r="AY1330" s="255"/>
      <c r="AZ1330" s="255"/>
      <c r="BA1330" s="255"/>
      <c r="BB1330" s="255"/>
      <c r="BC1330" s="255"/>
      <c r="BD1330" s="255"/>
      <c r="BE1330" s="255"/>
      <c r="BF1330" s="255"/>
      <c r="BG1330" s="255"/>
      <c r="BH1330" s="255"/>
      <c r="BI1330" s="255"/>
    </row>
    <row r="1331" spans="1:61" x14ac:dyDescent="0.2">
      <c r="A1331" s="255"/>
      <c r="B1331" s="255"/>
      <c r="C1331" s="255"/>
      <c r="D1331" s="255"/>
      <c r="E1331" s="255"/>
      <c r="F1331" s="255"/>
      <c r="G1331" s="255"/>
      <c r="H1331" s="255"/>
      <c r="I1331" s="255"/>
      <c r="J1331" s="255"/>
      <c r="K1331" s="255"/>
      <c r="L1331" s="255"/>
      <c r="M1331" s="255"/>
      <c r="N1331" s="255"/>
      <c r="O1331" s="255"/>
      <c r="P1331" s="255"/>
      <c r="Q1331" s="255"/>
      <c r="R1331" s="255"/>
      <c r="S1331" s="255"/>
      <c r="T1331" s="255"/>
      <c r="U1331" s="255"/>
      <c r="V1331" s="255"/>
      <c r="W1331" s="255"/>
      <c r="X1331" s="255"/>
      <c r="Y1331" s="255"/>
      <c r="Z1331" s="255"/>
      <c r="AA1331" s="255"/>
      <c r="AB1331" s="255"/>
      <c r="AC1331" s="255"/>
      <c r="AD1331" s="255"/>
      <c r="AE1331" s="255"/>
      <c r="AF1331" s="255"/>
      <c r="AG1331" s="255"/>
      <c r="AH1331" s="255"/>
      <c r="AI1331" s="255"/>
      <c r="AJ1331" s="255"/>
      <c r="AK1331" s="255"/>
      <c r="AL1331" s="255"/>
      <c r="AM1331" s="255"/>
      <c r="AN1331" s="255"/>
      <c r="AO1331" s="255"/>
      <c r="AP1331" s="255"/>
      <c r="AQ1331" s="255"/>
      <c r="AR1331" s="255"/>
      <c r="AS1331" s="255"/>
      <c r="AT1331" s="255"/>
      <c r="AU1331" s="255"/>
      <c r="AV1331" s="255"/>
      <c r="AW1331" s="255"/>
      <c r="AX1331" s="255"/>
      <c r="AY1331" s="255"/>
      <c r="AZ1331" s="255"/>
      <c r="BA1331" s="255"/>
      <c r="BB1331" s="255"/>
      <c r="BC1331" s="255"/>
      <c r="BD1331" s="255"/>
      <c r="BE1331" s="255"/>
      <c r="BF1331" s="255"/>
      <c r="BG1331" s="255"/>
      <c r="BH1331" s="255"/>
      <c r="BI1331" s="255"/>
    </row>
    <row r="1332" spans="1:61" x14ac:dyDescent="0.2">
      <c r="A1332" s="255"/>
      <c r="B1332" s="255"/>
      <c r="C1332" s="255"/>
      <c r="D1332" s="255"/>
      <c r="E1332" s="255"/>
      <c r="F1332" s="255"/>
      <c r="G1332" s="255"/>
      <c r="H1332" s="255"/>
      <c r="I1332" s="255"/>
      <c r="J1332" s="255"/>
      <c r="K1332" s="255"/>
      <c r="L1332" s="255"/>
      <c r="M1332" s="255"/>
      <c r="N1332" s="255"/>
      <c r="O1332" s="255"/>
      <c r="P1332" s="255"/>
      <c r="Q1332" s="255"/>
      <c r="R1332" s="255"/>
      <c r="S1332" s="255"/>
      <c r="T1332" s="255"/>
      <c r="U1332" s="255"/>
      <c r="V1332" s="255"/>
      <c r="W1332" s="255"/>
      <c r="X1332" s="255"/>
      <c r="Y1332" s="255"/>
      <c r="Z1332" s="255"/>
      <c r="AA1332" s="255"/>
      <c r="AB1332" s="255"/>
      <c r="AC1332" s="255"/>
      <c r="AD1332" s="255"/>
      <c r="AE1332" s="255"/>
      <c r="AF1332" s="255"/>
      <c r="AG1332" s="255"/>
      <c r="AH1332" s="255"/>
      <c r="AI1332" s="255"/>
      <c r="AJ1332" s="255"/>
      <c r="AK1332" s="255"/>
      <c r="AL1332" s="255"/>
      <c r="AM1332" s="255"/>
      <c r="AN1332" s="255"/>
      <c r="AO1332" s="255"/>
      <c r="AP1332" s="255"/>
      <c r="AQ1332" s="255"/>
      <c r="AR1332" s="255"/>
      <c r="AS1332" s="255"/>
      <c r="AT1332" s="255"/>
      <c r="AU1332" s="255"/>
      <c r="AV1332" s="255"/>
      <c r="AW1332" s="255"/>
      <c r="AX1332" s="255"/>
      <c r="AY1332" s="255"/>
      <c r="AZ1332" s="255"/>
      <c r="BA1332" s="255"/>
      <c r="BB1332" s="255"/>
      <c r="BC1332" s="255"/>
      <c r="BD1332" s="255"/>
      <c r="BE1332" s="255"/>
      <c r="BF1332" s="255"/>
      <c r="BG1332" s="255"/>
      <c r="BH1332" s="255"/>
      <c r="BI1332" s="255"/>
    </row>
    <row r="1333" spans="1:61" x14ac:dyDescent="0.2">
      <c r="A1333" s="255"/>
      <c r="B1333" s="255"/>
      <c r="C1333" s="255"/>
      <c r="D1333" s="255"/>
      <c r="E1333" s="255"/>
      <c r="F1333" s="255"/>
      <c r="G1333" s="255"/>
      <c r="H1333" s="255"/>
      <c r="I1333" s="255"/>
      <c r="J1333" s="255"/>
      <c r="K1333" s="255"/>
      <c r="L1333" s="255"/>
      <c r="M1333" s="255"/>
      <c r="N1333" s="255"/>
      <c r="O1333" s="255"/>
      <c r="P1333" s="255"/>
      <c r="Q1333" s="255"/>
      <c r="R1333" s="255"/>
      <c r="S1333" s="255"/>
      <c r="T1333" s="255"/>
      <c r="U1333" s="255"/>
      <c r="V1333" s="255"/>
      <c r="W1333" s="255"/>
      <c r="X1333" s="255"/>
      <c r="Y1333" s="255"/>
      <c r="Z1333" s="255"/>
      <c r="AA1333" s="255"/>
      <c r="AB1333" s="255"/>
      <c r="AC1333" s="255"/>
      <c r="AD1333" s="255"/>
      <c r="AE1333" s="255"/>
      <c r="AF1333" s="255"/>
      <c r="AG1333" s="255"/>
      <c r="AH1333" s="255"/>
      <c r="AI1333" s="255"/>
      <c r="AJ1333" s="255"/>
      <c r="AK1333" s="255"/>
      <c r="AL1333" s="255"/>
      <c r="AM1333" s="255"/>
      <c r="AN1333" s="255"/>
      <c r="AO1333" s="255"/>
      <c r="AP1333" s="255"/>
      <c r="AQ1333" s="255"/>
      <c r="AR1333" s="255"/>
      <c r="AS1333" s="255"/>
      <c r="AT1333" s="255"/>
      <c r="AU1333" s="255"/>
      <c r="AV1333" s="255"/>
      <c r="AW1333" s="255"/>
      <c r="AX1333" s="255"/>
      <c r="AY1333" s="255"/>
      <c r="AZ1333" s="255"/>
      <c r="BA1333" s="255"/>
      <c r="BB1333" s="255"/>
      <c r="BC1333" s="255"/>
      <c r="BD1333" s="255"/>
      <c r="BE1333" s="255"/>
      <c r="BF1333" s="255"/>
      <c r="BG1333" s="255"/>
      <c r="BH1333" s="255"/>
      <c r="BI1333" s="255"/>
    </row>
    <row r="1334" spans="1:61" x14ac:dyDescent="0.2">
      <c r="A1334" s="255"/>
      <c r="B1334" s="255"/>
      <c r="C1334" s="255"/>
      <c r="D1334" s="255"/>
      <c r="E1334" s="255"/>
      <c r="F1334" s="255"/>
      <c r="G1334" s="255"/>
      <c r="H1334" s="255"/>
      <c r="I1334" s="255"/>
      <c r="J1334" s="255"/>
      <c r="K1334" s="255"/>
      <c r="L1334" s="255"/>
      <c r="M1334" s="255"/>
      <c r="N1334" s="255"/>
      <c r="O1334" s="255"/>
      <c r="P1334" s="255"/>
      <c r="Q1334" s="255"/>
      <c r="R1334" s="255"/>
      <c r="S1334" s="255"/>
      <c r="T1334" s="255"/>
      <c r="U1334" s="255"/>
      <c r="V1334" s="255"/>
      <c r="W1334" s="255"/>
      <c r="X1334" s="255"/>
      <c r="Y1334" s="255"/>
      <c r="Z1334" s="255"/>
      <c r="AA1334" s="255"/>
      <c r="AB1334" s="255"/>
      <c r="AC1334" s="255"/>
      <c r="AD1334" s="255"/>
      <c r="AE1334" s="255"/>
      <c r="AF1334" s="255"/>
      <c r="AG1334" s="255"/>
      <c r="AH1334" s="255"/>
      <c r="AI1334" s="255"/>
      <c r="AJ1334" s="255"/>
      <c r="AK1334" s="255"/>
      <c r="AL1334" s="255"/>
      <c r="AM1334" s="255"/>
      <c r="AN1334" s="255"/>
      <c r="AO1334" s="255"/>
      <c r="AP1334" s="255"/>
      <c r="AQ1334" s="255"/>
      <c r="AR1334" s="255"/>
      <c r="AS1334" s="255"/>
      <c r="AT1334" s="255"/>
      <c r="AU1334" s="255"/>
      <c r="AV1334" s="255"/>
      <c r="AW1334" s="255"/>
      <c r="AX1334" s="255"/>
      <c r="AY1334" s="255"/>
      <c r="AZ1334" s="255"/>
      <c r="BA1334" s="255"/>
      <c r="BB1334" s="255"/>
      <c r="BC1334" s="255"/>
      <c r="BD1334" s="255"/>
      <c r="BE1334" s="255"/>
      <c r="BF1334" s="255"/>
      <c r="BG1334" s="255"/>
      <c r="BH1334" s="255"/>
      <c r="BI1334" s="255"/>
    </row>
    <row r="1335" spans="1:61" x14ac:dyDescent="0.2">
      <c r="A1335" s="255"/>
      <c r="B1335" s="255"/>
      <c r="C1335" s="255"/>
      <c r="D1335" s="255"/>
      <c r="E1335" s="255"/>
      <c r="F1335" s="255"/>
      <c r="G1335" s="255"/>
      <c r="H1335" s="255"/>
      <c r="I1335" s="255"/>
      <c r="J1335" s="255"/>
      <c r="K1335" s="255"/>
      <c r="L1335" s="255"/>
      <c r="M1335" s="255"/>
      <c r="N1335" s="255"/>
      <c r="O1335" s="255"/>
      <c r="P1335" s="255"/>
      <c r="Q1335" s="255"/>
      <c r="R1335" s="255"/>
      <c r="S1335" s="255"/>
      <c r="T1335" s="255"/>
      <c r="U1335" s="255"/>
      <c r="V1335" s="255"/>
      <c r="W1335" s="255"/>
      <c r="X1335" s="255"/>
      <c r="Y1335" s="255"/>
      <c r="Z1335" s="255"/>
      <c r="AA1335" s="255"/>
      <c r="AB1335" s="255"/>
      <c r="AC1335" s="255"/>
      <c r="AD1335" s="255"/>
      <c r="AE1335" s="255"/>
      <c r="AF1335" s="255"/>
      <c r="AG1335" s="255"/>
      <c r="AH1335" s="255"/>
      <c r="AI1335" s="255"/>
      <c r="AJ1335" s="255"/>
      <c r="AK1335" s="255"/>
      <c r="AL1335" s="255"/>
      <c r="AM1335" s="255"/>
      <c r="AN1335" s="255"/>
      <c r="AO1335" s="255"/>
      <c r="AP1335" s="255"/>
      <c r="AQ1335" s="255"/>
      <c r="AR1335" s="255"/>
      <c r="AS1335" s="255"/>
      <c r="AT1335" s="255"/>
      <c r="AU1335" s="255"/>
      <c r="AV1335" s="255"/>
      <c r="AW1335" s="255"/>
      <c r="AX1335" s="255"/>
      <c r="AY1335" s="255"/>
      <c r="AZ1335" s="255"/>
      <c r="BA1335" s="255"/>
      <c r="BB1335" s="255"/>
      <c r="BC1335" s="255"/>
      <c r="BD1335" s="255"/>
      <c r="BE1335" s="255"/>
      <c r="BF1335" s="255"/>
      <c r="BG1335" s="255"/>
      <c r="BH1335" s="255"/>
      <c r="BI1335" s="255"/>
    </row>
    <row r="1336" spans="1:61" x14ac:dyDescent="0.2">
      <c r="A1336" s="255"/>
      <c r="B1336" s="255"/>
      <c r="C1336" s="255"/>
      <c r="D1336" s="255"/>
      <c r="E1336" s="255"/>
      <c r="F1336" s="255"/>
      <c r="G1336" s="255"/>
      <c r="H1336" s="255"/>
      <c r="I1336" s="255"/>
      <c r="J1336" s="255"/>
      <c r="K1336" s="255"/>
      <c r="L1336" s="255"/>
      <c r="M1336" s="255"/>
      <c r="N1336" s="255"/>
      <c r="O1336" s="255"/>
      <c r="P1336" s="255"/>
      <c r="Q1336" s="255"/>
      <c r="R1336" s="255"/>
      <c r="S1336" s="255"/>
      <c r="T1336" s="255"/>
      <c r="U1336" s="255"/>
      <c r="V1336" s="255"/>
      <c r="W1336" s="255"/>
      <c r="X1336" s="255"/>
      <c r="Y1336" s="255"/>
      <c r="Z1336" s="255"/>
      <c r="AA1336" s="255"/>
      <c r="AB1336" s="255"/>
      <c r="AC1336" s="255"/>
      <c r="AD1336" s="255"/>
      <c r="AE1336" s="255"/>
      <c r="AF1336" s="255"/>
      <c r="AG1336" s="255"/>
      <c r="AH1336" s="255"/>
      <c r="AI1336" s="255"/>
      <c r="AJ1336" s="255"/>
      <c r="AK1336" s="255"/>
      <c r="AL1336" s="255"/>
      <c r="AM1336" s="255"/>
      <c r="AN1336" s="255"/>
      <c r="AO1336" s="255"/>
      <c r="AP1336" s="255"/>
      <c r="AQ1336" s="255"/>
      <c r="AR1336" s="255"/>
      <c r="AS1336" s="255"/>
      <c r="AT1336" s="255"/>
      <c r="AU1336" s="255"/>
      <c r="AV1336" s="255"/>
      <c r="AW1336" s="255"/>
      <c r="AX1336" s="255"/>
      <c r="AY1336" s="255"/>
      <c r="AZ1336" s="255"/>
      <c r="BA1336" s="255"/>
      <c r="BB1336" s="255"/>
      <c r="BC1336" s="255"/>
      <c r="BD1336" s="255"/>
      <c r="BE1336" s="255"/>
      <c r="BF1336" s="255"/>
      <c r="BG1336" s="255"/>
      <c r="BH1336" s="255"/>
      <c r="BI1336" s="255"/>
    </row>
    <row r="1337" spans="1:61" x14ac:dyDescent="0.2">
      <c r="A1337" s="255"/>
      <c r="B1337" s="255"/>
      <c r="C1337" s="255"/>
      <c r="D1337" s="255"/>
      <c r="E1337" s="255"/>
      <c r="F1337" s="255"/>
      <c r="G1337" s="255"/>
      <c r="H1337" s="255"/>
      <c r="I1337" s="255"/>
      <c r="J1337" s="255"/>
      <c r="K1337" s="255"/>
      <c r="L1337" s="255"/>
      <c r="M1337" s="255"/>
      <c r="N1337" s="255"/>
      <c r="O1337" s="255"/>
      <c r="P1337" s="255"/>
      <c r="Q1337" s="255"/>
      <c r="R1337" s="255"/>
      <c r="S1337" s="255"/>
      <c r="T1337" s="255"/>
      <c r="U1337" s="255"/>
      <c r="V1337" s="255"/>
      <c r="W1337" s="255"/>
      <c r="X1337" s="255"/>
      <c r="Y1337" s="255"/>
      <c r="Z1337" s="255"/>
      <c r="AA1337" s="255"/>
      <c r="AB1337" s="255"/>
      <c r="AC1337" s="255"/>
      <c r="AD1337" s="255"/>
      <c r="AE1337" s="255"/>
      <c r="AF1337" s="255"/>
      <c r="AG1337" s="255"/>
      <c r="AH1337" s="255"/>
      <c r="AI1337" s="255"/>
      <c r="AJ1337" s="255"/>
      <c r="AK1337" s="255"/>
      <c r="AL1337" s="255"/>
      <c r="AM1337" s="255"/>
      <c r="AN1337" s="255"/>
      <c r="AO1337" s="255"/>
      <c r="AP1337" s="255"/>
      <c r="AQ1337" s="255"/>
      <c r="AR1337" s="255"/>
      <c r="AS1337" s="255"/>
      <c r="AT1337" s="255"/>
      <c r="AU1337" s="255"/>
      <c r="AV1337" s="255"/>
      <c r="AW1337" s="255"/>
      <c r="AX1337" s="255"/>
      <c r="AY1337" s="255"/>
      <c r="AZ1337" s="255"/>
      <c r="BA1337" s="255"/>
      <c r="BB1337" s="255"/>
      <c r="BC1337" s="255"/>
      <c r="BD1337" s="255"/>
      <c r="BE1337" s="255"/>
      <c r="BF1337" s="255"/>
      <c r="BG1337" s="255"/>
      <c r="BH1337" s="255"/>
      <c r="BI1337" s="255"/>
    </row>
    <row r="1338" spans="1:61" x14ac:dyDescent="0.2">
      <c r="A1338" s="255"/>
      <c r="B1338" s="255"/>
      <c r="C1338" s="255"/>
      <c r="D1338" s="255"/>
      <c r="E1338" s="255"/>
      <c r="F1338" s="255"/>
      <c r="G1338" s="255"/>
      <c r="H1338" s="255"/>
      <c r="I1338" s="255"/>
      <c r="J1338" s="255"/>
      <c r="K1338" s="255"/>
      <c r="L1338" s="255"/>
      <c r="M1338" s="255"/>
      <c r="N1338" s="255"/>
      <c r="O1338" s="255"/>
      <c r="P1338" s="255"/>
      <c r="Q1338" s="255"/>
      <c r="R1338" s="255"/>
      <c r="S1338" s="255"/>
      <c r="T1338" s="255"/>
      <c r="U1338" s="255"/>
      <c r="V1338" s="255"/>
      <c r="W1338" s="255"/>
      <c r="X1338" s="255"/>
      <c r="Y1338" s="255"/>
      <c r="Z1338" s="255"/>
      <c r="AA1338" s="255"/>
      <c r="AB1338" s="255"/>
      <c r="AC1338" s="255"/>
      <c r="AD1338" s="255"/>
      <c r="AE1338" s="255"/>
      <c r="AF1338" s="255"/>
      <c r="AG1338" s="255"/>
      <c r="AH1338" s="255"/>
      <c r="AI1338" s="255"/>
      <c r="AJ1338" s="255"/>
      <c r="AK1338" s="255"/>
      <c r="AL1338" s="255"/>
      <c r="AM1338" s="255"/>
      <c r="AN1338" s="255"/>
      <c r="AO1338" s="255"/>
      <c r="AP1338" s="255"/>
      <c r="AQ1338" s="255"/>
      <c r="AR1338" s="255"/>
      <c r="AS1338" s="255"/>
      <c r="AT1338" s="255"/>
      <c r="AU1338" s="255"/>
      <c r="AV1338" s="255"/>
      <c r="AW1338" s="255"/>
      <c r="AX1338" s="255"/>
      <c r="AY1338" s="255"/>
      <c r="AZ1338" s="255"/>
      <c r="BA1338" s="255"/>
      <c r="BB1338" s="255"/>
      <c r="BC1338" s="255"/>
      <c r="BD1338" s="255"/>
      <c r="BE1338" s="255"/>
      <c r="BF1338" s="255"/>
      <c r="BG1338" s="255"/>
      <c r="BH1338" s="255"/>
      <c r="BI1338" s="255"/>
    </row>
    <row r="1339" spans="1:61" x14ac:dyDescent="0.2">
      <c r="A1339" s="255"/>
      <c r="B1339" s="255"/>
      <c r="C1339" s="255"/>
      <c r="D1339" s="255"/>
      <c r="E1339" s="255"/>
      <c r="F1339" s="255"/>
      <c r="G1339" s="255"/>
      <c r="H1339" s="255"/>
      <c r="I1339" s="255"/>
      <c r="J1339" s="255"/>
      <c r="K1339" s="255"/>
      <c r="L1339" s="255"/>
      <c r="M1339" s="255"/>
      <c r="N1339" s="255"/>
      <c r="O1339" s="255"/>
      <c r="P1339" s="255"/>
      <c r="Q1339" s="255"/>
      <c r="R1339" s="255"/>
      <c r="S1339" s="255"/>
      <c r="T1339" s="255"/>
      <c r="U1339" s="255"/>
      <c r="V1339" s="255"/>
      <c r="W1339" s="255"/>
      <c r="X1339" s="255"/>
      <c r="Y1339" s="255"/>
      <c r="Z1339" s="255"/>
      <c r="AA1339" s="255"/>
      <c r="AB1339" s="255"/>
      <c r="AC1339" s="255"/>
      <c r="AD1339" s="255"/>
      <c r="AE1339" s="255"/>
      <c r="AF1339" s="255"/>
      <c r="AG1339" s="255"/>
      <c r="AH1339" s="255"/>
      <c r="AI1339" s="255"/>
      <c r="AJ1339" s="255"/>
      <c r="AK1339" s="255"/>
      <c r="AL1339" s="255"/>
      <c r="AM1339" s="255"/>
      <c r="AN1339" s="255"/>
      <c r="AO1339" s="255"/>
      <c r="AP1339" s="255"/>
      <c r="AQ1339" s="255"/>
      <c r="AR1339" s="255"/>
      <c r="AS1339" s="255"/>
      <c r="AT1339" s="255"/>
      <c r="AU1339" s="255"/>
      <c r="AV1339" s="255"/>
      <c r="AW1339" s="255"/>
      <c r="AX1339" s="255"/>
      <c r="AY1339" s="255"/>
      <c r="AZ1339" s="255"/>
      <c r="BA1339" s="255"/>
      <c r="BB1339" s="255"/>
      <c r="BC1339" s="255"/>
      <c r="BD1339" s="255"/>
      <c r="BE1339" s="255"/>
      <c r="BF1339" s="255"/>
      <c r="BG1339" s="255"/>
      <c r="BH1339" s="255"/>
      <c r="BI1339" s="255"/>
    </row>
    <row r="1340" spans="1:61" x14ac:dyDescent="0.2">
      <c r="A1340" s="255"/>
      <c r="B1340" s="255"/>
      <c r="C1340" s="255"/>
      <c r="D1340" s="255"/>
      <c r="E1340" s="255"/>
      <c r="F1340" s="255"/>
      <c r="G1340" s="255"/>
      <c r="H1340" s="255"/>
      <c r="I1340" s="255"/>
      <c r="J1340" s="255"/>
      <c r="K1340" s="255"/>
      <c r="L1340" s="255"/>
      <c r="M1340" s="255"/>
      <c r="N1340" s="255"/>
      <c r="O1340" s="255"/>
      <c r="P1340" s="255"/>
      <c r="Q1340" s="255"/>
      <c r="R1340" s="255"/>
      <c r="S1340" s="255"/>
      <c r="T1340" s="255"/>
      <c r="U1340" s="255"/>
      <c r="V1340" s="255"/>
      <c r="W1340" s="255"/>
      <c r="X1340" s="255"/>
      <c r="Y1340" s="255"/>
      <c r="Z1340" s="255"/>
      <c r="AA1340" s="255"/>
      <c r="AB1340" s="255"/>
      <c r="AC1340" s="255"/>
      <c r="AD1340" s="255"/>
      <c r="AE1340" s="255"/>
      <c r="AF1340" s="255"/>
      <c r="AG1340" s="255"/>
      <c r="AH1340" s="255"/>
      <c r="AI1340" s="255"/>
      <c r="AJ1340" s="255"/>
      <c r="AK1340" s="255"/>
      <c r="AL1340" s="255"/>
      <c r="AM1340" s="255"/>
      <c r="AN1340" s="255"/>
      <c r="AO1340" s="255"/>
      <c r="AP1340" s="255"/>
      <c r="AQ1340" s="255"/>
      <c r="AR1340" s="255"/>
      <c r="AS1340" s="255"/>
      <c r="AT1340" s="255"/>
      <c r="AU1340" s="255"/>
      <c r="AV1340" s="255"/>
      <c r="AW1340" s="255"/>
      <c r="AX1340" s="255"/>
      <c r="AY1340" s="255"/>
      <c r="AZ1340" s="255"/>
      <c r="BA1340" s="255"/>
      <c r="BB1340" s="255"/>
      <c r="BC1340" s="255"/>
      <c r="BD1340" s="255"/>
      <c r="BE1340" s="255"/>
      <c r="BF1340" s="255"/>
      <c r="BG1340" s="255"/>
      <c r="BH1340" s="255"/>
      <c r="BI1340" s="255"/>
    </row>
    <row r="1341" spans="1:61" x14ac:dyDescent="0.2">
      <c r="A1341" s="255"/>
      <c r="B1341" s="255"/>
      <c r="C1341" s="255"/>
      <c r="D1341" s="255"/>
      <c r="E1341" s="255"/>
      <c r="F1341" s="255"/>
      <c r="G1341" s="255"/>
      <c r="H1341" s="255"/>
      <c r="I1341" s="255"/>
      <c r="J1341" s="255"/>
      <c r="K1341" s="255"/>
      <c r="L1341" s="255"/>
      <c r="M1341" s="255"/>
      <c r="N1341" s="255"/>
      <c r="O1341" s="255"/>
      <c r="P1341" s="255"/>
      <c r="Q1341" s="255"/>
      <c r="R1341" s="255"/>
      <c r="S1341" s="255"/>
      <c r="T1341" s="255"/>
      <c r="U1341" s="255"/>
      <c r="V1341" s="255"/>
      <c r="W1341" s="255"/>
      <c r="X1341" s="255"/>
      <c r="Y1341" s="255"/>
      <c r="Z1341" s="255"/>
      <c r="AA1341" s="255"/>
      <c r="AB1341" s="255"/>
      <c r="AC1341" s="255"/>
      <c r="AD1341" s="255"/>
      <c r="AE1341" s="255"/>
      <c r="AF1341" s="255"/>
      <c r="AG1341" s="255"/>
      <c r="AH1341" s="255"/>
      <c r="AI1341" s="255"/>
      <c r="AJ1341" s="255"/>
      <c r="AK1341" s="255"/>
      <c r="AL1341" s="255"/>
      <c r="AM1341" s="255"/>
      <c r="AN1341" s="255"/>
      <c r="AO1341" s="255"/>
      <c r="AP1341" s="255"/>
      <c r="AQ1341" s="255"/>
      <c r="AR1341" s="255"/>
      <c r="AS1341" s="255"/>
      <c r="AT1341" s="255"/>
      <c r="AU1341" s="255"/>
      <c r="AV1341" s="255"/>
      <c r="AW1341" s="255"/>
      <c r="AX1341" s="255"/>
      <c r="AY1341" s="255"/>
      <c r="AZ1341" s="255"/>
      <c r="BA1341" s="255"/>
      <c r="BB1341" s="255"/>
      <c r="BC1341" s="255"/>
      <c r="BD1341" s="255"/>
      <c r="BE1341" s="255"/>
      <c r="BF1341" s="255"/>
      <c r="BG1341" s="255"/>
      <c r="BH1341" s="255"/>
      <c r="BI1341" s="255"/>
    </row>
    <row r="1342" spans="1:61" x14ac:dyDescent="0.2">
      <c r="A1342" s="255"/>
      <c r="B1342" s="255"/>
      <c r="C1342" s="255"/>
      <c r="D1342" s="255"/>
      <c r="E1342" s="255"/>
      <c r="F1342" s="255"/>
      <c r="G1342" s="255"/>
      <c r="H1342" s="255"/>
      <c r="I1342" s="255"/>
      <c r="J1342" s="255"/>
      <c r="K1342" s="255"/>
      <c r="L1342" s="255"/>
      <c r="M1342" s="255"/>
      <c r="N1342" s="255"/>
      <c r="O1342" s="255"/>
      <c r="P1342" s="255"/>
      <c r="Q1342" s="255"/>
      <c r="R1342" s="255"/>
      <c r="S1342" s="255"/>
      <c r="T1342" s="255"/>
      <c r="U1342" s="255"/>
      <c r="V1342" s="255"/>
      <c r="W1342" s="255"/>
      <c r="X1342" s="255"/>
      <c r="Y1342" s="255"/>
      <c r="Z1342" s="255"/>
      <c r="AA1342" s="255"/>
      <c r="AB1342" s="255"/>
      <c r="AC1342" s="255"/>
      <c r="AD1342" s="255"/>
      <c r="AE1342" s="255"/>
      <c r="AF1342" s="255"/>
      <c r="AG1342" s="255"/>
      <c r="AH1342" s="255"/>
      <c r="AI1342" s="255"/>
      <c r="AJ1342" s="255"/>
      <c r="AK1342" s="255"/>
      <c r="AL1342" s="255"/>
      <c r="AM1342" s="255"/>
      <c r="AN1342" s="255"/>
      <c r="AO1342" s="255"/>
      <c r="AP1342" s="255"/>
      <c r="AQ1342" s="255"/>
      <c r="AR1342" s="255"/>
      <c r="AS1342" s="255"/>
      <c r="AT1342" s="255"/>
      <c r="AU1342" s="255"/>
      <c r="AV1342" s="255"/>
      <c r="AW1342" s="255"/>
      <c r="AX1342" s="255"/>
      <c r="AY1342" s="255"/>
      <c r="AZ1342" s="255"/>
      <c r="BA1342" s="255"/>
      <c r="BB1342" s="255"/>
      <c r="BC1342" s="255"/>
      <c r="BD1342" s="255"/>
      <c r="BE1342" s="255"/>
      <c r="BF1342" s="255"/>
      <c r="BG1342" s="255"/>
      <c r="BH1342" s="255"/>
      <c r="BI1342" s="255"/>
    </row>
    <row r="1343" spans="1:61" x14ac:dyDescent="0.2">
      <c r="A1343" s="255"/>
      <c r="B1343" s="255"/>
      <c r="C1343" s="255"/>
      <c r="D1343" s="255"/>
      <c r="E1343" s="255"/>
      <c r="F1343" s="255"/>
      <c r="G1343" s="255"/>
      <c r="H1343" s="255"/>
      <c r="I1343" s="255"/>
      <c r="J1343" s="255"/>
      <c r="K1343" s="255"/>
      <c r="L1343" s="255"/>
      <c r="M1343" s="255"/>
      <c r="N1343" s="255"/>
      <c r="O1343" s="255"/>
      <c r="P1343" s="255"/>
      <c r="Q1343" s="255"/>
      <c r="R1343" s="255"/>
      <c r="S1343" s="255"/>
      <c r="T1343" s="255"/>
      <c r="U1343" s="255"/>
      <c r="V1343" s="255"/>
      <c r="W1343" s="255"/>
      <c r="X1343" s="255"/>
      <c r="Y1343" s="255"/>
      <c r="Z1343" s="255"/>
      <c r="AA1343" s="255"/>
      <c r="AB1343" s="255"/>
      <c r="AC1343" s="255"/>
      <c r="AD1343" s="255"/>
      <c r="AE1343" s="255"/>
      <c r="AF1343" s="255"/>
      <c r="AG1343" s="255"/>
      <c r="AH1343" s="255"/>
      <c r="AI1343" s="255"/>
      <c r="AJ1343" s="255"/>
      <c r="AK1343" s="255"/>
      <c r="AL1343" s="255"/>
      <c r="AM1343" s="255"/>
      <c r="AN1343" s="255"/>
      <c r="AO1343" s="255"/>
      <c r="AP1343" s="255"/>
      <c r="AQ1343" s="255"/>
      <c r="AR1343" s="255"/>
      <c r="AS1343" s="255"/>
      <c r="AT1343" s="255"/>
      <c r="AU1343" s="255"/>
      <c r="AV1343" s="255"/>
      <c r="AW1343" s="255"/>
      <c r="AX1343" s="255"/>
      <c r="AY1343" s="255"/>
      <c r="AZ1343" s="255"/>
      <c r="BA1343" s="255"/>
      <c r="BB1343" s="255"/>
      <c r="BC1343" s="255"/>
      <c r="BD1343" s="255"/>
      <c r="BE1343" s="255"/>
      <c r="BF1343" s="255"/>
      <c r="BG1343" s="255"/>
      <c r="BH1343" s="255"/>
      <c r="BI1343" s="255"/>
    </row>
    <row r="1344" spans="1:61" x14ac:dyDescent="0.2">
      <c r="A1344" s="255"/>
      <c r="B1344" s="255"/>
      <c r="C1344" s="255"/>
      <c r="D1344" s="255"/>
      <c r="E1344" s="255"/>
      <c r="F1344" s="255"/>
      <c r="G1344" s="255"/>
      <c r="H1344" s="255"/>
      <c r="I1344" s="255"/>
      <c r="J1344" s="255"/>
      <c r="K1344" s="255"/>
      <c r="L1344" s="255"/>
      <c r="M1344" s="255"/>
      <c r="N1344" s="255"/>
      <c r="O1344" s="255"/>
      <c r="P1344" s="255"/>
      <c r="Q1344" s="255"/>
      <c r="R1344" s="255"/>
      <c r="S1344" s="255"/>
      <c r="T1344" s="255"/>
      <c r="U1344" s="255"/>
      <c r="V1344" s="255"/>
      <c r="W1344" s="255"/>
      <c r="X1344" s="255"/>
      <c r="Y1344" s="255"/>
      <c r="Z1344" s="255"/>
      <c r="AA1344" s="255"/>
      <c r="AB1344" s="255"/>
      <c r="AC1344" s="255"/>
      <c r="AD1344" s="255"/>
      <c r="AE1344" s="255"/>
      <c r="AF1344" s="255"/>
      <c r="AG1344" s="255"/>
      <c r="AH1344" s="255"/>
      <c r="AI1344" s="255"/>
      <c r="AJ1344" s="255"/>
      <c r="AK1344" s="255"/>
      <c r="AL1344" s="255"/>
      <c r="AM1344" s="255"/>
      <c r="AN1344" s="255"/>
      <c r="AO1344" s="255"/>
      <c r="AP1344" s="255"/>
      <c r="AQ1344" s="255"/>
      <c r="AR1344" s="255"/>
      <c r="AS1344" s="255"/>
      <c r="AT1344" s="255"/>
      <c r="AU1344" s="255"/>
      <c r="AV1344" s="255"/>
      <c r="AW1344" s="255"/>
      <c r="AX1344" s="255"/>
      <c r="AY1344" s="255"/>
      <c r="AZ1344" s="255"/>
      <c r="BA1344" s="255"/>
      <c r="BB1344" s="255"/>
      <c r="BC1344" s="255"/>
      <c r="BD1344" s="255"/>
      <c r="BE1344" s="255"/>
      <c r="BF1344" s="255"/>
      <c r="BG1344" s="255"/>
      <c r="BH1344" s="255"/>
      <c r="BI1344" s="255"/>
    </row>
    <row r="1345" spans="1:61" x14ac:dyDescent="0.2">
      <c r="A1345" s="255"/>
      <c r="B1345" s="255"/>
      <c r="C1345" s="255"/>
      <c r="D1345" s="255"/>
      <c r="E1345" s="255"/>
      <c r="F1345" s="255"/>
      <c r="G1345" s="255"/>
      <c r="H1345" s="255"/>
      <c r="I1345" s="255"/>
      <c r="J1345" s="255"/>
      <c r="K1345" s="255"/>
      <c r="L1345" s="255"/>
      <c r="M1345" s="255"/>
      <c r="N1345" s="255"/>
      <c r="O1345" s="255"/>
      <c r="P1345" s="255"/>
      <c r="Q1345" s="255"/>
      <c r="R1345" s="255"/>
      <c r="S1345" s="255"/>
      <c r="T1345" s="255"/>
      <c r="U1345" s="255"/>
      <c r="V1345" s="255"/>
      <c r="W1345" s="255"/>
      <c r="X1345" s="255"/>
      <c r="Y1345" s="255"/>
      <c r="Z1345" s="255"/>
      <c r="AA1345" s="255"/>
      <c r="AB1345" s="255"/>
      <c r="AC1345" s="255"/>
      <c r="AD1345" s="255"/>
      <c r="AE1345" s="255"/>
      <c r="AF1345" s="255"/>
      <c r="AG1345" s="255"/>
      <c r="AH1345" s="255"/>
      <c r="AI1345" s="255"/>
      <c r="AJ1345" s="255"/>
      <c r="AK1345" s="255"/>
      <c r="AL1345" s="255"/>
      <c r="AM1345" s="255"/>
      <c r="AN1345" s="255"/>
      <c r="AO1345" s="255"/>
      <c r="AP1345" s="255"/>
      <c r="AQ1345" s="255"/>
      <c r="AR1345" s="255"/>
      <c r="AS1345" s="255"/>
      <c r="AT1345" s="255"/>
      <c r="AU1345" s="255"/>
      <c r="AV1345" s="255"/>
      <c r="AW1345" s="255"/>
      <c r="AX1345" s="255"/>
      <c r="AY1345" s="255"/>
      <c r="AZ1345" s="255"/>
      <c r="BA1345" s="255"/>
      <c r="BB1345" s="255"/>
      <c r="BC1345" s="255"/>
      <c r="BD1345" s="255"/>
      <c r="BE1345" s="255"/>
      <c r="BF1345" s="255"/>
      <c r="BG1345" s="255"/>
      <c r="BH1345" s="255"/>
      <c r="BI1345" s="255"/>
    </row>
    <row r="1346" spans="1:61" x14ac:dyDescent="0.2">
      <c r="A1346" s="255"/>
      <c r="B1346" s="255"/>
      <c r="C1346" s="255"/>
      <c r="D1346" s="255"/>
      <c r="E1346" s="255"/>
      <c r="F1346" s="255"/>
      <c r="G1346" s="255"/>
      <c r="H1346" s="255"/>
      <c r="I1346" s="255"/>
      <c r="J1346" s="255"/>
      <c r="K1346" s="255"/>
      <c r="L1346" s="255"/>
      <c r="M1346" s="255"/>
      <c r="N1346" s="255"/>
      <c r="O1346" s="255"/>
      <c r="P1346" s="255"/>
      <c r="Q1346" s="255"/>
      <c r="R1346" s="255"/>
      <c r="S1346" s="255"/>
      <c r="T1346" s="255"/>
      <c r="U1346" s="255"/>
      <c r="V1346" s="255"/>
      <c r="W1346" s="255"/>
      <c r="X1346" s="255"/>
      <c r="Y1346" s="255"/>
      <c r="Z1346" s="255"/>
      <c r="AA1346" s="255"/>
      <c r="AB1346" s="255"/>
      <c r="AC1346" s="255"/>
      <c r="AD1346" s="255"/>
      <c r="AE1346" s="255"/>
      <c r="AF1346" s="255"/>
      <c r="AG1346" s="255"/>
      <c r="AH1346" s="255"/>
      <c r="AI1346" s="255"/>
      <c r="AJ1346" s="255"/>
      <c r="AK1346" s="255"/>
      <c r="AL1346" s="255"/>
      <c r="AM1346" s="255"/>
      <c r="AN1346" s="255"/>
      <c r="AO1346" s="255"/>
      <c r="AP1346" s="255"/>
      <c r="AQ1346" s="255"/>
      <c r="AR1346" s="255"/>
      <c r="AS1346" s="255"/>
      <c r="AT1346" s="255"/>
      <c r="AU1346" s="255"/>
      <c r="AV1346" s="255"/>
      <c r="AW1346" s="255"/>
      <c r="AX1346" s="255"/>
      <c r="AY1346" s="255"/>
      <c r="AZ1346" s="255"/>
      <c r="BA1346" s="255"/>
      <c r="BB1346" s="255"/>
      <c r="BC1346" s="255"/>
      <c r="BD1346" s="255"/>
      <c r="BE1346" s="255"/>
      <c r="BF1346" s="255"/>
      <c r="BG1346" s="255"/>
      <c r="BH1346" s="255"/>
      <c r="BI1346" s="255"/>
    </row>
    <row r="1347" spans="1:61" x14ac:dyDescent="0.2">
      <c r="A1347" s="255"/>
      <c r="B1347" s="255"/>
      <c r="C1347" s="255"/>
      <c r="D1347" s="255"/>
      <c r="E1347" s="255"/>
      <c r="F1347" s="255"/>
      <c r="G1347" s="255"/>
      <c r="H1347" s="255"/>
      <c r="I1347" s="255"/>
      <c r="J1347" s="255"/>
      <c r="K1347" s="255"/>
      <c r="L1347" s="255"/>
      <c r="M1347" s="255"/>
      <c r="N1347" s="255"/>
      <c r="O1347" s="255"/>
      <c r="P1347" s="255"/>
      <c r="Q1347" s="255"/>
      <c r="R1347" s="255"/>
      <c r="S1347" s="255"/>
      <c r="T1347" s="255"/>
      <c r="U1347" s="255"/>
      <c r="V1347" s="255"/>
      <c r="W1347" s="255"/>
      <c r="X1347" s="255"/>
      <c r="Y1347" s="255"/>
      <c r="Z1347" s="255"/>
      <c r="AA1347" s="255"/>
      <c r="AB1347" s="255"/>
      <c r="AC1347" s="255"/>
      <c r="AD1347" s="255"/>
      <c r="AE1347" s="255"/>
      <c r="AF1347" s="255"/>
      <c r="AG1347" s="255"/>
      <c r="AH1347" s="255"/>
      <c r="AI1347" s="255"/>
      <c r="AJ1347" s="255"/>
      <c r="AK1347" s="255"/>
      <c r="AL1347" s="255"/>
      <c r="AM1347" s="255"/>
      <c r="AN1347" s="255"/>
      <c r="AO1347" s="255"/>
      <c r="AP1347" s="255"/>
      <c r="AQ1347" s="255"/>
      <c r="AR1347" s="255"/>
      <c r="AS1347" s="255"/>
      <c r="AT1347" s="255"/>
      <c r="AU1347" s="255"/>
      <c r="AV1347" s="255"/>
      <c r="AW1347" s="255"/>
      <c r="AX1347" s="255"/>
      <c r="AY1347" s="255"/>
      <c r="AZ1347" s="255"/>
      <c r="BA1347" s="255"/>
      <c r="BB1347" s="255"/>
      <c r="BC1347" s="255"/>
      <c r="BD1347" s="255"/>
      <c r="BE1347" s="255"/>
      <c r="BF1347" s="255"/>
      <c r="BG1347" s="255"/>
      <c r="BH1347" s="255"/>
      <c r="BI1347" s="255"/>
    </row>
    <row r="1348" spans="1:61" x14ac:dyDescent="0.2">
      <c r="A1348" s="255"/>
      <c r="B1348" s="255"/>
      <c r="C1348" s="255"/>
      <c r="D1348" s="255"/>
      <c r="E1348" s="255"/>
      <c r="F1348" s="255"/>
      <c r="G1348" s="255"/>
      <c r="H1348" s="255"/>
      <c r="I1348" s="255"/>
      <c r="J1348" s="255"/>
      <c r="K1348" s="255"/>
      <c r="L1348" s="255"/>
      <c r="M1348" s="255"/>
      <c r="N1348" s="255"/>
      <c r="O1348" s="255"/>
      <c r="P1348" s="255"/>
      <c r="Q1348" s="255"/>
      <c r="R1348" s="255"/>
      <c r="S1348" s="255"/>
      <c r="T1348" s="255"/>
      <c r="U1348" s="255"/>
      <c r="V1348" s="255"/>
      <c r="W1348" s="255"/>
      <c r="X1348" s="255"/>
      <c r="Y1348" s="255"/>
      <c r="Z1348" s="255"/>
      <c r="AA1348" s="255"/>
      <c r="AB1348" s="255"/>
      <c r="AC1348" s="255"/>
      <c r="AD1348" s="255"/>
      <c r="AE1348" s="255"/>
      <c r="AF1348" s="255"/>
      <c r="AG1348" s="255"/>
      <c r="AH1348" s="255"/>
      <c r="AI1348" s="255"/>
      <c r="AJ1348" s="255"/>
      <c r="AK1348" s="255"/>
      <c r="AL1348" s="255"/>
      <c r="AM1348" s="255"/>
      <c r="AN1348" s="255"/>
      <c r="AO1348" s="255"/>
      <c r="AP1348" s="255"/>
      <c r="AQ1348" s="255"/>
      <c r="AR1348" s="255"/>
      <c r="AS1348" s="255"/>
      <c r="AT1348" s="255"/>
      <c r="AU1348" s="255"/>
      <c r="AV1348" s="255"/>
      <c r="AW1348" s="255"/>
      <c r="AX1348" s="255"/>
      <c r="AY1348" s="255"/>
      <c r="AZ1348" s="255"/>
      <c r="BA1348" s="255"/>
      <c r="BB1348" s="255"/>
      <c r="BC1348" s="255"/>
      <c r="BD1348" s="255"/>
      <c r="BE1348" s="255"/>
      <c r="BF1348" s="255"/>
      <c r="BG1348" s="255"/>
      <c r="BH1348" s="255"/>
      <c r="BI1348" s="255"/>
    </row>
    <row r="1349" spans="1:61" x14ac:dyDescent="0.2">
      <c r="A1349" s="255"/>
      <c r="B1349" s="255"/>
      <c r="C1349" s="255"/>
      <c r="D1349" s="255"/>
      <c r="E1349" s="255"/>
      <c r="F1349" s="255"/>
      <c r="G1349" s="255"/>
      <c r="H1349" s="255"/>
      <c r="I1349" s="255"/>
      <c r="J1349" s="255"/>
      <c r="K1349" s="255"/>
      <c r="L1349" s="255"/>
      <c r="M1349" s="255"/>
      <c r="N1349" s="255"/>
      <c r="O1349" s="255"/>
      <c r="P1349" s="255"/>
      <c r="Q1349" s="255"/>
      <c r="R1349" s="255"/>
      <c r="S1349" s="255"/>
      <c r="T1349" s="255"/>
      <c r="U1349" s="255"/>
      <c r="V1349" s="255"/>
      <c r="W1349" s="255"/>
      <c r="X1349" s="255"/>
      <c r="Y1349" s="255"/>
      <c r="Z1349" s="255"/>
      <c r="AA1349" s="255"/>
      <c r="AB1349" s="255"/>
      <c r="AC1349" s="255"/>
      <c r="AD1349" s="255"/>
      <c r="AE1349" s="255"/>
      <c r="AF1349" s="255"/>
      <c r="AG1349" s="255"/>
      <c r="AH1349" s="255"/>
      <c r="AI1349" s="255"/>
      <c r="AJ1349" s="255"/>
      <c r="AK1349" s="255"/>
      <c r="AL1349" s="255"/>
      <c r="AM1349" s="255"/>
      <c r="AN1349" s="255"/>
      <c r="AO1349" s="255"/>
      <c r="AP1349" s="255"/>
      <c r="AQ1349" s="255"/>
      <c r="AR1349" s="255"/>
      <c r="AS1349" s="255"/>
      <c r="AT1349" s="255"/>
      <c r="AU1349" s="255"/>
      <c r="AV1349" s="255"/>
      <c r="AW1349" s="255"/>
      <c r="AX1349" s="255"/>
      <c r="AY1349" s="255"/>
      <c r="AZ1349" s="255"/>
      <c r="BA1349" s="255"/>
      <c r="BB1349" s="255"/>
      <c r="BC1349" s="255"/>
      <c r="BD1349" s="255"/>
      <c r="BE1349" s="255"/>
      <c r="BF1349" s="255"/>
      <c r="BG1349" s="255"/>
      <c r="BH1349" s="255"/>
      <c r="BI1349" s="255"/>
    </row>
    <row r="1350" spans="1:61" x14ac:dyDescent="0.2">
      <c r="A1350" s="255"/>
      <c r="B1350" s="255"/>
      <c r="C1350" s="255"/>
      <c r="D1350" s="255"/>
      <c r="E1350" s="255"/>
      <c r="F1350" s="255"/>
      <c r="G1350" s="255"/>
      <c r="H1350" s="255"/>
      <c r="I1350" s="255"/>
      <c r="J1350" s="255"/>
      <c r="K1350" s="255"/>
      <c r="L1350" s="255"/>
      <c r="M1350" s="255"/>
      <c r="N1350" s="255"/>
      <c r="O1350" s="255"/>
      <c r="P1350" s="255"/>
      <c r="Q1350" s="255"/>
      <c r="R1350" s="255"/>
      <c r="S1350" s="255"/>
      <c r="T1350" s="255"/>
      <c r="U1350" s="255"/>
      <c r="V1350" s="255"/>
      <c r="W1350" s="255"/>
      <c r="X1350" s="255"/>
      <c r="Y1350" s="255"/>
      <c r="Z1350" s="255"/>
      <c r="AA1350" s="255"/>
      <c r="AB1350" s="255"/>
      <c r="AC1350" s="255"/>
      <c r="AD1350" s="255"/>
      <c r="AE1350" s="255"/>
      <c r="AF1350" s="255"/>
      <c r="AG1350" s="255"/>
      <c r="AH1350" s="255"/>
      <c r="AI1350" s="255"/>
      <c r="AJ1350" s="255"/>
      <c r="AK1350" s="255"/>
      <c r="AL1350" s="255"/>
      <c r="AM1350" s="255"/>
      <c r="AN1350" s="255"/>
      <c r="AO1350" s="255"/>
      <c r="AP1350" s="255"/>
      <c r="AQ1350" s="255"/>
      <c r="AR1350" s="255"/>
      <c r="AS1350" s="255"/>
      <c r="AT1350" s="255"/>
      <c r="AU1350" s="255"/>
      <c r="AV1350" s="255"/>
      <c r="AW1350" s="255"/>
      <c r="AX1350" s="255"/>
      <c r="AY1350" s="255"/>
      <c r="AZ1350" s="255"/>
      <c r="BA1350" s="255"/>
      <c r="BB1350" s="255"/>
      <c r="BC1350" s="255"/>
      <c r="BD1350" s="255"/>
      <c r="BE1350" s="255"/>
      <c r="BF1350" s="255"/>
      <c r="BG1350" s="255"/>
      <c r="BH1350" s="255"/>
      <c r="BI1350" s="255"/>
    </row>
    <row r="1351" spans="1:61" x14ac:dyDescent="0.2">
      <c r="A1351" s="255"/>
      <c r="B1351" s="255"/>
      <c r="C1351" s="255"/>
      <c r="D1351" s="255"/>
      <c r="E1351" s="255"/>
      <c r="F1351" s="255"/>
      <c r="G1351" s="255"/>
      <c r="H1351" s="255"/>
      <c r="I1351" s="255"/>
      <c r="J1351" s="255"/>
      <c r="K1351" s="255"/>
      <c r="L1351" s="255"/>
      <c r="M1351" s="255"/>
      <c r="N1351" s="255"/>
      <c r="O1351" s="255"/>
      <c r="P1351" s="255"/>
      <c r="Q1351" s="255"/>
      <c r="R1351" s="255"/>
      <c r="S1351" s="255"/>
      <c r="T1351" s="255"/>
      <c r="U1351" s="255"/>
      <c r="V1351" s="255"/>
      <c r="W1351" s="255"/>
      <c r="X1351" s="255"/>
      <c r="Y1351" s="255"/>
      <c r="Z1351" s="255"/>
      <c r="AA1351" s="255"/>
      <c r="AB1351" s="255"/>
      <c r="AC1351" s="255"/>
      <c r="AD1351" s="255"/>
      <c r="AE1351" s="255"/>
      <c r="AF1351" s="255"/>
      <c r="AG1351" s="255"/>
      <c r="AH1351" s="255"/>
      <c r="AI1351" s="255"/>
      <c r="AJ1351" s="255"/>
      <c r="AK1351" s="255"/>
      <c r="AL1351" s="255"/>
      <c r="AM1351" s="255"/>
      <c r="AN1351" s="255"/>
      <c r="AO1351" s="255"/>
      <c r="AP1351" s="255"/>
      <c r="AQ1351" s="255"/>
      <c r="AR1351" s="255"/>
      <c r="AS1351" s="255"/>
      <c r="AT1351" s="255"/>
      <c r="AU1351" s="255"/>
      <c r="AV1351" s="255"/>
      <c r="AW1351" s="255"/>
      <c r="AX1351" s="255"/>
      <c r="AY1351" s="255"/>
      <c r="AZ1351" s="255"/>
      <c r="BA1351" s="255"/>
      <c r="BB1351" s="255"/>
      <c r="BC1351" s="255"/>
      <c r="BD1351" s="255"/>
      <c r="BE1351" s="255"/>
      <c r="BF1351" s="255"/>
      <c r="BG1351" s="255"/>
      <c r="BH1351" s="255"/>
      <c r="BI1351" s="255"/>
    </row>
    <row r="1352" spans="1:61" x14ac:dyDescent="0.2">
      <c r="A1352" s="255"/>
      <c r="B1352" s="255"/>
      <c r="C1352" s="255"/>
      <c r="D1352" s="255"/>
      <c r="E1352" s="255"/>
      <c r="F1352" s="255"/>
      <c r="G1352" s="255"/>
      <c r="H1352" s="255"/>
      <c r="I1352" s="255"/>
      <c r="J1352" s="255"/>
      <c r="K1352" s="255"/>
      <c r="L1352" s="255"/>
      <c r="M1352" s="255"/>
      <c r="N1352" s="255"/>
      <c r="O1352" s="255"/>
      <c r="P1352" s="255"/>
      <c r="Q1352" s="255"/>
      <c r="R1352" s="255"/>
      <c r="S1352" s="255"/>
      <c r="T1352" s="255"/>
      <c r="U1352" s="255"/>
      <c r="V1352" s="255"/>
      <c r="W1352" s="255"/>
      <c r="X1352" s="255"/>
      <c r="Y1352" s="255"/>
      <c r="Z1352" s="255"/>
      <c r="AA1352" s="255"/>
      <c r="AB1352" s="255"/>
      <c r="AC1352" s="255"/>
      <c r="AD1352" s="255"/>
      <c r="AE1352" s="255"/>
      <c r="AF1352" s="255"/>
      <c r="AG1352" s="255"/>
      <c r="AH1352" s="255"/>
      <c r="AI1352" s="255"/>
      <c r="AJ1352" s="255"/>
      <c r="AK1352" s="255"/>
      <c r="AL1352" s="255"/>
      <c r="AM1352" s="255"/>
      <c r="AN1352" s="255"/>
      <c r="AO1352" s="255"/>
      <c r="AP1352" s="255"/>
      <c r="AQ1352" s="255"/>
      <c r="AR1352" s="255"/>
      <c r="AS1352" s="255"/>
      <c r="AT1352" s="255"/>
      <c r="AU1352" s="255"/>
      <c r="AV1352" s="255"/>
      <c r="AW1352" s="255"/>
      <c r="AX1352" s="255"/>
      <c r="AY1352" s="255"/>
      <c r="AZ1352" s="255"/>
      <c r="BA1352" s="255"/>
      <c r="BB1352" s="255"/>
      <c r="BC1352" s="255"/>
      <c r="BD1352" s="255"/>
      <c r="BE1352" s="255"/>
      <c r="BF1352" s="255"/>
      <c r="BG1352" s="255"/>
      <c r="BH1352" s="255"/>
      <c r="BI1352" s="255"/>
    </row>
    <row r="1353" spans="1:61" x14ac:dyDescent="0.2">
      <c r="A1353" s="255"/>
      <c r="B1353" s="255"/>
      <c r="C1353" s="255"/>
      <c r="D1353" s="255"/>
      <c r="E1353" s="255"/>
      <c r="F1353" s="255"/>
      <c r="G1353" s="255"/>
      <c r="H1353" s="255"/>
      <c r="I1353" s="255"/>
      <c r="J1353" s="255"/>
      <c r="K1353" s="255"/>
      <c r="L1353" s="255"/>
      <c r="M1353" s="255"/>
      <c r="N1353" s="255"/>
      <c r="O1353" s="255"/>
      <c r="P1353" s="255"/>
      <c r="Q1353" s="255"/>
      <c r="R1353" s="255"/>
      <c r="S1353" s="255"/>
      <c r="T1353" s="255"/>
      <c r="U1353" s="255"/>
      <c r="V1353" s="255"/>
      <c r="W1353" s="255"/>
      <c r="X1353" s="255"/>
      <c r="Y1353" s="255"/>
      <c r="Z1353" s="255"/>
      <c r="AA1353" s="255"/>
      <c r="AB1353" s="255"/>
      <c r="AC1353" s="255"/>
      <c r="AD1353" s="255"/>
      <c r="AE1353" s="255"/>
      <c r="AF1353" s="255"/>
      <c r="AG1353" s="255"/>
      <c r="AH1353" s="255"/>
      <c r="AI1353" s="255"/>
      <c r="AJ1353" s="255"/>
      <c r="AK1353" s="255"/>
      <c r="AL1353" s="255"/>
      <c r="AM1353" s="255"/>
      <c r="AN1353" s="255"/>
      <c r="AO1353" s="255"/>
      <c r="AP1353" s="255"/>
      <c r="AQ1353" s="255"/>
      <c r="AR1353" s="255"/>
      <c r="AS1353" s="255"/>
      <c r="AT1353" s="255"/>
      <c r="AU1353" s="255"/>
      <c r="AV1353" s="255"/>
      <c r="AW1353" s="255"/>
      <c r="AX1353" s="255"/>
      <c r="AY1353" s="255"/>
      <c r="AZ1353" s="255"/>
      <c r="BA1353" s="255"/>
      <c r="BB1353" s="255"/>
      <c r="BC1353" s="255"/>
      <c r="BD1353" s="255"/>
      <c r="BE1353" s="255"/>
      <c r="BF1353" s="255"/>
      <c r="BG1353" s="255"/>
      <c r="BH1353" s="255"/>
      <c r="BI1353" s="255"/>
    </row>
    <row r="1354" spans="1:61" x14ac:dyDescent="0.2">
      <c r="A1354" s="255"/>
      <c r="B1354" s="255"/>
      <c r="C1354" s="255"/>
      <c r="D1354" s="255"/>
      <c r="E1354" s="255"/>
      <c r="F1354" s="255"/>
      <c r="G1354" s="255"/>
      <c r="H1354" s="255"/>
      <c r="I1354" s="255"/>
      <c r="J1354" s="255"/>
      <c r="K1354" s="255"/>
      <c r="L1354" s="255"/>
      <c r="M1354" s="255"/>
      <c r="N1354" s="255"/>
      <c r="O1354" s="255"/>
      <c r="P1354" s="255"/>
      <c r="Q1354" s="255"/>
      <c r="R1354" s="255"/>
      <c r="S1354" s="255"/>
      <c r="T1354" s="255"/>
      <c r="U1354" s="255"/>
      <c r="V1354" s="255"/>
      <c r="W1354" s="255"/>
      <c r="X1354" s="255"/>
      <c r="Y1354" s="255"/>
      <c r="Z1354" s="255"/>
      <c r="AA1354" s="255"/>
      <c r="AB1354" s="255"/>
      <c r="AC1354" s="255"/>
      <c r="AD1354" s="255"/>
      <c r="AE1354" s="255"/>
      <c r="AF1354" s="255"/>
      <c r="AG1354" s="255"/>
      <c r="AH1354" s="255"/>
      <c r="AI1354" s="255"/>
      <c r="AJ1354" s="255"/>
      <c r="AK1354" s="255"/>
      <c r="AL1354" s="255"/>
      <c r="AM1354" s="255"/>
      <c r="AN1354" s="255"/>
      <c r="AO1354" s="255"/>
      <c r="AP1354" s="255"/>
      <c r="AQ1354" s="255"/>
      <c r="AR1354" s="255"/>
      <c r="AS1354" s="255"/>
      <c r="AT1354" s="255"/>
      <c r="AU1354" s="255"/>
      <c r="AV1354" s="255"/>
      <c r="AW1354" s="255"/>
      <c r="AX1354" s="255"/>
      <c r="AY1354" s="255"/>
      <c r="AZ1354" s="255"/>
      <c r="BA1354" s="255"/>
      <c r="BB1354" s="255"/>
      <c r="BC1354" s="255"/>
      <c r="BD1354" s="255"/>
      <c r="BE1354" s="255"/>
      <c r="BF1354" s="255"/>
      <c r="BG1354" s="255"/>
      <c r="BH1354" s="255"/>
      <c r="BI1354" s="255"/>
    </row>
    <row r="1355" spans="1:61" x14ac:dyDescent="0.2">
      <c r="A1355" s="255"/>
      <c r="B1355" s="255"/>
      <c r="C1355" s="255"/>
      <c r="D1355" s="255"/>
      <c r="E1355" s="255"/>
      <c r="F1355" s="255"/>
      <c r="G1355" s="255"/>
      <c r="H1355" s="255"/>
      <c r="I1355" s="255"/>
      <c r="J1355" s="255"/>
      <c r="K1355" s="255"/>
      <c r="L1355" s="255"/>
      <c r="M1355" s="255"/>
      <c r="N1355" s="255"/>
      <c r="O1355" s="255"/>
      <c r="P1355" s="255"/>
      <c r="Q1355" s="255"/>
      <c r="R1355" s="255"/>
      <c r="S1355" s="255"/>
      <c r="T1355" s="255"/>
      <c r="U1355" s="255"/>
      <c r="V1355" s="255"/>
      <c r="W1355" s="255"/>
      <c r="X1355" s="255"/>
      <c r="Y1355" s="255"/>
      <c r="Z1355" s="255"/>
      <c r="AA1355" s="255"/>
      <c r="AB1355" s="255"/>
      <c r="AC1355" s="255"/>
      <c r="AD1355" s="255"/>
      <c r="AE1355" s="255"/>
      <c r="AF1355" s="255"/>
      <c r="AG1355" s="255"/>
      <c r="AH1355" s="255"/>
      <c r="AI1355" s="255"/>
      <c r="AJ1355" s="255"/>
      <c r="AK1355" s="255"/>
      <c r="AL1355" s="255"/>
      <c r="AM1355" s="255"/>
      <c r="AN1355" s="255"/>
      <c r="AO1355" s="255"/>
      <c r="AP1355" s="255"/>
      <c r="AQ1355" s="255"/>
      <c r="AR1355" s="255"/>
      <c r="AS1355" s="255"/>
      <c r="AT1355" s="255"/>
      <c r="AU1355" s="255"/>
      <c r="AV1355" s="255"/>
      <c r="AW1355" s="255"/>
      <c r="AX1355" s="255"/>
      <c r="AY1355" s="255"/>
      <c r="AZ1355" s="255"/>
      <c r="BA1355" s="255"/>
      <c r="BB1355" s="255"/>
      <c r="BC1355" s="255"/>
      <c r="BD1355" s="255"/>
      <c r="BE1355" s="255"/>
      <c r="BF1355" s="255"/>
      <c r="BG1355" s="255"/>
      <c r="BH1355" s="255"/>
      <c r="BI1355" s="255"/>
    </row>
    <row r="1356" spans="1:61" x14ac:dyDescent="0.2">
      <c r="A1356" s="255"/>
      <c r="B1356" s="255"/>
      <c r="C1356" s="255"/>
      <c r="D1356" s="255"/>
      <c r="E1356" s="255"/>
      <c r="F1356" s="255"/>
      <c r="G1356" s="255"/>
      <c r="H1356" s="255"/>
      <c r="I1356" s="255"/>
      <c r="J1356" s="255"/>
      <c r="K1356" s="255"/>
      <c r="L1356" s="255"/>
      <c r="M1356" s="255"/>
      <c r="N1356" s="255"/>
      <c r="O1356" s="255"/>
      <c r="P1356" s="255"/>
      <c r="Q1356" s="255"/>
      <c r="R1356" s="255"/>
      <c r="S1356" s="255"/>
      <c r="T1356" s="255"/>
      <c r="U1356" s="255"/>
      <c r="V1356" s="255"/>
      <c r="W1356" s="255"/>
      <c r="X1356" s="255"/>
      <c r="Y1356" s="255"/>
      <c r="Z1356" s="255"/>
      <c r="AA1356" s="255"/>
      <c r="AB1356" s="255"/>
      <c r="AC1356" s="255"/>
      <c r="AD1356" s="255"/>
      <c r="AE1356" s="255"/>
      <c r="AF1356" s="255"/>
      <c r="AG1356" s="255"/>
      <c r="AH1356" s="255"/>
      <c r="AI1356" s="255"/>
      <c r="AJ1356" s="255"/>
      <c r="AK1356" s="255"/>
      <c r="AL1356" s="255"/>
      <c r="AM1356" s="255"/>
      <c r="AN1356" s="255"/>
      <c r="AO1356" s="255"/>
      <c r="AP1356" s="255"/>
      <c r="AQ1356" s="255"/>
      <c r="AR1356" s="255"/>
      <c r="AS1356" s="255"/>
      <c r="AT1356" s="255"/>
      <c r="AU1356" s="255"/>
      <c r="AV1356" s="255"/>
      <c r="AW1356" s="255"/>
      <c r="AX1356" s="255"/>
      <c r="AY1356" s="255"/>
      <c r="AZ1356" s="255"/>
      <c r="BA1356" s="255"/>
      <c r="BB1356" s="255"/>
      <c r="BC1356" s="255"/>
      <c r="BD1356" s="255"/>
      <c r="BE1356" s="255"/>
      <c r="BF1356" s="255"/>
      <c r="BG1356" s="255"/>
      <c r="BH1356" s="255"/>
      <c r="BI1356" s="255"/>
    </row>
    <row r="1357" spans="1:61" x14ac:dyDescent="0.2">
      <c r="A1357" s="255"/>
      <c r="B1357" s="255"/>
      <c r="C1357" s="255"/>
      <c r="D1357" s="255"/>
      <c r="E1357" s="255"/>
      <c r="F1357" s="255"/>
      <c r="G1357" s="255"/>
      <c r="H1357" s="255"/>
      <c r="I1357" s="255"/>
      <c r="J1357" s="255"/>
      <c r="K1357" s="255"/>
      <c r="L1357" s="255"/>
      <c r="M1357" s="255"/>
      <c r="N1357" s="255"/>
      <c r="O1357" s="255"/>
      <c r="P1357" s="255"/>
      <c r="Q1357" s="255"/>
      <c r="R1357" s="255"/>
      <c r="S1357" s="255"/>
      <c r="T1357" s="255"/>
      <c r="U1357" s="255"/>
      <c r="V1357" s="255"/>
      <c r="W1357" s="255"/>
      <c r="X1357" s="255"/>
      <c r="Y1357" s="255"/>
      <c r="Z1357" s="255"/>
      <c r="AA1357" s="255"/>
      <c r="AB1357" s="255"/>
      <c r="AC1357" s="255"/>
      <c r="AD1357" s="255"/>
      <c r="AE1357" s="255"/>
      <c r="AF1357" s="255"/>
      <c r="AG1357" s="255"/>
      <c r="AH1357" s="255"/>
      <c r="AI1357" s="255"/>
      <c r="AJ1357" s="255"/>
      <c r="AK1357" s="255"/>
      <c r="AL1357" s="255"/>
      <c r="AM1357" s="255"/>
      <c r="AN1357" s="255"/>
      <c r="AO1357" s="255"/>
      <c r="AP1357" s="255"/>
      <c r="AQ1357" s="255"/>
      <c r="AR1357" s="255"/>
      <c r="AS1357" s="255"/>
      <c r="AT1357" s="255"/>
      <c r="AU1357" s="255"/>
      <c r="AV1357" s="255"/>
      <c r="AW1357" s="255"/>
      <c r="AX1357" s="255"/>
      <c r="AY1357" s="255"/>
      <c r="AZ1357" s="255"/>
      <c r="BA1357" s="255"/>
      <c r="BB1357" s="255"/>
      <c r="BC1357" s="255"/>
      <c r="BD1357" s="255"/>
      <c r="BE1357" s="255"/>
      <c r="BF1357" s="255"/>
      <c r="BG1357" s="255"/>
      <c r="BH1357" s="255"/>
      <c r="BI1357" s="255"/>
    </row>
    <row r="1358" spans="1:61" x14ac:dyDescent="0.2">
      <c r="A1358" s="255"/>
      <c r="B1358" s="255"/>
      <c r="C1358" s="255"/>
      <c r="D1358" s="255"/>
      <c r="E1358" s="255"/>
      <c r="F1358" s="255"/>
      <c r="G1358" s="255"/>
      <c r="H1358" s="255"/>
      <c r="I1358" s="255"/>
      <c r="J1358" s="255"/>
      <c r="K1358" s="255"/>
      <c r="L1358" s="255"/>
      <c r="M1358" s="255"/>
      <c r="N1358" s="255"/>
      <c r="O1358" s="255"/>
      <c r="P1358" s="255"/>
      <c r="Q1358" s="255"/>
      <c r="R1358" s="255"/>
      <c r="S1358" s="255"/>
      <c r="T1358" s="255"/>
      <c r="U1358" s="255"/>
      <c r="V1358" s="255"/>
      <c r="W1358" s="255"/>
      <c r="X1358" s="255"/>
      <c r="Y1358" s="255"/>
      <c r="Z1358" s="255"/>
      <c r="AA1358" s="255"/>
      <c r="AB1358" s="255"/>
      <c r="AC1358" s="255"/>
      <c r="AD1358" s="255"/>
      <c r="AE1358" s="255"/>
      <c r="AF1358" s="255"/>
      <c r="AG1358" s="255"/>
      <c r="AH1358" s="255"/>
      <c r="AI1358" s="255"/>
      <c r="AJ1358" s="255"/>
      <c r="AK1358" s="255"/>
      <c r="AL1358" s="255"/>
      <c r="AM1358" s="255"/>
      <c r="AN1358" s="255"/>
      <c r="AO1358" s="255"/>
      <c r="AP1358" s="255"/>
      <c r="AQ1358" s="255"/>
      <c r="AR1358" s="255"/>
      <c r="AS1358" s="255"/>
      <c r="AT1358" s="255"/>
      <c r="AU1358" s="255"/>
      <c r="AV1358" s="255"/>
      <c r="AW1358" s="255"/>
      <c r="AX1358" s="255"/>
      <c r="AY1358" s="255"/>
      <c r="AZ1358" s="255"/>
      <c r="BA1358" s="255"/>
      <c r="BB1358" s="255"/>
      <c r="BC1358" s="255"/>
      <c r="BD1358" s="255"/>
      <c r="BE1358" s="255"/>
      <c r="BF1358" s="255"/>
      <c r="BG1358" s="255"/>
      <c r="BH1358" s="255"/>
      <c r="BI1358" s="255"/>
    </row>
    <row r="1359" spans="1:61" x14ac:dyDescent="0.2">
      <c r="A1359" s="255"/>
      <c r="B1359" s="255"/>
      <c r="C1359" s="255"/>
      <c r="D1359" s="255"/>
      <c r="E1359" s="255"/>
      <c r="F1359" s="255"/>
      <c r="G1359" s="255"/>
      <c r="H1359" s="255"/>
      <c r="I1359" s="255"/>
      <c r="J1359" s="255"/>
      <c r="K1359" s="255"/>
      <c r="L1359" s="255"/>
      <c r="M1359" s="255"/>
      <c r="N1359" s="255"/>
      <c r="O1359" s="255"/>
      <c r="P1359" s="255"/>
      <c r="Q1359" s="255"/>
      <c r="R1359" s="255"/>
      <c r="S1359" s="255"/>
      <c r="T1359" s="255"/>
      <c r="U1359" s="255"/>
      <c r="V1359" s="255"/>
      <c r="W1359" s="255"/>
      <c r="X1359" s="255"/>
      <c r="Y1359" s="255"/>
      <c r="Z1359" s="255"/>
      <c r="AA1359" s="255"/>
      <c r="AB1359" s="255"/>
      <c r="AC1359" s="255"/>
      <c r="AD1359" s="255"/>
      <c r="AE1359" s="255"/>
      <c r="AF1359" s="255"/>
      <c r="AG1359" s="255"/>
      <c r="AH1359" s="255"/>
      <c r="AI1359" s="255"/>
      <c r="AJ1359" s="255"/>
      <c r="AK1359" s="255"/>
      <c r="AL1359" s="255"/>
      <c r="AM1359" s="255"/>
      <c r="AN1359" s="255"/>
      <c r="AO1359" s="255"/>
      <c r="AP1359" s="255"/>
      <c r="AQ1359" s="255"/>
      <c r="AR1359" s="255"/>
      <c r="AS1359" s="255"/>
      <c r="AT1359" s="255"/>
      <c r="AU1359" s="255"/>
      <c r="AV1359" s="255"/>
      <c r="AW1359" s="255"/>
      <c r="AX1359" s="255"/>
      <c r="AY1359" s="255"/>
      <c r="AZ1359" s="255"/>
      <c r="BA1359" s="255"/>
      <c r="BB1359" s="255"/>
      <c r="BC1359" s="255"/>
      <c r="BD1359" s="255"/>
      <c r="BE1359" s="255"/>
      <c r="BF1359" s="255"/>
      <c r="BG1359" s="255"/>
      <c r="BH1359" s="255"/>
      <c r="BI1359" s="255"/>
    </row>
    <row r="1360" spans="1:61" x14ac:dyDescent="0.2">
      <c r="A1360" s="255"/>
      <c r="B1360" s="255"/>
      <c r="C1360" s="255"/>
      <c r="D1360" s="255"/>
      <c r="E1360" s="255"/>
      <c r="F1360" s="255"/>
      <c r="G1360" s="255"/>
      <c r="H1360" s="255"/>
      <c r="I1360" s="255"/>
      <c r="J1360" s="255"/>
      <c r="K1360" s="255"/>
      <c r="L1360" s="255"/>
      <c r="M1360" s="255"/>
      <c r="N1360" s="255"/>
      <c r="O1360" s="255"/>
      <c r="P1360" s="255"/>
      <c r="Q1360" s="255"/>
      <c r="R1360" s="255"/>
      <c r="S1360" s="255"/>
      <c r="T1360" s="255"/>
      <c r="U1360" s="255"/>
      <c r="V1360" s="255"/>
      <c r="W1360" s="255"/>
      <c r="X1360" s="255"/>
      <c r="Y1360" s="255"/>
      <c r="Z1360" s="255"/>
      <c r="AA1360" s="255"/>
      <c r="AB1360" s="255"/>
      <c r="AC1360" s="255"/>
      <c r="AD1360" s="255"/>
      <c r="AE1360" s="255"/>
      <c r="AF1360" s="255"/>
      <c r="AG1360" s="255"/>
      <c r="AH1360" s="255"/>
      <c r="AI1360" s="255"/>
      <c r="AJ1360" s="255"/>
      <c r="AK1360" s="255"/>
      <c r="AL1360" s="255"/>
      <c r="AM1360" s="255"/>
      <c r="AN1360" s="255"/>
      <c r="AO1360" s="255"/>
      <c r="AP1360" s="255"/>
      <c r="AQ1360" s="255"/>
      <c r="AR1360" s="255"/>
      <c r="AS1360" s="255"/>
      <c r="AT1360" s="255"/>
      <c r="AU1360" s="255"/>
      <c r="AV1360" s="255"/>
      <c r="AW1360" s="255"/>
      <c r="AX1360" s="255"/>
      <c r="AY1360" s="255"/>
      <c r="AZ1360" s="255"/>
      <c r="BA1360" s="255"/>
      <c r="BB1360" s="255"/>
      <c r="BC1360" s="255"/>
      <c r="BD1360" s="255"/>
      <c r="BE1360" s="255"/>
      <c r="BF1360" s="255"/>
      <c r="BG1360" s="255"/>
      <c r="BH1360" s="255"/>
      <c r="BI1360" s="255"/>
    </row>
    <row r="1361" spans="1:61" x14ac:dyDescent="0.2">
      <c r="A1361" s="255"/>
      <c r="B1361" s="255"/>
      <c r="C1361" s="255"/>
      <c r="D1361" s="255"/>
      <c r="E1361" s="255"/>
      <c r="F1361" s="255"/>
      <c r="G1361" s="255"/>
      <c r="H1361" s="255"/>
      <c r="I1361" s="255"/>
      <c r="J1361" s="255"/>
      <c r="K1361" s="255"/>
      <c r="L1361" s="255"/>
      <c r="M1361" s="255"/>
      <c r="N1361" s="255"/>
      <c r="O1361" s="255"/>
      <c r="P1361" s="255"/>
      <c r="Q1361" s="255"/>
      <c r="R1361" s="255"/>
      <c r="S1361" s="255"/>
      <c r="T1361" s="255"/>
      <c r="U1361" s="255"/>
      <c r="V1361" s="255"/>
      <c r="W1361" s="255"/>
      <c r="X1361" s="255"/>
      <c r="Y1361" s="255"/>
      <c r="Z1361" s="255"/>
      <c r="AA1361" s="255"/>
      <c r="AB1361" s="255"/>
      <c r="AC1361" s="255"/>
      <c r="AD1361" s="255"/>
      <c r="AE1361" s="255"/>
      <c r="AF1361" s="255"/>
      <c r="AG1361" s="255"/>
      <c r="AH1361" s="255"/>
      <c r="AI1361" s="255"/>
      <c r="AJ1361" s="255"/>
      <c r="AK1361" s="255"/>
      <c r="AL1361" s="255"/>
      <c r="AM1361" s="255"/>
      <c r="AN1361" s="255"/>
      <c r="AO1361" s="255"/>
      <c r="AP1361" s="255"/>
      <c r="AQ1361" s="255"/>
      <c r="AR1361" s="255"/>
      <c r="AS1361" s="255"/>
      <c r="AT1361" s="255"/>
      <c r="AU1361" s="255"/>
      <c r="AV1361" s="255"/>
      <c r="AW1361" s="255"/>
      <c r="AX1361" s="255"/>
      <c r="AY1361" s="255"/>
      <c r="AZ1361" s="255"/>
      <c r="BA1361" s="255"/>
      <c r="BB1361" s="255"/>
      <c r="BC1361" s="255"/>
      <c r="BD1361" s="255"/>
      <c r="BE1361" s="255"/>
      <c r="BF1361" s="255"/>
      <c r="BG1361" s="255"/>
      <c r="BH1361" s="255"/>
      <c r="BI1361" s="255"/>
    </row>
    <row r="1362" spans="1:61" x14ac:dyDescent="0.2">
      <c r="A1362" s="255"/>
      <c r="B1362" s="255"/>
      <c r="C1362" s="255"/>
      <c r="D1362" s="255"/>
      <c r="E1362" s="255"/>
      <c r="F1362" s="255"/>
      <c r="G1362" s="255"/>
      <c r="H1362" s="255"/>
      <c r="I1362" s="255"/>
      <c r="J1362" s="255"/>
      <c r="K1362" s="255"/>
      <c r="L1362" s="255"/>
      <c r="M1362" s="255"/>
      <c r="N1362" s="255"/>
      <c r="O1362" s="255"/>
      <c r="P1362" s="255"/>
      <c r="Q1362" s="255"/>
      <c r="R1362" s="255"/>
      <c r="S1362" s="255"/>
      <c r="T1362" s="255"/>
      <c r="U1362" s="255"/>
      <c r="V1362" s="255"/>
      <c r="W1362" s="255"/>
      <c r="X1362" s="255"/>
      <c r="Y1362" s="255"/>
      <c r="Z1362" s="255"/>
      <c r="AA1362" s="255"/>
      <c r="AB1362" s="255"/>
      <c r="AC1362" s="255"/>
      <c r="AD1362" s="255"/>
      <c r="AE1362" s="255"/>
      <c r="AF1362" s="255"/>
      <c r="AG1362" s="255"/>
      <c r="AH1362" s="255"/>
      <c r="AI1362" s="255"/>
      <c r="AJ1362" s="255"/>
      <c r="AK1362" s="255"/>
      <c r="AL1362" s="255"/>
      <c r="AM1362" s="255"/>
      <c r="AN1362" s="255"/>
      <c r="AO1362" s="255"/>
      <c r="AP1362" s="255"/>
      <c r="AQ1362" s="255"/>
      <c r="AR1362" s="255"/>
      <c r="AS1362" s="255"/>
      <c r="AT1362" s="255"/>
      <c r="AU1362" s="255"/>
      <c r="AV1362" s="255"/>
      <c r="AW1362" s="255"/>
      <c r="AX1362" s="255"/>
      <c r="AY1362" s="255"/>
      <c r="AZ1362" s="255"/>
      <c r="BA1362" s="255"/>
      <c r="BB1362" s="255"/>
      <c r="BC1362" s="255"/>
      <c r="BD1362" s="255"/>
      <c r="BE1362" s="255"/>
      <c r="BF1362" s="255"/>
      <c r="BG1362" s="255"/>
      <c r="BH1362" s="255"/>
      <c r="BI1362" s="255"/>
    </row>
    <row r="1363" spans="1:61" x14ac:dyDescent="0.2">
      <c r="A1363" s="255"/>
      <c r="B1363" s="255"/>
      <c r="C1363" s="255"/>
      <c r="D1363" s="255"/>
      <c r="E1363" s="255"/>
      <c r="F1363" s="255"/>
      <c r="G1363" s="255"/>
      <c r="H1363" s="255"/>
      <c r="I1363" s="255"/>
      <c r="J1363" s="255"/>
      <c r="K1363" s="255"/>
      <c r="L1363" s="255"/>
      <c r="M1363" s="255"/>
      <c r="N1363" s="255"/>
      <c r="O1363" s="255"/>
      <c r="P1363" s="255"/>
      <c r="Q1363" s="255"/>
      <c r="R1363" s="255"/>
      <c r="S1363" s="255"/>
      <c r="T1363" s="255"/>
      <c r="U1363" s="255"/>
      <c r="V1363" s="255"/>
      <c r="W1363" s="255"/>
      <c r="X1363" s="255"/>
      <c r="Y1363" s="255"/>
      <c r="Z1363" s="255"/>
      <c r="AA1363" s="255"/>
      <c r="AB1363" s="255"/>
      <c r="AC1363" s="255"/>
      <c r="AD1363" s="255"/>
      <c r="AE1363" s="255"/>
      <c r="AF1363" s="255"/>
      <c r="AG1363" s="255"/>
      <c r="AH1363" s="255"/>
      <c r="AI1363" s="255"/>
      <c r="AJ1363" s="255"/>
      <c r="AK1363" s="255"/>
      <c r="AL1363" s="255"/>
      <c r="AM1363" s="255"/>
      <c r="AN1363" s="255"/>
      <c r="AO1363" s="255"/>
      <c r="AP1363" s="255"/>
      <c r="AQ1363" s="255"/>
      <c r="AR1363" s="255"/>
      <c r="AS1363" s="255"/>
      <c r="AT1363" s="255"/>
      <c r="AU1363" s="255"/>
      <c r="AV1363" s="255"/>
      <c r="AW1363" s="255"/>
      <c r="AX1363" s="255"/>
      <c r="AY1363" s="255"/>
      <c r="AZ1363" s="255"/>
      <c r="BA1363" s="255"/>
      <c r="BB1363" s="255"/>
      <c r="BC1363" s="255"/>
      <c r="BD1363" s="255"/>
      <c r="BE1363" s="255"/>
      <c r="BF1363" s="255"/>
      <c r="BG1363" s="255"/>
      <c r="BH1363" s="255"/>
      <c r="BI1363" s="255"/>
    </row>
    <row r="1364" spans="1:61" x14ac:dyDescent="0.2">
      <c r="A1364" s="255"/>
      <c r="B1364" s="255"/>
      <c r="C1364" s="255"/>
      <c r="D1364" s="255"/>
      <c r="E1364" s="255"/>
      <c r="F1364" s="255"/>
      <c r="G1364" s="255"/>
      <c r="H1364" s="255"/>
      <c r="I1364" s="255"/>
      <c r="J1364" s="255"/>
      <c r="K1364" s="255"/>
      <c r="L1364" s="255"/>
      <c r="M1364" s="255"/>
      <c r="N1364" s="255"/>
      <c r="O1364" s="255"/>
      <c r="P1364" s="255"/>
      <c r="Q1364" s="255"/>
      <c r="R1364" s="255"/>
      <c r="S1364" s="255"/>
      <c r="T1364" s="255"/>
      <c r="U1364" s="255"/>
      <c r="V1364" s="255"/>
      <c r="W1364" s="255"/>
      <c r="X1364" s="255"/>
      <c r="Y1364" s="255"/>
      <c r="Z1364" s="255"/>
      <c r="AA1364" s="255"/>
      <c r="AB1364" s="255"/>
      <c r="AC1364" s="255"/>
      <c r="AD1364" s="255"/>
      <c r="AE1364" s="255"/>
      <c r="AF1364" s="255"/>
      <c r="AG1364" s="255"/>
      <c r="AH1364" s="255"/>
      <c r="AI1364" s="255"/>
      <c r="AJ1364" s="255"/>
      <c r="AK1364" s="255"/>
      <c r="AL1364" s="255"/>
      <c r="AM1364" s="255"/>
      <c r="AN1364" s="255"/>
      <c r="AO1364" s="255"/>
      <c r="AP1364" s="255"/>
      <c r="AQ1364" s="255"/>
      <c r="AR1364" s="255"/>
      <c r="AS1364" s="255"/>
      <c r="AT1364" s="255"/>
      <c r="AU1364" s="255"/>
      <c r="AV1364" s="255"/>
      <c r="AW1364" s="255"/>
      <c r="AX1364" s="255"/>
      <c r="AY1364" s="255"/>
      <c r="AZ1364" s="255"/>
      <c r="BA1364" s="255"/>
      <c r="BB1364" s="255"/>
      <c r="BC1364" s="255"/>
      <c r="BD1364" s="255"/>
      <c r="BE1364" s="255"/>
      <c r="BF1364" s="255"/>
      <c r="BG1364" s="255"/>
      <c r="BH1364" s="255"/>
      <c r="BI1364" s="255"/>
    </row>
    <row r="1365" spans="1:61" x14ac:dyDescent="0.2">
      <c r="A1365" s="255"/>
      <c r="B1365" s="255"/>
      <c r="C1365" s="255"/>
      <c r="D1365" s="255"/>
      <c r="E1365" s="255"/>
      <c r="F1365" s="255"/>
      <c r="G1365" s="255"/>
      <c r="H1365" s="255"/>
      <c r="I1365" s="255"/>
      <c r="J1365" s="255"/>
      <c r="K1365" s="255"/>
      <c r="L1365" s="255"/>
      <c r="M1365" s="255"/>
      <c r="N1365" s="255"/>
      <c r="O1365" s="255"/>
      <c r="P1365" s="255"/>
      <c r="Q1365" s="255"/>
      <c r="R1365" s="255"/>
      <c r="S1365" s="255"/>
      <c r="T1365" s="255"/>
      <c r="U1365" s="255"/>
      <c r="V1365" s="255"/>
      <c r="W1365" s="255"/>
      <c r="X1365" s="255"/>
      <c r="Y1365" s="255"/>
      <c r="Z1365" s="255"/>
      <c r="AA1365" s="255"/>
      <c r="AB1365" s="255"/>
      <c r="AC1365" s="255"/>
      <c r="AD1365" s="255"/>
      <c r="AE1365" s="255"/>
      <c r="AF1365" s="255"/>
      <c r="AG1365" s="255"/>
      <c r="AH1365" s="255"/>
      <c r="AI1365" s="255"/>
      <c r="AJ1365" s="255"/>
      <c r="AK1365" s="255"/>
      <c r="AL1365" s="255"/>
      <c r="AM1365" s="255"/>
      <c r="AN1365" s="255"/>
      <c r="AO1365" s="255"/>
      <c r="AP1365" s="255"/>
      <c r="AQ1365" s="255"/>
      <c r="AR1365" s="255"/>
      <c r="AS1365" s="255"/>
      <c r="AT1365" s="255"/>
      <c r="AU1365" s="255"/>
      <c r="AV1365" s="255"/>
      <c r="AW1365" s="255"/>
      <c r="AX1365" s="255"/>
      <c r="AY1365" s="255"/>
      <c r="AZ1365" s="255"/>
      <c r="BA1365" s="255"/>
      <c r="BB1365" s="255"/>
      <c r="BC1365" s="255"/>
      <c r="BD1365" s="255"/>
      <c r="BE1365" s="255"/>
      <c r="BF1365" s="255"/>
      <c r="BG1365" s="255"/>
      <c r="BH1365" s="255"/>
      <c r="BI1365" s="255"/>
    </row>
    <row r="1366" spans="1:61" x14ac:dyDescent="0.2">
      <c r="A1366" s="255"/>
      <c r="B1366" s="255"/>
      <c r="C1366" s="255"/>
      <c r="D1366" s="255"/>
      <c r="E1366" s="255"/>
      <c r="F1366" s="255"/>
      <c r="G1366" s="255"/>
      <c r="H1366" s="255"/>
      <c r="I1366" s="255"/>
      <c r="J1366" s="255"/>
      <c r="K1366" s="255"/>
      <c r="L1366" s="255"/>
      <c r="M1366" s="255"/>
      <c r="N1366" s="255"/>
      <c r="O1366" s="255"/>
      <c r="P1366" s="255"/>
      <c r="Q1366" s="255"/>
      <c r="R1366" s="255"/>
      <c r="S1366" s="255"/>
      <c r="T1366" s="255"/>
      <c r="U1366" s="255"/>
      <c r="V1366" s="255"/>
      <c r="W1366" s="255"/>
      <c r="X1366" s="255"/>
      <c r="Y1366" s="255"/>
      <c r="Z1366" s="255"/>
      <c r="AA1366" s="255"/>
      <c r="AB1366" s="255"/>
      <c r="AC1366" s="255"/>
      <c r="AD1366" s="255"/>
      <c r="AE1366" s="255"/>
      <c r="AF1366" s="255"/>
      <c r="AG1366" s="255"/>
      <c r="AH1366" s="255"/>
      <c r="AI1366" s="255"/>
      <c r="AJ1366" s="255"/>
      <c r="AK1366" s="255"/>
      <c r="AL1366" s="255"/>
      <c r="AM1366" s="255"/>
      <c r="AN1366" s="255"/>
      <c r="AO1366" s="255"/>
      <c r="AP1366" s="255"/>
      <c r="AQ1366" s="255"/>
      <c r="AR1366" s="255"/>
      <c r="AS1366" s="255"/>
      <c r="AT1366" s="255"/>
      <c r="AU1366" s="255"/>
      <c r="AV1366" s="255"/>
      <c r="AW1366" s="255"/>
      <c r="AX1366" s="255"/>
      <c r="AY1366" s="255"/>
      <c r="AZ1366" s="255"/>
      <c r="BA1366" s="255"/>
      <c r="BB1366" s="255"/>
      <c r="BC1366" s="255"/>
      <c r="BD1366" s="255"/>
      <c r="BE1366" s="255"/>
      <c r="BF1366" s="255"/>
      <c r="BG1366" s="255"/>
      <c r="BH1366" s="255"/>
      <c r="BI1366" s="255"/>
    </row>
    <row r="1367" spans="1:61" x14ac:dyDescent="0.2">
      <c r="A1367" s="255"/>
      <c r="B1367" s="255"/>
      <c r="C1367" s="255"/>
      <c r="D1367" s="255"/>
      <c r="E1367" s="255"/>
      <c r="F1367" s="255"/>
      <c r="G1367" s="255"/>
      <c r="H1367" s="255"/>
      <c r="I1367" s="255"/>
      <c r="J1367" s="255"/>
      <c r="K1367" s="255"/>
      <c r="L1367" s="255"/>
      <c r="M1367" s="255"/>
      <c r="N1367" s="255"/>
      <c r="O1367" s="255"/>
      <c r="P1367" s="255"/>
      <c r="Q1367" s="255"/>
      <c r="R1367" s="255"/>
      <c r="S1367" s="255"/>
      <c r="T1367" s="255"/>
      <c r="U1367" s="255"/>
      <c r="V1367" s="255"/>
      <c r="W1367" s="255"/>
      <c r="X1367" s="255"/>
      <c r="Y1367" s="255"/>
      <c r="Z1367" s="255"/>
      <c r="AA1367" s="255"/>
      <c r="AB1367" s="255"/>
      <c r="AC1367" s="255"/>
      <c r="AD1367" s="255"/>
      <c r="AE1367" s="255"/>
      <c r="AF1367" s="255"/>
      <c r="AG1367" s="255"/>
      <c r="AH1367" s="255"/>
      <c r="AI1367" s="255"/>
      <c r="AJ1367" s="255"/>
      <c r="AK1367" s="255"/>
      <c r="AL1367" s="255"/>
      <c r="AM1367" s="255"/>
      <c r="AN1367" s="255"/>
      <c r="AO1367" s="255"/>
      <c r="AP1367" s="255"/>
      <c r="AQ1367" s="255"/>
      <c r="AR1367" s="255"/>
      <c r="AS1367" s="255"/>
      <c r="AT1367" s="255"/>
      <c r="AU1367" s="255"/>
      <c r="AV1367" s="255"/>
      <c r="AW1367" s="255"/>
      <c r="AX1367" s="255"/>
      <c r="AY1367" s="255"/>
      <c r="AZ1367" s="255"/>
      <c r="BA1367" s="255"/>
      <c r="BB1367" s="255"/>
      <c r="BC1367" s="255"/>
      <c r="BD1367" s="255"/>
      <c r="BE1367" s="255"/>
      <c r="BF1367" s="255"/>
      <c r="BG1367" s="255"/>
      <c r="BH1367" s="255"/>
      <c r="BI1367" s="255"/>
    </row>
    <row r="1368" spans="1:61" x14ac:dyDescent="0.2">
      <c r="A1368" s="255"/>
      <c r="B1368" s="255"/>
      <c r="C1368" s="255"/>
      <c r="D1368" s="255"/>
      <c r="E1368" s="255"/>
      <c r="F1368" s="255"/>
      <c r="G1368" s="255"/>
      <c r="H1368" s="255"/>
      <c r="I1368" s="255"/>
      <c r="J1368" s="255"/>
      <c r="K1368" s="255"/>
      <c r="L1368" s="255"/>
      <c r="M1368" s="255"/>
      <c r="N1368" s="255"/>
      <c r="O1368" s="255"/>
      <c r="P1368" s="255"/>
      <c r="Q1368" s="255"/>
      <c r="R1368" s="255"/>
      <c r="S1368" s="255"/>
      <c r="T1368" s="255"/>
      <c r="U1368" s="255"/>
      <c r="V1368" s="255"/>
      <c r="W1368" s="255"/>
      <c r="X1368" s="255"/>
      <c r="Y1368" s="255"/>
      <c r="Z1368" s="255"/>
      <c r="AA1368" s="255"/>
      <c r="AB1368" s="255"/>
      <c r="AC1368" s="255"/>
      <c r="AD1368" s="255"/>
      <c r="AE1368" s="255"/>
      <c r="AF1368" s="255"/>
      <c r="AG1368" s="255"/>
      <c r="AH1368" s="255"/>
      <c r="AI1368" s="255"/>
      <c r="AJ1368" s="255"/>
      <c r="AK1368" s="255"/>
      <c r="AL1368" s="255"/>
      <c r="AM1368" s="255"/>
      <c r="AN1368" s="255"/>
      <c r="AO1368" s="255"/>
      <c r="AP1368" s="255"/>
      <c r="AQ1368" s="255"/>
      <c r="AR1368" s="255"/>
      <c r="AS1368" s="255"/>
      <c r="AT1368" s="255"/>
      <c r="AU1368" s="255"/>
      <c r="AV1368" s="255"/>
      <c r="AW1368" s="255"/>
      <c r="AX1368" s="255"/>
      <c r="AY1368" s="255"/>
      <c r="AZ1368" s="255"/>
      <c r="BA1368" s="255"/>
      <c r="BB1368" s="255"/>
      <c r="BC1368" s="255"/>
      <c r="BD1368" s="255"/>
      <c r="BE1368" s="255"/>
      <c r="BF1368" s="255"/>
      <c r="BG1368" s="255"/>
      <c r="BH1368" s="255"/>
      <c r="BI1368" s="255"/>
    </row>
    <row r="1369" spans="1:61" x14ac:dyDescent="0.2">
      <c r="A1369" s="255"/>
      <c r="B1369" s="255"/>
      <c r="C1369" s="255"/>
      <c r="D1369" s="255"/>
      <c r="E1369" s="255"/>
      <c r="F1369" s="255"/>
      <c r="G1369" s="255"/>
      <c r="H1369" s="255"/>
      <c r="I1369" s="255"/>
      <c r="J1369" s="255"/>
      <c r="K1369" s="255"/>
      <c r="L1369" s="255"/>
      <c r="M1369" s="255"/>
      <c r="N1369" s="255"/>
      <c r="O1369" s="255"/>
      <c r="P1369" s="255"/>
      <c r="Q1369" s="255"/>
      <c r="R1369" s="255"/>
      <c r="S1369" s="255"/>
      <c r="T1369" s="255"/>
      <c r="U1369" s="255"/>
      <c r="V1369" s="255"/>
      <c r="W1369" s="255"/>
      <c r="X1369" s="255"/>
      <c r="Y1369" s="255"/>
      <c r="Z1369" s="255"/>
      <c r="AA1369" s="255"/>
      <c r="AB1369" s="255"/>
      <c r="AC1369" s="255"/>
      <c r="AD1369" s="255"/>
      <c r="AE1369" s="255"/>
      <c r="AF1369" s="255"/>
      <c r="AG1369" s="255"/>
      <c r="AH1369" s="255"/>
      <c r="AI1369" s="255"/>
      <c r="AJ1369" s="255"/>
      <c r="AK1369" s="255"/>
      <c r="AL1369" s="255"/>
      <c r="AM1369" s="255"/>
      <c r="AN1369" s="255"/>
      <c r="AO1369" s="255"/>
      <c r="AP1369" s="255"/>
      <c r="AQ1369" s="255"/>
      <c r="AR1369" s="255"/>
      <c r="AS1369" s="255"/>
      <c r="AT1369" s="255"/>
      <c r="AU1369" s="255"/>
      <c r="AV1369" s="255"/>
      <c r="AW1369" s="255"/>
      <c r="AX1369" s="255"/>
      <c r="AY1369" s="255"/>
      <c r="AZ1369" s="255"/>
      <c r="BA1369" s="255"/>
      <c r="BB1369" s="255"/>
      <c r="BC1369" s="255"/>
      <c r="BD1369" s="255"/>
      <c r="BE1369" s="255"/>
      <c r="BF1369" s="255"/>
      <c r="BG1369" s="255"/>
      <c r="BH1369" s="255"/>
      <c r="BI1369" s="255"/>
    </row>
    <row r="1370" spans="1:61" x14ac:dyDescent="0.2">
      <c r="A1370" s="255"/>
      <c r="B1370" s="255"/>
      <c r="C1370" s="255"/>
      <c r="D1370" s="255"/>
      <c r="E1370" s="255"/>
      <c r="F1370" s="255"/>
      <c r="G1370" s="255"/>
      <c r="H1370" s="255"/>
      <c r="I1370" s="255"/>
      <c r="J1370" s="255"/>
      <c r="K1370" s="255"/>
      <c r="L1370" s="255"/>
      <c r="M1370" s="255"/>
      <c r="N1370" s="255"/>
      <c r="O1370" s="255"/>
      <c r="P1370" s="255"/>
      <c r="Q1370" s="255"/>
      <c r="R1370" s="255"/>
      <c r="S1370" s="255"/>
      <c r="T1370" s="255"/>
      <c r="U1370" s="255"/>
      <c r="V1370" s="255"/>
      <c r="W1370" s="255"/>
      <c r="X1370" s="255"/>
      <c r="Y1370" s="255"/>
      <c r="Z1370" s="255"/>
      <c r="AA1370" s="255"/>
      <c r="AB1370" s="255"/>
      <c r="AC1370" s="255"/>
      <c r="AD1370" s="255"/>
      <c r="AE1370" s="255"/>
      <c r="AF1370" s="255"/>
      <c r="AG1370" s="255"/>
      <c r="AH1370" s="255"/>
      <c r="AI1370" s="255"/>
      <c r="AJ1370" s="255"/>
      <c r="AK1370" s="255"/>
      <c r="AL1370" s="255"/>
      <c r="AM1370" s="255"/>
      <c r="AN1370" s="255"/>
      <c r="AO1370" s="255"/>
      <c r="AP1370" s="255"/>
      <c r="AQ1370" s="255"/>
      <c r="AR1370" s="255"/>
      <c r="AS1370" s="255"/>
      <c r="AT1370" s="255"/>
      <c r="AU1370" s="255"/>
      <c r="AV1370" s="255"/>
      <c r="AW1370" s="255"/>
      <c r="AX1370" s="255"/>
      <c r="AY1370" s="255"/>
      <c r="AZ1370" s="255"/>
      <c r="BA1370" s="255"/>
      <c r="BB1370" s="255"/>
      <c r="BC1370" s="255"/>
      <c r="BD1370" s="255"/>
      <c r="BE1370" s="255"/>
      <c r="BF1370" s="255"/>
      <c r="BG1370" s="255"/>
      <c r="BH1370" s="255"/>
      <c r="BI1370" s="255"/>
    </row>
    <row r="1371" spans="1:61" x14ac:dyDescent="0.2">
      <c r="A1371" s="255"/>
      <c r="B1371" s="255"/>
      <c r="C1371" s="255"/>
      <c r="D1371" s="255"/>
      <c r="E1371" s="255"/>
      <c r="F1371" s="255"/>
      <c r="G1371" s="255"/>
      <c r="H1371" s="255"/>
      <c r="I1371" s="255"/>
      <c r="J1371" s="255"/>
      <c r="K1371" s="255"/>
      <c r="L1371" s="255"/>
      <c r="M1371" s="255"/>
      <c r="N1371" s="255"/>
      <c r="O1371" s="255"/>
      <c r="P1371" s="255"/>
      <c r="Q1371" s="255"/>
      <c r="R1371" s="255"/>
      <c r="S1371" s="255"/>
      <c r="T1371" s="255"/>
      <c r="U1371" s="255"/>
      <c r="V1371" s="255"/>
      <c r="W1371" s="255"/>
      <c r="X1371" s="255"/>
      <c r="Y1371" s="255"/>
      <c r="Z1371" s="255"/>
      <c r="AA1371" s="255"/>
      <c r="AB1371" s="255"/>
      <c r="AC1371" s="255"/>
      <c r="AD1371" s="255"/>
      <c r="AE1371" s="255"/>
      <c r="AF1371" s="255"/>
      <c r="AG1371" s="255"/>
      <c r="AH1371" s="255"/>
      <c r="AI1371" s="255"/>
      <c r="AJ1371" s="255"/>
      <c r="AK1371" s="255"/>
      <c r="AL1371" s="255"/>
      <c r="AM1371" s="255"/>
      <c r="AN1371" s="255"/>
      <c r="AO1371" s="255"/>
      <c r="AP1371" s="255"/>
      <c r="AQ1371" s="255"/>
      <c r="AR1371" s="255"/>
      <c r="AS1371" s="255"/>
      <c r="AT1371" s="255"/>
      <c r="AU1371" s="255"/>
      <c r="AV1371" s="255"/>
      <c r="AW1371" s="255"/>
      <c r="AX1371" s="255"/>
      <c r="AY1371" s="255"/>
      <c r="AZ1371" s="255"/>
      <c r="BA1371" s="255"/>
      <c r="BB1371" s="255"/>
      <c r="BC1371" s="255"/>
      <c r="BD1371" s="255"/>
      <c r="BE1371" s="255"/>
      <c r="BF1371" s="255"/>
      <c r="BG1371" s="255"/>
      <c r="BH1371" s="255"/>
      <c r="BI1371" s="255"/>
    </row>
    <row r="1372" spans="1:61" x14ac:dyDescent="0.2">
      <c r="A1372" s="255"/>
      <c r="B1372" s="255"/>
      <c r="C1372" s="255"/>
      <c r="D1372" s="255"/>
      <c r="E1372" s="255"/>
      <c r="F1372" s="255"/>
      <c r="G1372" s="255"/>
      <c r="H1372" s="255"/>
      <c r="I1372" s="255"/>
      <c r="J1372" s="255"/>
      <c r="K1372" s="255"/>
      <c r="L1372" s="255"/>
      <c r="M1372" s="255"/>
      <c r="N1372" s="255"/>
      <c r="O1372" s="255"/>
      <c r="P1372" s="255"/>
      <c r="Q1372" s="255"/>
      <c r="R1372" s="255"/>
      <c r="S1372" s="255"/>
      <c r="T1372" s="255"/>
      <c r="U1372" s="255"/>
      <c r="V1372" s="255"/>
      <c r="W1372" s="255"/>
      <c r="X1372" s="255"/>
      <c r="Y1372" s="255"/>
      <c r="Z1372" s="255"/>
      <c r="AA1372" s="255"/>
      <c r="AB1372" s="255"/>
      <c r="AC1372" s="255"/>
      <c r="AD1372" s="255"/>
      <c r="AE1372" s="255"/>
      <c r="AF1372" s="255"/>
      <c r="AG1372" s="255"/>
      <c r="AH1372" s="255"/>
      <c r="AI1372" s="255"/>
      <c r="AJ1372" s="255"/>
      <c r="AK1372" s="255"/>
      <c r="AL1372" s="255"/>
      <c r="AM1372" s="255"/>
      <c r="AN1372" s="255"/>
      <c r="AO1372" s="255"/>
      <c r="AP1372" s="255"/>
      <c r="AQ1372" s="255"/>
      <c r="AR1372" s="255"/>
      <c r="AS1372" s="255"/>
      <c r="AT1372" s="255"/>
      <c r="AU1372" s="255"/>
      <c r="AV1372" s="255"/>
      <c r="AW1372" s="255"/>
      <c r="AX1372" s="255"/>
      <c r="AY1372" s="255"/>
      <c r="AZ1372" s="255"/>
      <c r="BA1372" s="255"/>
      <c r="BB1372" s="255"/>
      <c r="BC1372" s="255"/>
      <c r="BD1372" s="255"/>
      <c r="BE1372" s="255"/>
      <c r="BF1372" s="255"/>
      <c r="BG1372" s="255"/>
      <c r="BH1372" s="255"/>
      <c r="BI1372" s="255"/>
    </row>
    <row r="1373" spans="1:61" x14ac:dyDescent="0.2">
      <c r="A1373" s="255"/>
      <c r="B1373" s="255"/>
      <c r="C1373" s="255"/>
      <c r="D1373" s="255"/>
      <c r="E1373" s="255"/>
      <c r="F1373" s="255"/>
      <c r="G1373" s="255"/>
      <c r="H1373" s="255"/>
      <c r="I1373" s="255"/>
      <c r="J1373" s="255"/>
      <c r="K1373" s="255"/>
      <c r="L1373" s="255"/>
      <c r="M1373" s="255"/>
      <c r="N1373" s="255"/>
      <c r="O1373" s="255"/>
      <c r="P1373" s="255"/>
      <c r="Q1373" s="255"/>
      <c r="R1373" s="255"/>
      <c r="S1373" s="255"/>
      <c r="T1373" s="255"/>
      <c r="U1373" s="255"/>
      <c r="V1373" s="255"/>
      <c r="W1373" s="255"/>
      <c r="X1373" s="255"/>
      <c r="Y1373" s="255"/>
      <c r="Z1373" s="255"/>
      <c r="AA1373" s="255"/>
      <c r="AB1373" s="255"/>
      <c r="AC1373" s="255"/>
      <c r="AD1373" s="255"/>
      <c r="AE1373" s="255"/>
      <c r="AF1373" s="255"/>
      <c r="AG1373" s="255"/>
      <c r="AH1373" s="255"/>
      <c r="AI1373" s="255"/>
      <c r="AJ1373" s="255"/>
      <c r="AK1373" s="255"/>
      <c r="AL1373" s="255"/>
      <c r="AM1373" s="255"/>
      <c r="AN1373" s="255"/>
      <c r="AO1373" s="255"/>
      <c r="AP1373" s="255"/>
      <c r="AQ1373" s="255"/>
      <c r="AR1373" s="255"/>
      <c r="AS1373" s="255"/>
      <c r="AT1373" s="255"/>
      <c r="AU1373" s="255"/>
      <c r="AV1373" s="255"/>
      <c r="AW1373" s="255"/>
      <c r="AX1373" s="255"/>
      <c r="AY1373" s="255"/>
      <c r="AZ1373" s="255"/>
      <c r="BA1373" s="255"/>
      <c r="BB1373" s="255"/>
      <c r="BC1373" s="255"/>
      <c r="BD1373" s="255"/>
      <c r="BE1373" s="255"/>
      <c r="BF1373" s="255"/>
      <c r="BG1373" s="255"/>
      <c r="BH1373" s="255"/>
      <c r="BI1373" s="255"/>
    </row>
    <row r="1374" spans="1:61" x14ac:dyDescent="0.2">
      <c r="A1374" s="255"/>
      <c r="B1374" s="255"/>
      <c r="C1374" s="255"/>
      <c r="D1374" s="255"/>
      <c r="E1374" s="255"/>
      <c r="F1374" s="255"/>
      <c r="G1374" s="255"/>
      <c r="H1374" s="255"/>
      <c r="I1374" s="255"/>
      <c r="J1374" s="255"/>
      <c r="K1374" s="255"/>
      <c r="L1374" s="255"/>
      <c r="M1374" s="255"/>
      <c r="N1374" s="255"/>
      <c r="O1374" s="255"/>
      <c r="P1374" s="255"/>
      <c r="Q1374" s="255"/>
      <c r="R1374" s="255"/>
      <c r="S1374" s="255"/>
      <c r="T1374" s="255"/>
      <c r="U1374" s="255"/>
      <c r="V1374" s="255"/>
      <c r="W1374" s="255"/>
      <c r="X1374" s="255"/>
      <c r="Y1374" s="255"/>
      <c r="Z1374" s="255"/>
      <c r="AA1374" s="255"/>
      <c r="AB1374" s="255"/>
      <c r="AC1374" s="255"/>
      <c r="AD1374" s="255"/>
      <c r="AE1374" s="255"/>
      <c r="AF1374" s="255"/>
      <c r="AG1374" s="255"/>
      <c r="AH1374" s="255"/>
      <c r="AI1374" s="255"/>
      <c r="AJ1374" s="255"/>
      <c r="AK1374" s="255"/>
      <c r="AL1374" s="255"/>
      <c r="AM1374" s="255"/>
      <c r="AN1374" s="255"/>
      <c r="AO1374" s="255"/>
      <c r="AP1374" s="255"/>
      <c r="AQ1374" s="255"/>
      <c r="AR1374" s="255"/>
      <c r="AS1374" s="255"/>
      <c r="AT1374" s="255"/>
      <c r="AU1374" s="255"/>
      <c r="AV1374" s="255"/>
      <c r="AW1374" s="255"/>
      <c r="AX1374" s="255"/>
      <c r="AY1374" s="255"/>
      <c r="AZ1374" s="255"/>
      <c r="BA1374" s="255"/>
      <c r="BB1374" s="255"/>
      <c r="BC1374" s="255"/>
      <c r="BD1374" s="255"/>
      <c r="BE1374" s="255"/>
      <c r="BF1374" s="255"/>
      <c r="BG1374" s="255"/>
      <c r="BH1374" s="255"/>
      <c r="BI1374" s="255"/>
    </row>
    <row r="1375" spans="1:61" x14ac:dyDescent="0.2">
      <c r="A1375" s="255"/>
      <c r="B1375" s="255"/>
      <c r="C1375" s="255"/>
      <c r="D1375" s="255"/>
      <c r="E1375" s="255"/>
      <c r="F1375" s="255"/>
      <c r="G1375" s="255"/>
      <c r="H1375" s="255"/>
      <c r="I1375" s="255"/>
      <c r="J1375" s="255"/>
      <c r="K1375" s="255"/>
      <c r="L1375" s="255"/>
      <c r="M1375" s="255"/>
      <c r="N1375" s="255"/>
      <c r="O1375" s="255"/>
      <c r="P1375" s="255"/>
      <c r="Q1375" s="255"/>
      <c r="R1375" s="255"/>
      <c r="S1375" s="255"/>
      <c r="T1375" s="255"/>
      <c r="U1375" s="255"/>
      <c r="V1375" s="255"/>
      <c r="W1375" s="255"/>
      <c r="X1375" s="255"/>
      <c r="Y1375" s="255"/>
      <c r="Z1375" s="255"/>
      <c r="AA1375" s="255"/>
      <c r="AB1375" s="255"/>
      <c r="AC1375" s="255"/>
      <c r="AD1375" s="255"/>
      <c r="AE1375" s="255"/>
      <c r="AF1375" s="255"/>
      <c r="AG1375" s="255"/>
      <c r="AH1375" s="255"/>
      <c r="AI1375" s="255"/>
      <c r="AJ1375" s="255"/>
      <c r="AK1375" s="255"/>
      <c r="AL1375" s="255"/>
      <c r="AM1375" s="255"/>
      <c r="AN1375" s="255"/>
      <c r="AO1375" s="255"/>
      <c r="AP1375" s="255"/>
      <c r="AQ1375" s="255"/>
      <c r="AR1375" s="255"/>
      <c r="AS1375" s="255"/>
      <c r="AT1375" s="255"/>
      <c r="AU1375" s="255"/>
      <c r="AV1375" s="255"/>
      <c r="AW1375" s="255"/>
      <c r="AX1375" s="255"/>
      <c r="AY1375" s="255"/>
      <c r="AZ1375" s="255"/>
      <c r="BA1375" s="255"/>
      <c r="BB1375" s="255"/>
      <c r="BC1375" s="255"/>
      <c r="BD1375" s="255"/>
      <c r="BE1375" s="255"/>
      <c r="BF1375" s="255"/>
      <c r="BG1375" s="255"/>
      <c r="BH1375" s="255"/>
      <c r="BI1375" s="255"/>
    </row>
    <row r="1376" spans="1:61" x14ac:dyDescent="0.2">
      <c r="A1376" s="255"/>
      <c r="B1376" s="255"/>
      <c r="C1376" s="255"/>
      <c r="D1376" s="255"/>
      <c r="E1376" s="255"/>
      <c r="F1376" s="255"/>
      <c r="G1376" s="255"/>
      <c r="H1376" s="255"/>
      <c r="I1376" s="255"/>
      <c r="J1376" s="255"/>
      <c r="K1376" s="255"/>
      <c r="L1376" s="255"/>
      <c r="M1376" s="255"/>
      <c r="N1376" s="255"/>
      <c r="O1376" s="255"/>
      <c r="P1376" s="255"/>
      <c r="Q1376" s="255"/>
      <c r="R1376" s="255"/>
      <c r="S1376" s="255"/>
      <c r="T1376" s="255"/>
      <c r="U1376" s="255"/>
      <c r="V1376" s="255"/>
      <c r="W1376" s="255"/>
      <c r="X1376" s="255"/>
      <c r="Y1376" s="255"/>
      <c r="Z1376" s="255"/>
      <c r="AA1376" s="255"/>
      <c r="AB1376" s="255"/>
      <c r="AC1376" s="255"/>
      <c r="AD1376" s="255"/>
      <c r="AE1376" s="255"/>
      <c r="AF1376" s="255"/>
      <c r="AG1376" s="255"/>
      <c r="AH1376" s="255"/>
      <c r="AI1376" s="255"/>
      <c r="AJ1376" s="255"/>
      <c r="AK1376" s="255"/>
      <c r="AL1376" s="255"/>
      <c r="AM1376" s="255"/>
      <c r="AN1376" s="255"/>
      <c r="AO1376" s="255"/>
      <c r="AP1376" s="255"/>
      <c r="AQ1376" s="255"/>
      <c r="AR1376" s="255"/>
      <c r="AS1376" s="255"/>
      <c r="AT1376" s="255"/>
      <c r="AU1376" s="255"/>
      <c r="AV1376" s="255"/>
      <c r="AW1376" s="255"/>
      <c r="AX1376" s="255"/>
      <c r="AY1376" s="255"/>
      <c r="AZ1376" s="255"/>
      <c r="BA1376" s="255"/>
      <c r="BB1376" s="255"/>
      <c r="BC1376" s="255"/>
      <c r="BD1376" s="255"/>
      <c r="BE1376" s="255"/>
      <c r="BF1376" s="255"/>
      <c r="BG1376" s="255"/>
      <c r="BH1376" s="255"/>
      <c r="BI1376" s="255"/>
    </row>
    <row r="1377" spans="1:61" x14ac:dyDescent="0.2">
      <c r="A1377" s="255"/>
      <c r="B1377" s="255"/>
      <c r="C1377" s="255"/>
      <c r="D1377" s="255"/>
      <c r="E1377" s="255"/>
      <c r="F1377" s="255"/>
      <c r="G1377" s="255"/>
      <c r="H1377" s="255"/>
      <c r="I1377" s="255"/>
      <c r="J1377" s="255"/>
      <c r="K1377" s="255"/>
      <c r="L1377" s="255"/>
      <c r="M1377" s="255"/>
      <c r="N1377" s="255"/>
      <c r="O1377" s="255"/>
      <c r="P1377" s="255"/>
      <c r="Q1377" s="255"/>
      <c r="R1377" s="255"/>
      <c r="S1377" s="255"/>
      <c r="T1377" s="255"/>
      <c r="U1377" s="255"/>
      <c r="V1377" s="255"/>
      <c r="W1377" s="255"/>
      <c r="X1377" s="255"/>
      <c r="Y1377" s="255"/>
      <c r="Z1377" s="255"/>
      <c r="AA1377" s="255"/>
      <c r="AB1377" s="255"/>
      <c r="AC1377" s="255"/>
      <c r="AD1377" s="255"/>
      <c r="AE1377" s="255"/>
      <c r="AF1377" s="255"/>
      <c r="AG1377" s="255"/>
      <c r="AH1377" s="255"/>
      <c r="AI1377" s="255"/>
      <c r="AJ1377" s="255"/>
      <c r="AK1377" s="255"/>
      <c r="AL1377" s="255"/>
      <c r="AM1377" s="255"/>
      <c r="AN1377" s="255"/>
      <c r="AO1377" s="255"/>
      <c r="AP1377" s="255"/>
      <c r="AQ1377" s="255"/>
      <c r="AR1377" s="255"/>
      <c r="AS1377" s="255"/>
      <c r="AT1377" s="255"/>
      <c r="AU1377" s="255"/>
      <c r="AV1377" s="255"/>
      <c r="AW1377" s="255"/>
      <c r="AX1377" s="255"/>
      <c r="AY1377" s="255"/>
      <c r="AZ1377" s="255"/>
      <c r="BA1377" s="255"/>
      <c r="BB1377" s="255"/>
      <c r="BC1377" s="255"/>
      <c r="BD1377" s="255"/>
      <c r="BE1377" s="255"/>
      <c r="BF1377" s="255"/>
      <c r="BG1377" s="255"/>
      <c r="BH1377" s="255"/>
      <c r="BI1377" s="255"/>
    </row>
    <row r="1378" spans="1:61" x14ac:dyDescent="0.2">
      <c r="A1378" s="255"/>
      <c r="B1378" s="255"/>
      <c r="C1378" s="255"/>
      <c r="D1378" s="255"/>
      <c r="E1378" s="255"/>
      <c r="F1378" s="255"/>
      <c r="G1378" s="255"/>
      <c r="H1378" s="255"/>
      <c r="I1378" s="255"/>
      <c r="J1378" s="255"/>
      <c r="K1378" s="255"/>
      <c r="L1378" s="255"/>
      <c r="M1378" s="255"/>
      <c r="N1378" s="255"/>
      <c r="O1378" s="255"/>
      <c r="P1378" s="255"/>
      <c r="Q1378" s="255"/>
      <c r="R1378" s="255"/>
      <c r="S1378" s="255"/>
      <c r="T1378" s="255"/>
      <c r="U1378" s="255"/>
      <c r="V1378" s="255"/>
      <c r="W1378" s="255"/>
      <c r="X1378" s="255"/>
      <c r="Y1378" s="255"/>
      <c r="Z1378" s="255"/>
      <c r="AA1378" s="255"/>
      <c r="AB1378" s="255"/>
      <c r="AC1378" s="255"/>
      <c r="AD1378" s="255"/>
      <c r="AE1378" s="255"/>
      <c r="AF1378" s="255"/>
      <c r="AG1378" s="255"/>
      <c r="AH1378" s="255"/>
      <c r="AI1378" s="255"/>
      <c r="AJ1378" s="255"/>
      <c r="AK1378" s="255"/>
      <c r="AL1378" s="255"/>
      <c r="AM1378" s="255"/>
      <c r="AN1378" s="255"/>
      <c r="AO1378" s="255"/>
      <c r="AP1378" s="255"/>
      <c r="AQ1378" s="255"/>
      <c r="AR1378" s="255"/>
      <c r="AS1378" s="255"/>
      <c r="AT1378" s="255"/>
      <c r="AU1378" s="255"/>
      <c r="AV1378" s="255"/>
      <c r="AW1378" s="255"/>
      <c r="AX1378" s="255"/>
      <c r="AY1378" s="255"/>
      <c r="AZ1378" s="255"/>
      <c r="BA1378" s="255"/>
      <c r="BB1378" s="255"/>
      <c r="BC1378" s="255"/>
      <c r="BD1378" s="255"/>
      <c r="BE1378" s="255"/>
      <c r="BF1378" s="255"/>
      <c r="BG1378" s="255"/>
      <c r="BH1378" s="255"/>
      <c r="BI1378" s="255"/>
    </row>
    <row r="1379" spans="1:61" x14ac:dyDescent="0.2">
      <c r="A1379" s="255"/>
      <c r="B1379" s="255"/>
      <c r="C1379" s="255"/>
      <c r="D1379" s="255"/>
      <c r="E1379" s="255"/>
      <c r="F1379" s="255"/>
      <c r="G1379" s="255"/>
      <c r="H1379" s="255"/>
      <c r="I1379" s="255"/>
      <c r="J1379" s="255"/>
      <c r="K1379" s="255"/>
      <c r="L1379" s="255"/>
      <c r="M1379" s="255"/>
      <c r="N1379" s="255"/>
      <c r="O1379" s="255"/>
      <c r="P1379" s="255"/>
      <c r="Q1379" s="255"/>
      <c r="R1379" s="255"/>
      <c r="S1379" s="255"/>
      <c r="T1379" s="255"/>
      <c r="U1379" s="255"/>
      <c r="V1379" s="255"/>
      <c r="W1379" s="255"/>
      <c r="X1379" s="255"/>
      <c r="Y1379" s="255"/>
      <c r="Z1379" s="255"/>
      <c r="AA1379" s="255"/>
      <c r="AB1379" s="255"/>
      <c r="AC1379" s="255"/>
      <c r="AD1379" s="255"/>
      <c r="AE1379" s="255"/>
      <c r="AF1379" s="255"/>
      <c r="AG1379" s="255"/>
      <c r="AH1379" s="255"/>
      <c r="AI1379" s="255"/>
      <c r="AJ1379" s="255"/>
      <c r="AK1379" s="255"/>
      <c r="AL1379" s="255"/>
      <c r="AM1379" s="255"/>
      <c r="AN1379" s="255"/>
      <c r="AO1379" s="255"/>
      <c r="AP1379" s="255"/>
      <c r="AQ1379" s="255"/>
      <c r="AR1379" s="255"/>
      <c r="AS1379" s="255"/>
      <c r="AT1379" s="255"/>
      <c r="AU1379" s="255"/>
      <c r="AV1379" s="255"/>
      <c r="AW1379" s="255"/>
      <c r="AX1379" s="255"/>
      <c r="AY1379" s="255"/>
      <c r="AZ1379" s="255"/>
      <c r="BA1379" s="255"/>
      <c r="BB1379" s="255"/>
      <c r="BC1379" s="255"/>
      <c r="BD1379" s="255"/>
      <c r="BE1379" s="255"/>
      <c r="BF1379" s="255"/>
      <c r="BG1379" s="255"/>
      <c r="BH1379" s="255"/>
      <c r="BI1379" s="255"/>
    </row>
    <row r="1380" spans="1:61" x14ac:dyDescent="0.2">
      <c r="A1380" s="255"/>
      <c r="B1380" s="255"/>
      <c r="C1380" s="255"/>
      <c r="D1380" s="255"/>
      <c r="E1380" s="255"/>
      <c r="F1380" s="255"/>
      <c r="G1380" s="255"/>
      <c r="H1380" s="255"/>
      <c r="I1380" s="255"/>
      <c r="J1380" s="255"/>
      <c r="K1380" s="255"/>
      <c r="L1380" s="255"/>
      <c r="M1380" s="255"/>
      <c r="N1380" s="255"/>
      <c r="O1380" s="255"/>
      <c r="P1380" s="255"/>
      <c r="Q1380" s="255"/>
      <c r="R1380" s="255"/>
      <c r="S1380" s="255"/>
      <c r="T1380" s="255"/>
      <c r="U1380" s="255"/>
      <c r="V1380" s="255"/>
      <c r="W1380" s="255"/>
      <c r="X1380" s="255"/>
      <c r="Y1380" s="255"/>
      <c r="Z1380" s="255"/>
      <c r="AA1380" s="255"/>
      <c r="AB1380" s="255"/>
      <c r="AC1380" s="255"/>
      <c r="AD1380" s="255"/>
      <c r="AE1380" s="255"/>
      <c r="AF1380" s="255"/>
      <c r="AG1380" s="255"/>
      <c r="AH1380" s="255"/>
      <c r="AI1380" s="255"/>
      <c r="AJ1380" s="255"/>
      <c r="AK1380" s="255"/>
      <c r="AL1380" s="255"/>
      <c r="AM1380" s="255"/>
      <c r="AN1380" s="255"/>
      <c r="AO1380" s="255"/>
      <c r="AP1380" s="255"/>
      <c r="AQ1380" s="255"/>
      <c r="AR1380" s="255"/>
      <c r="AS1380" s="255"/>
      <c r="AT1380" s="255"/>
      <c r="AU1380" s="255"/>
      <c r="AV1380" s="255"/>
      <c r="AW1380" s="255"/>
      <c r="AX1380" s="255"/>
      <c r="AY1380" s="255"/>
      <c r="AZ1380" s="255"/>
      <c r="BA1380" s="255"/>
      <c r="BB1380" s="255"/>
      <c r="BC1380" s="255"/>
      <c r="BD1380" s="255"/>
      <c r="BE1380" s="255"/>
      <c r="BF1380" s="255"/>
      <c r="BG1380" s="255"/>
      <c r="BH1380" s="255"/>
      <c r="BI1380" s="255"/>
    </row>
    <row r="1381" spans="1:61" x14ac:dyDescent="0.2">
      <c r="A1381" s="255"/>
      <c r="B1381" s="255"/>
      <c r="C1381" s="255"/>
      <c r="D1381" s="255"/>
      <c r="E1381" s="255"/>
      <c r="F1381" s="255"/>
      <c r="G1381" s="255"/>
      <c r="H1381" s="255"/>
      <c r="I1381" s="255"/>
      <c r="J1381" s="255"/>
      <c r="K1381" s="255"/>
      <c r="L1381" s="255"/>
      <c r="M1381" s="255"/>
      <c r="N1381" s="255"/>
      <c r="O1381" s="255"/>
      <c r="P1381" s="255"/>
      <c r="Q1381" s="255"/>
      <c r="R1381" s="255"/>
      <c r="S1381" s="255"/>
      <c r="T1381" s="255"/>
      <c r="U1381" s="255"/>
      <c r="V1381" s="255"/>
      <c r="W1381" s="255"/>
      <c r="X1381" s="255"/>
      <c r="Y1381" s="255"/>
      <c r="Z1381" s="255"/>
      <c r="AA1381" s="255"/>
      <c r="AB1381" s="255"/>
      <c r="AC1381" s="255"/>
      <c r="AD1381" s="255"/>
      <c r="AE1381" s="255"/>
      <c r="AF1381" s="255"/>
      <c r="AG1381" s="255"/>
      <c r="AH1381" s="255"/>
      <c r="AI1381" s="255"/>
      <c r="AJ1381" s="255"/>
      <c r="AK1381" s="255"/>
      <c r="AL1381" s="255"/>
      <c r="AM1381" s="255"/>
      <c r="AN1381" s="255"/>
      <c r="AO1381" s="255"/>
      <c r="AP1381" s="255"/>
      <c r="AQ1381" s="255"/>
      <c r="AR1381" s="255"/>
      <c r="AS1381" s="255"/>
      <c r="AT1381" s="255"/>
      <c r="AU1381" s="255"/>
      <c r="AV1381" s="255"/>
      <c r="AW1381" s="255"/>
      <c r="AX1381" s="255"/>
      <c r="AY1381" s="255"/>
      <c r="AZ1381" s="255"/>
      <c r="BA1381" s="255"/>
      <c r="BB1381" s="255"/>
      <c r="BC1381" s="255"/>
      <c r="BD1381" s="255"/>
      <c r="BE1381" s="255"/>
      <c r="BF1381" s="255"/>
      <c r="BG1381" s="255"/>
      <c r="BH1381" s="255"/>
      <c r="BI1381" s="255"/>
    </row>
    <row r="1382" spans="1:61" x14ac:dyDescent="0.2">
      <c r="A1382" s="255"/>
      <c r="B1382" s="255"/>
      <c r="C1382" s="255"/>
      <c r="D1382" s="255"/>
      <c r="E1382" s="255"/>
      <c r="F1382" s="255"/>
      <c r="G1382" s="255"/>
      <c r="H1382" s="255"/>
      <c r="I1382" s="255"/>
      <c r="J1382" s="255"/>
      <c r="K1382" s="255"/>
      <c r="L1382" s="255"/>
      <c r="M1382" s="255"/>
      <c r="N1382" s="255"/>
      <c r="O1382" s="255"/>
      <c r="P1382" s="255"/>
      <c r="Q1382" s="255"/>
      <c r="R1382" s="255"/>
      <c r="S1382" s="255"/>
      <c r="T1382" s="255"/>
      <c r="U1382" s="255"/>
      <c r="V1382" s="255"/>
      <c r="W1382" s="255"/>
      <c r="X1382" s="255"/>
      <c r="Y1382" s="255"/>
      <c r="Z1382" s="255"/>
      <c r="AA1382" s="255"/>
      <c r="AB1382" s="255"/>
      <c r="AC1382" s="255"/>
      <c r="AD1382" s="255"/>
      <c r="AE1382" s="255"/>
      <c r="AF1382" s="255"/>
      <c r="AG1382" s="255"/>
      <c r="AH1382" s="255"/>
      <c r="AI1382" s="255"/>
      <c r="AJ1382" s="255"/>
      <c r="AK1382" s="255"/>
      <c r="AL1382" s="255"/>
      <c r="AM1382" s="255"/>
      <c r="AN1382" s="255"/>
      <c r="AO1382" s="255"/>
      <c r="AP1382" s="255"/>
      <c r="AQ1382" s="255"/>
      <c r="AR1382" s="255"/>
      <c r="AS1382" s="255"/>
      <c r="AT1382" s="255"/>
      <c r="AU1382" s="255"/>
      <c r="AV1382" s="255"/>
      <c r="AW1382" s="255"/>
      <c r="AX1382" s="255"/>
      <c r="AY1382" s="255"/>
      <c r="AZ1382" s="255"/>
      <c r="BA1382" s="255"/>
      <c r="BB1382" s="255"/>
      <c r="BC1382" s="255"/>
      <c r="BD1382" s="255"/>
      <c r="BE1382" s="255"/>
      <c r="BF1382" s="255"/>
      <c r="BG1382" s="255"/>
      <c r="BH1382" s="255"/>
      <c r="BI1382" s="255"/>
    </row>
    <row r="1383" spans="1:61" x14ac:dyDescent="0.2">
      <c r="A1383" s="255"/>
      <c r="B1383" s="255"/>
      <c r="C1383" s="255"/>
      <c r="D1383" s="255"/>
      <c r="E1383" s="255"/>
      <c r="F1383" s="255"/>
      <c r="G1383" s="255"/>
      <c r="H1383" s="255"/>
      <c r="I1383" s="255"/>
      <c r="J1383" s="255"/>
      <c r="K1383" s="255"/>
      <c r="L1383" s="255"/>
      <c r="M1383" s="255"/>
      <c r="N1383" s="255"/>
      <c r="O1383" s="255"/>
      <c r="P1383" s="255"/>
      <c r="Q1383" s="255"/>
      <c r="R1383" s="255"/>
      <c r="S1383" s="255"/>
      <c r="T1383" s="255"/>
      <c r="U1383" s="255"/>
      <c r="V1383" s="255"/>
      <c r="W1383" s="255"/>
      <c r="X1383" s="255"/>
      <c r="Y1383" s="255"/>
      <c r="Z1383" s="255"/>
      <c r="AA1383" s="255"/>
      <c r="AB1383" s="255"/>
      <c r="AC1383" s="255"/>
      <c r="AD1383" s="255"/>
      <c r="AE1383" s="255"/>
      <c r="AF1383" s="255"/>
      <c r="AG1383" s="255"/>
      <c r="AH1383" s="255"/>
      <c r="AI1383" s="255"/>
      <c r="AJ1383" s="255"/>
      <c r="AK1383" s="255"/>
      <c r="AL1383" s="255"/>
      <c r="AM1383" s="255"/>
      <c r="AN1383" s="255"/>
      <c r="AO1383" s="255"/>
      <c r="AP1383" s="255"/>
      <c r="AQ1383" s="255"/>
      <c r="AR1383" s="255"/>
      <c r="AS1383" s="255"/>
      <c r="AT1383" s="255"/>
      <c r="AU1383" s="255"/>
      <c r="AV1383" s="255"/>
      <c r="AW1383" s="255"/>
      <c r="AX1383" s="255"/>
      <c r="AY1383" s="255"/>
      <c r="AZ1383" s="255"/>
      <c r="BA1383" s="255"/>
      <c r="BB1383" s="255"/>
      <c r="BC1383" s="255"/>
      <c r="BD1383" s="255"/>
      <c r="BE1383" s="255"/>
      <c r="BF1383" s="255"/>
      <c r="BG1383" s="255"/>
      <c r="BH1383" s="255"/>
      <c r="BI1383" s="255"/>
    </row>
    <row r="1384" spans="1:61" x14ac:dyDescent="0.2">
      <c r="A1384" s="255"/>
      <c r="B1384" s="255"/>
      <c r="C1384" s="255"/>
      <c r="D1384" s="255"/>
      <c r="E1384" s="255"/>
      <c r="F1384" s="255"/>
      <c r="G1384" s="255"/>
      <c r="H1384" s="255"/>
      <c r="I1384" s="255"/>
      <c r="J1384" s="255"/>
      <c r="K1384" s="255"/>
      <c r="L1384" s="255"/>
      <c r="M1384" s="255"/>
      <c r="N1384" s="255"/>
      <c r="O1384" s="255"/>
      <c r="P1384" s="255"/>
      <c r="Q1384" s="255"/>
      <c r="R1384" s="255"/>
      <c r="S1384" s="255"/>
      <c r="T1384" s="255"/>
      <c r="U1384" s="255"/>
      <c r="V1384" s="255"/>
      <c r="W1384" s="255"/>
      <c r="X1384" s="255"/>
      <c r="Y1384" s="255"/>
      <c r="Z1384" s="255"/>
      <c r="AA1384" s="255"/>
      <c r="AB1384" s="255"/>
      <c r="AC1384" s="255"/>
      <c r="AD1384" s="255"/>
      <c r="AE1384" s="255"/>
      <c r="AF1384" s="255"/>
      <c r="AG1384" s="255"/>
      <c r="AH1384" s="255"/>
      <c r="AI1384" s="255"/>
      <c r="AJ1384" s="255"/>
      <c r="AK1384" s="255"/>
      <c r="AL1384" s="255"/>
      <c r="AM1384" s="255"/>
      <c r="AN1384" s="255"/>
      <c r="AO1384" s="255"/>
      <c r="AP1384" s="255"/>
      <c r="AQ1384" s="255"/>
      <c r="AR1384" s="255"/>
      <c r="AS1384" s="255"/>
      <c r="AT1384" s="255"/>
      <c r="AU1384" s="255"/>
      <c r="AV1384" s="255"/>
      <c r="AW1384" s="255"/>
      <c r="AX1384" s="255"/>
      <c r="AY1384" s="255"/>
      <c r="AZ1384" s="255"/>
      <c r="BA1384" s="255"/>
      <c r="BB1384" s="255"/>
      <c r="BC1384" s="255"/>
      <c r="BD1384" s="255"/>
      <c r="BE1384" s="255"/>
      <c r="BF1384" s="255"/>
      <c r="BG1384" s="255"/>
      <c r="BH1384" s="255"/>
      <c r="BI1384" s="255"/>
    </row>
    <row r="1385" spans="1:61" x14ac:dyDescent="0.2">
      <c r="A1385" s="255"/>
      <c r="B1385" s="255"/>
      <c r="C1385" s="255"/>
      <c r="D1385" s="255"/>
      <c r="E1385" s="255"/>
      <c r="F1385" s="255"/>
      <c r="G1385" s="255"/>
      <c r="H1385" s="255"/>
      <c r="I1385" s="255"/>
      <c r="J1385" s="255"/>
      <c r="K1385" s="255"/>
      <c r="L1385" s="255"/>
      <c r="M1385" s="255"/>
      <c r="N1385" s="255"/>
      <c r="O1385" s="255"/>
      <c r="P1385" s="255"/>
      <c r="Q1385" s="255"/>
      <c r="R1385" s="255"/>
      <c r="S1385" s="255"/>
      <c r="T1385" s="255"/>
      <c r="U1385" s="255"/>
      <c r="V1385" s="255"/>
      <c r="W1385" s="255"/>
      <c r="X1385" s="255"/>
      <c r="Y1385" s="255"/>
      <c r="Z1385" s="255"/>
      <c r="AA1385" s="255"/>
      <c r="AB1385" s="255"/>
      <c r="AC1385" s="255"/>
      <c r="AD1385" s="255"/>
      <c r="AE1385" s="255"/>
      <c r="AF1385" s="255"/>
      <c r="AG1385" s="255"/>
      <c r="AH1385" s="255"/>
      <c r="AI1385" s="255"/>
      <c r="AJ1385" s="255"/>
      <c r="AK1385" s="255"/>
      <c r="AL1385" s="255"/>
      <c r="AM1385" s="255"/>
      <c r="AN1385" s="255"/>
      <c r="AO1385" s="255"/>
      <c r="AP1385" s="255"/>
      <c r="AQ1385" s="255"/>
      <c r="AR1385" s="255"/>
      <c r="AS1385" s="255"/>
      <c r="AT1385" s="255"/>
      <c r="AU1385" s="255"/>
      <c r="AV1385" s="255"/>
      <c r="AW1385" s="255"/>
      <c r="AX1385" s="255"/>
      <c r="AY1385" s="255"/>
      <c r="AZ1385" s="255"/>
      <c r="BA1385" s="255"/>
      <c r="BB1385" s="255"/>
      <c r="BC1385" s="255"/>
      <c r="BD1385" s="255"/>
      <c r="BE1385" s="255"/>
      <c r="BF1385" s="255"/>
      <c r="BG1385" s="255"/>
      <c r="BH1385" s="255"/>
      <c r="BI1385" s="255"/>
    </row>
    <row r="1386" spans="1:61" x14ac:dyDescent="0.2">
      <c r="A1386" s="255"/>
      <c r="B1386" s="255"/>
      <c r="C1386" s="255"/>
      <c r="D1386" s="255"/>
      <c r="E1386" s="255"/>
      <c r="F1386" s="255"/>
      <c r="G1386" s="255"/>
      <c r="H1386" s="255"/>
      <c r="I1386" s="255"/>
      <c r="J1386" s="255"/>
      <c r="K1386" s="255"/>
      <c r="L1386" s="255"/>
      <c r="M1386" s="255"/>
      <c r="N1386" s="255"/>
      <c r="O1386" s="255"/>
      <c r="P1386" s="255"/>
      <c r="Q1386" s="255"/>
      <c r="R1386" s="255"/>
      <c r="S1386" s="255"/>
      <c r="T1386" s="255"/>
      <c r="U1386" s="255"/>
      <c r="V1386" s="255"/>
      <c r="W1386" s="255"/>
      <c r="X1386" s="255"/>
      <c r="Y1386" s="255"/>
      <c r="Z1386" s="255"/>
      <c r="AA1386" s="255"/>
      <c r="AB1386" s="255"/>
      <c r="AC1386" s="255"/>
      <c r="AD1386" s="255"/>
      <c r="AE1386" s="255"/>
      <c r="AF1386" s="255"/>
      <c r="AG1386" s="255"/>
      <c r="AH1386" s="255"/>
      <c r="AI1386" s="255"/>
      <c r="AJ1386" s="255"/>
      <c r="AK1386" s="255"/>
      <c r="AL1386" s="255"/>
      <c r="AM1386" s="255"/>
      <c r="AN1386" s="255"/>
      <c r="AO1386" s="255"/>
      <c r="AP1386" s="255"/>
      <c r="AQ1386" s="255"/>
      <c r="AR1386" s="255"/>
      <c r="AS1386" s="255"/>
      <c r="AT1386" s="255"/>
      <c r="AU1386" s="255"/>
      <c r="AV1386" s="255"/>
      <c r="AW1386" s="255"/>
      <c r="AX1386" s="255"/>
      <c r="AY1386" s="255"/>
      <c r="AZ1386" s="255"/>
      <c r="BA1386" s="255"/>
      <c r="BB1386" s="255"/>
      <c r="BC1386" s="255"/>
      <c r="BD1386" s="255"/>
      <c r="BE1386" s="255"/>
      <c r="BF1386" s="255"/>
      <c r="BG1386" s="255"/>
      <c r="BH1386" s="255"/>
      <c r="BI1386" s="255"/>
    </row>
    <row r="1387" spans="1:61" x14ac:dyDescent="0.2">
      <c r="A1387" s="255"/>
      <c r="B1387" s="255"/>
      <c r="C1387" s="255"/>
      <c r="D1387" s="255"/>
      <c r="E1387" s="255"/>
      <c r="F1387" s="255"/>
      <c r="G1387" s="255"/>
      <c r="H1387" s="255"/>
      <c r="I1387" s="255"/>
      <c r="J1387" s="255"/>
      <c r="K1387" s="255"/>
      <c r="L1387" s="255"/>
      <c r="M1387" s="255"/>
      <c r="N1387" s="255"/>
      <c r="O1387" s="255"/>
      <c r="P1387" s="255"/>
      <c r="Q1387" s="255"/>
      <c r="R1387" s="255"/>
      <c r="S1387" s="255"/>
      <c r="T1387" s="255"/>
      <c r="U1387" s="255"/>
      <c r="V1387" s="255"/>
      <c r="W1387" s="255"/>
      <c r="X1387" s="255"/>
      <c r="Y1387" s="255"/>
      <c r="Z1387" s="255"/>
      <c r="AA1387" s="255"/>
      <c r="AB1387" s="255"/>
      <c r="AC1387" s="255"/>
      <c r="AD1387" s="255"/>
      <c r="AE1387" s="255"/>
      <c r="AF1387" s="255"/>
      <c r="AG1387" s="255"/>
      <c r="AH1387" s="255"/>
      <c r="AI1387" s="255"/>
      <c r="AJ1387" s="255"/>
      <c r="AK1387" s="255"/>
      <c r="AL1387" s="255"/>
      <c r="AM1387" s="255"/>
      <c r="AN1387" s="255"/>
      <c r="AO1387" s="255"/>
      <c r="AP1387" s="255"/>
      <c r="AQ1387" s="255"/>
      <c r="AR1387" s="255"/>
      <c r="AS1387" s="255"/>
      <c r="AT1387" s="255"/>
      <c r="AU1387" s="255"/>
      <c r="AV1387" s="255"/>
      <c r="AW1387" s="255"/>
      <c r="AX1387" s="255"/>
      <c r="AY1387" s="255"/>
      <c r="AZ1387" s="255"/>
      <c r="BA1387" s="255"/>
      <c r="BB1387" s="255"/>
      <c r="BC1387" s="255"/>
      <c r="BD1387" s="255"/>
      <c r="BE1387" s="255"/>
      <c r="BF1387" s="255"/>
      <c r="BG1387" s="255"/>
      <c r="BH1387" s="255"/>
      <c r="BI1387" s="255"/>
    </row>
    <row r="1388" spans="1:61" x14ac:dyDescent="0.2">
      <c r="A1388" s="255"/>
      <c r="B1388" s="255"/>
      <c r="C1388" s="255"/>
      <c r="D1388" s="255"/>
      <c r="E1388" s="255"/>
      <c r="F1388" s="255"/>
      <c r="G1388" s="255"/>
      <c r="H1388" s="255"/>
      <c r="I1388" s="255"/>
      <c r="J1388" s="255"/>
      <c r="K1388" s="255"/>
      <c r="L1388" s="255"/>
      <c r="M1388" s="255"/>
      <c r="N1388" s="255"/>
      <c r="O1388" s="255"/>
      <c r="P1388" s="255"/>
      <c r="Q1388" s="255"/>
      <c r="R1388" s="255"/>
      <c r="S1388" s="255"/>
      <c r="T1388" s="255"/>
      <c r="U1388" s="255"/>
      <c r="V1388" s="255"/>
      <c r="W1388" s="255"/>
      <c r="X1388" s="255"/>
      <c r="Y1388" s="255"/>
      <c r="Z1388" s="255"/>
      <c r="AA1388" s="255"/>
      <c r="AB1388" s="255"/>
      <c r="AC1388" s="255"/>
      <c r="AD1388" s="255"/>
      <c r="AE1388" s="255"/>
      <c r="AF1388" s="255"/>
      <c r="AG1388" s="255"/>
      <c r="AH1388" s="255"/>
      <c r="AI1388" s="255"/>
      <c r="AJ1388" s="255"/>
      <c r="AK1388" s="255"/>
      <c r="AL1388" s="255"/>
      <c r="AM1388" s="255"/>
      <c r="AN1388" s="255"/>
      <c r="AO1388" s="255"/>
      <c r="AP1388" s="255"/>
      <c r="AQ1388" s="255"/>
      <c r="AR1388" s="255"/>
      <c r="AS1388" s="255"/>
      <c r="AT1388" s="255"/>
      <c r="AU1388" s="255"/>
      <c r="AV1388" s="255"/>
      <c r="AW1388" s="255"/>
      <c r="AX1388" s="255"/>
      <c r="AY1388" s="255"/>
      <c r="AZ1388" s="255"/>
      <c r="BA1388" s="255"/>
      <c r="BB1388" s="255"/>
      <c r="BC1388" s="255"/>
      <c r="BD1388" s="255"/>
      <c r="BE1388" s="255"/>
      <c r="BF1388" s="255"/>
      <c r="BG1388" s="255"/>
      <c r="BH1388" s="255"/>
      <c r="BI1388" s="255"/>
    </row>
    <row r="1389" spans="1:61" x14ac:dyDescent="0.2">
      <c r="A1389" s="255"/>
      <c r="B1389" s="255"/>
      <c r="C1389" s="255"/>
      <c r="D1389" s="255"/>
      <c r="E1389" s="255"/>
      <c r="F1389" s="255"/>
      <c r="G1389" s="255"/>
      <c r="H1389" s="255"/>
      <c r="I1389" s="255"/>
      <c r="J1389" s="255"/>
      <c r="K1389" s="255"/>
      <c r="L1389" s="255"/>
      <c r="M1389" s="255"/>
      <c r="N1389" s="255"/>
      <c r="O1389" s="255"/>
      <c r="P1389" s="255"/>
      <c r="Q1389" s="255"/>
      <c r="R1389" s="255"/>
      <c r="S1389" s="255"/>
      <c r="T1389" s="255"/>
      <c r="U1389" s="255"/>
      <c r="V1389" s="255"/>
      <c r="W1389" s="255"/>
      <c r="X1389" s="255"/>
      <c r="Y1389" s="255"/>
      <c r="Z1389" s="255"/>
      <c r="AA1389" s="255"/>
      <c r="AB1389" s="255"/>
      <c r="AC1389" s="255"/>
      <c r="AD1389" s="255"/>
      <c r="AE1389" s="255"/>
      <c r="AF1389" s="255"/>
      <c r="AG1389" s="255"/>
      <c r="AH1389" s="255"/>
      <c r="AI1389" s="255"/>
      <c r="AJ1389" s="255"/>
      <c r="AK1389" s="255"/>
      <c r="AL1389" s="255"/>
      <c r="AM1389" s="255"/>
      <c r="AN1389" s="255"/>
      <c r="AO1389" s="255"/>
      <c r="AP1389" s="255"/>
      <c r="AQ1389" s="255"/>
      <c r="AR1389" s="255"/>
      <c r="AS1389" s="255"/>
      <c r="AT1389" s="255"/>
      <c r="AU1389" s="255"/>
      <c r="AV1389" s="255"/>
      <c r="AW1389" s="255"/>
      <c r="AX1389" s="255"/>
      <c r="AY1389" s="255"/>
      <c r="AZ1389" s="255"/>
      <c r="BA1389" s="255"/>
      <c r="BB1389" s="255"/>
      <c r="BC1389" s="255"/>
      <c r="BD1389" s="255"/>
      <c r="BE1389" s="255"/>
      <c r="BF1389" s="255"/>
      <c r="BG1389" s="255"/>
      <c r="BH1389" s="255"/>
      <c r="BI1389" s="255"/>
    </row>
    <row r="1390" spans="1:61" x14ac:dyDescent="0.2">
      <c r="A1390" s="255"/>
      <c r="B1390" s="255"/>
      <c r="C1390" s="255"/>
      <c r="D1390" s="255"/>
      <c r="E1390" s="255"/>
      <c r="F1390" s="255"/>
      <c r="G1390" s="255"/>
      <c r="H1390" s="255"/>
      <c r="I1390" s="255"/>
      <c r="J1390" s="255"/>
      <c r="K1390" s="255"/>
      <c r="L1390" s="255"/>
      <c r="M1390" s="255"/>
      <c r="N1390" s="255"/>
      <c r="O1390" s="255"/>
      <c r="P1390" s="255"/>
      <c r="Q1390" s="255"/>
      <c r="R1390" s="255"/>
      <c r="S1390" s="255"/>
      <c r="T1390" s="255"/>
      <c r="U1390" s="255"/>
      <c r="V1390" s="255"/>
      <c r="W1390" s="255"/>
      <c r="X1390" s="255"/>
      <c r="Y1390" s="255"/>
      <c r="Z1390" s="255"/>
      <c r="AA1390" s="255"/>
      <c r="AB1390" s="255"/>
      <c r="AC1390" s="255"/>
      <c r="AD1390" s="255"/>
      <c r="AE1390" s="255"/>
      <c r="AF1390" s="255"/>
      <c r="AG1390" s="255"/>
      <c r="AH1390" s="255"/>
      <c r="AI1390" s="255"/>
      <c r="AJ1390" s="255"/>
      <c r="AK1390" s="255"/>
      <c r="AL1390" s="255"/>
      <c r="AM1390" s="255"/>
      <c r="AN1390" s="255"/>
      <c r="AO1390" s="255"/>
      <c r="AP1390" s="255"/>
      <c r="AQ1390" s="255"/>
      <c r="AR1390" s="255"/>
      <c r="AS1390" s="255"/>
      <c r="AT1390" s="255"/>
      <c r="AU1390" s="255"/>
      <c r="AV1390" s="255"/>
      <c r="AW1390" s="255"/>
      <c r="AX1390" s="255"/>
      <c r="AY1390" s="255"/>
      <c r="AZ1390" s="255"/>
      <c r="BA1390" s="255"/>
      <c r="BB1390" s="255"/>
      <c r="BC1390" s="255"/>
      <c r="BD1390" s="255"/>
      <c r="BE1390" s="255"/>
      <c r="BF1390" s="255"/>
      <c r="BG1390" s="255"/>
      <c r="BH1390" s="255"/>
      <c r="BI1390" s="255"/>
    </row>
    <row r="1391" spans="1:61" x14ac:dyDescent="0.2">
      <c r="A1391" s="255"/>
      <c r="B1391" s="255"/>
      <c r="C1391" s="255"/>
      <c r="D1391" s="255"/>
      <c r="E1391" s="255"/>
      <c r="F1391" s="255"/>
      <c r="G1391" s="255"/>
      <c r="H1391" s="255"/>
      <c r="I1391" s="255"/>
      <c r="J1391" s="255"/>
      <c r="K1391" s="255"/>
      <c r="L1391" s="255"/>
      <c r="M1391" s="255"/>
      <c r="N1391" s="255"/>
      <c r="O1391" s="255"/>
      <c r="P1391" s="255"/>
      <c r="Q1391" s="255"/>
      <c r="R1391" s="255"/>
      <c r="S1391" s="255"/>
      <c r="T1391" s="255"/>
      <c r="U1391" s="255"/>
      <c r="V1391" s="255"/>
      <c r="W1391" s="255"/>
      <c r="X1391" s="255"/>
      <c r="Y1391" s="255"/>
      <c r="Z1391" s="255"/>
      <c r="AA1391" s="255"/>
      <c r="AB1391" s="255"/>
      <c r="AC1391" s="255"/>
      <c r="AD1391" s="255"/>
      <c r="AE1391" s="255"/>
      <c r="AF1391" s="255"/>
      <c r="AG1391" s="255"/>
      <c r="AH1391" s="255"/>
      <c r="AI1391" s="255"/>
      <c r="AJ1391" s="255"/>
      <c r="AK1391" s="255"/>
      <c r="AL1391" s="255"/>
      <c r="AM1391" s="255"/>
      <c r="AN1391" s="255"/>
      <c r="AO1391" s="255"/>
      <c r="AP1391" s="255"/>
      <c r="AQ1391" s="255"/>
      <c r="AR1391" s="255"/>
      <c r="AS1391" s="255"/>
      <c r="AT1391" s="255"/>
      <c r="AU1391" s="255"/>
      <c r="AV1391" s="255"/>
      <c r="AW1391" s="255"/>
      <c r="AX1391" s="255"/>
      <c r="AY1391" s="255"/>
      <c r="AZ1391" s="255"/>
      <c r="BA1391" s="255"/>
      <c r="BB1391" s="255"/>
      <c r="BC1391" s="255"/>
      <c r="BD1391" s="255"/>
      <c r="BE1391" s="255"/>
      <c r="BF1391" s="255"/>
      <c r="BG1391" s="255"/>
      <c r="BH1391" s="255"/>
      <c r="BI1391" s="255"/>
    </row>
    <row r="1392" spans="1:61" x14ac:dyDescent="0.2">
      <c r="A1392" s="255"/>
      <c r="B1392" s="255"/>
      <c r="C1392" s="255"/>
      <c r="D1392" s="255"/>
      <c r="E1392" s="255"/>
      <c r="F1392" s="255"/>
      <c r="G1392" s="255"/>
      <c r="H1392" s="255"/>
      <c r="I1392" s="255"/>
      <c r="J1392" s="255"/>
      <c r="K1392" s="255"/>
      <c r="L1392" s="255"/>
      <c r="M1392" s="255"/>
      <c r="N1392" s="255"/>
      <c r="O1392" s="255"/>
      <c r="P1392" s="255"/>
      <c r="Q1392" s="255"/>
      <c r="R1392" s="255"/>
      <c r="S1392" s="255"/>
      <c r="T1392" s="255"/>
      <c r="U1392" s="255"/>
      <c r="V1392" s="255"/>
      <c r="W1392" s="255"/>
      <c r="X1392" s="255"/>
      <c r="Y1392" s="255"/>
      <c r="Z1392" s="255"/>
      <c r="AA1392" s="255"/>
      <c r="AB1392" s="255"/>
      <c r="AC1392" s="255"/>
      <c r="AD1392" s="255"/>
      <c r="AE1392" s="255"/>
      <c r="AF1392" s="255"/>
      <c r="AG1392" s="255"/>
      <c r="AH1392" s="255"/>
      <c r="AI1392" s="255"/>
      <c r="AJ1392" s="255"/>
      <c r="AK1392" s="255"/>
      <c r="AL1392" s="255"/>
      <c r="AM1392" s="255"/>
      <c r="AN1392" s="255"/>
      <c r="AO1392" s="255"/>
      <c r="AP1392" s="255"/>
      <c r="AQ1392" s="255"/>
      <c r="AR1392" s="255"/>
      <c r="AS1392" s="255"/>
      <c r="AT1392" s="255"/>
      <c r="AU1392" s="255"/>
      <c r="AV1392" s="255"/>
      <c r="AW1392" s="255"/>
      <c r="AX1392" s="255"/>
      <c r="AY1392" s="255"/>
      <c r="AZ1392" s="255"/>
      <c r="BA1392" s="255"/>
      <c r="BB1392" s="255"/>
      <c r="BC1392" s="255"/>
      <c r="BD1392" s="255"/>
      <c r="BE1392" s="255"/>
      <c r="BF1392" s="255"/>
      <c r="BG1392" s="255"/>
      <c r="BH1392" s="255"/>
      <c r="BI1392" s="255"/>
    </row>
    <row r="1393" spans="1:61" x14ac:dyDescent="0.2">
      <c r="A1393" s="255"/>
      <c r="B1393" s="255"/>
      <c r="C1393" s="255"/>
      <c r="D1393" s="255"/>
      <c r="E1393" s="255"/>
      <c r="F1393" s="255"/>
      <c r="G1393" s="255"/>
      <c r="H1393" s="255"/>
      <c r="I1393" s="255"/>
      <c r="J1393" s="255"/>
      <c r="K1393" s="255"/>
      <c r="L1393" s="255"/>
      <c r="M1393" s="255"/>
      <c r="N1393" s="255"/>
      <c r="O1393" s="255"/>
      <c r="P1393" s="255"/>
      <c r="Q1393" s="255"/>
      <c r="R1393" s="255"/>
      <c r="S1393" s="255"/>
      <c r="T1393" s="255"/>
      <c r="U1393" s="255"/>
      <c r="V1393" s="255"/>
      <c r="W1393" s="255"/>
      <c r="X1393" s="255"/>
      <c r="Y1393" s="255"/>
      <c r="Z1393" s="255"/>
      <c r="AA1393" s="255"/>
      <c r="AB1393" s="255"/>
      <c r="AC1393" s="255"/>
      <c r="AD1393" s="255"/>
      <c r="AE1393" s="255"/>
      <c r="AF1393" s="255"/>
      <c r="AG1393" s="255"/>
      <c r="AH1393" s="255"/>
      <c r="AI1393" s="255"/>
      <c r="AJ1393" s="255"/>
      <c r="AK1393" s="255"/>
      <c r="AL1393" s="255"/>
      <c r="AM1393" s="255"/>
      <c r="AN1393" s="255"/>
      <c r="AO1393" s="255"/>
      <c r="AP1393" s="255"/>
      <c r="AQ1393" s="255"/>
      <c r="AR1393" s="255"/>
      <c r="AS1393" s="255"/>
      <c r="AT1393" s="255"/>
      <c r="AU1393" s="255"/>
      <c r="AV1393" s="255"/>
      <c r="AW1393" s="255"/>
      <c r="AX1393" s="255"/>
      <c r="AY1393" s="255"/>
      <c r="AZ1393" s="255"/>
      <c r="BA1393" s="255"/>
      <c r="BB1393" s="255"/>
      <c r="BC1393" s="255"/>
      <c r="BD1393" s="255"/>
      <c r="BE1393" s="255"/>
      <c r="BF1393" s="255"/>
      <c r="BG1393" s="255"/>
      <c r="BH1393" s="255"/>
      <c r="BI1393" s="255"/>
    </row>
    <row r="1394" spans="1:61" x14ac:dyDescent="0.2">
      <c r="A1394" s="255"/>
      <c r="B1394" s="255"/>
      <c r="C1394" s="255"/>
      <c r="D1394" s="255"/>
      <c r="E1394" s="255"/>
      <c r="F1394" s="255"/>
      <c r="G1394" s="255"/>
      <c r="H1394" s="255"/>
      <c r="I1394" s="255"/>
      <c r="J1394" s="255"/>
      <c r="K1394" s="255"/>
      <c r="L1394" s="255"/>
      <c r="M1394" s="255"/>
      <c r="N1394" s="255"/>
      <c r="O1394" s="255"/>
      <c r="P1394" s="255"/>
      <c r="Q1394" s="255"/>
      <c r="R1394" s="255"/>
      <c r="S1394" s="255"/>
      <c r="T1394" s="255"/>
      <c r="U1394" s="255"/>
      <c r="V1394" s="255"/>
      <c r="W1394" s="255"/>
      <c r="X1394" s="255"/>
      <c r="Y1394" s="255"/>
      <c r="Z1394" s="255"/>
      <c r="AA1394" s="255"/>
      <c r="AB1394" s="255"/>
      <c r="AC1394" s="255"/>
      <c r="AD1394" s="255"/>
      <c r="AE1394" s="255"/>
      <c r="AF1394" s="255"/>
      <c r="AG1394" s="255"/>
      <c r="AH1394" s="255"/>
      <c r="AI1394" s="255"/>
      <c r="AJ1394" s="255"/>
      <c r="AK1394" s="255"/>
      <c r="AL1394" s="255"/>
      <c r="AM1394" s="255"/>
      <c r="AN1394" s="255"/>
      <c r="AO1394" s="255"/>
      <c r="AP1394" s="255"/>
      <c r="AQ1394" s="255"/>
      <c r="AR1394" s="255"/>
      <c r="AS1394" s="255"/>
      <c r="AT1394" s="255"/>
      <c r="AU1394" s="255"/>
      <c r="AV1394" s="255"/>
      <c r="AW1394" s="255"/>
      <c r="AX1394" s="255"/>
      <c r="AY1394" s="255"/>
      <c r="AZ1394" s="255"/>
      <c r="BA1394" s="255"/>
      <c r="BB1394" s="255"/>
      <c r="BC1394" s="255"/>
      <c r="BD1394" s="255"/>
      <c r="BE1394" s="255"/>
      <c r="BF1394" s="255"/>
      <c r="BG1394" s="255"/>
      <c r="BH1394" s="255"/>
      <c r="BI1394" s="255"/>
    </row>
    <row r="1395" spans="1:61" x14ac:dyDescent="0.2">
      <c r="A1395" s="255"/>
      <c r="B1395" s="255"/>
      <c r="C1395" s="255"/>
      <c r="D1395" s="255"/>
      <c r="E1395" s="255"/>
      <c r="F1395" s="255"/>
      <c r="G1395" s="255"/>
      <c r="H1395" s="255"/>
      <c r="I1395" s="255"/>
      <c r="J1395" s="255"/>
      <c r="K1395" s="255"/>
      <c r="L1395" s="255"/>
      <c r="M1395" s="255"/>
      <c r="N1395" s="255"/>
      <c r="O1395" s="255"/>
      <c r="P1395" s="255"/>
      <c r="Q1395" s="255"/>
      <c r="R1395" s="255"/>
      <c r="S1395" s="255"/>
      <c r="T1395" s="255"/>
      <c r="U1395" s="255"/>
      <c r="V1395" s="255"/>
      <c r="W1395" s="255"/>
      <c r="X1395" s="255"/>
      <c r="Y1395" s="255"/>
      <c r="Z1395" s="255"/>
      <c r="AA1395" s="255"/>
      <c r="AB1395" s="255"/>
      <c r="AC1395" s="255"/>
      <c r="AD1395" s="255"/>
      <c r="AE1395" s="255"/>
      <c r="AF1395" s="255"/>
      <c r="AG1395" s="255"/>
      <c r="AH1395" s="255"/>
      <c r="AI1395" s="255"/>
      <c r="AJ1395" s="255"/>
      <c r="AK1395" s="255"/>
      <c r="AL1395" s="255"/>
      <c r="AM1395" s="255"/>
      <c r="AN1395" s="255"/>
      <c r="AO1395" s="255"/>
      <c r="AP1395" s="255"/>
      <c r="AQ1395" s="255"/>
      <c r="AR1395" s="255"/>
      <c r="AS1395" s="255"/>
      <c r="AT1395" s="255"/>
      <c r="AU1395" s="255"/>
      <c r="AV1395" s="255"/>
      <c r="AW1395" s="255"/>
      <c r="AX1395" s="255"/>
      <c r="AY1395" s="255"/>
      <c r="AZ1395" s="255"/>
      <c r="BA1395" s="255"/>
      <c r="BB1395" s="255"/>
      <c r="BC1395" s="255"/>
      <c r="BD1395" s="255"/>
      <c r="BE1395" s="255"/>
      <c r="BF1395" s="255"/>
      <c r="BG1395" s="255"/>
      <c r="BH1395" s="255"/>
      <c r="BI1395" s="255"/>
    </row>
    <row r="1396" spans="1:61" x14ac:dyDescent="0.2">
      <c r="A1396" s="255"/>
      <c r="B1396" s="255"/>
      <c r="C1396" s="255"/>
      <c r="D1396" s="255"/>
      <c r="E1396" s="255"/>
      <c r="F1396" s="255"/>
      <c r="G1396" s="255"/>
      <c r="H1396" s="255"/>
      <c r="I1396" s="255"/>
      <c r="J1396" s="255"/>
      <c r="K1396" s="255"/>
      <c r="L1396" s="255"/>
      <c r="M1396" s="255"/>
      <c r="N1396" s="255"/>
      <c r="O1396" s="255"/>
      <c r="P1396" s="255"/>
      <c r="Q1396" s="255"/>
      <c r="R1396" s="255"/>
      <c r="S1396" s="255"/>
      <c r="T1396" s="255"/>
      <c r="U1396" s="255"/>
      <c r="V1396" s="255"/>
      <c r="W1396" s="255"/>
      <c r="X1396" s="255"/>
      <c r="Y1396" s="255"/>
      <c r="Z1396" s="255"/>
      <c r="AA1396" s="255"/>
      <c r="AB1396" s="255"/>
      <c r="AC1396" s="255"/>
      <c r="AD1396" s="255"/>
      <c r="AE1396" s="255"/>
      <c r="AF1396" s="255"/>
      <c r="AG1396" s="255"/>
      <c r="AH1396" s="255"/>
      <c r="AI1396" s="255"/>
      <c r="AJ1396" s="255"/>
      <c r="AK1396" s="255"/>
      <c r="AL1396" s="255"/>
      <c r="AM1396" s="255"/>
      <c r="AN1396" s="255"/>
      <c r="AO1396" s="255"/>
      <c r="AP1396" s="255"/>
      <c r="AQ1396" s="255"/>
      <c r="AR1396" s="255"/>
      <c r="AS1396" s="255"/>
      <c r="AT1396" s="255"/>
      <c r="AU1396" s="255"/>
      <c r="AV1396" s="255"/>
      <c r="AW1396" s="255"/>
      <c r="AX1396" s="255"/>
      <c r="AY1396" s="255"/>
      <c r="AZ1396" s="255"/>
      <c r="BA1396" s="255"/>
      <c r="BB1396" s="255"/>
      <c r="BC1396" s="255"/>
      <c r="BD1396" s="255"/>
      <c r="BE1396" s="255"/>
      <c r="BF1396" s="255"/>
      <c r="BG1396" s="255"/>
      <c r="BH1396" s="255"/>
      <c r="BI1396" s="255"/>
    </row>
    <row r="1397" spans="1:61" x14ac:dyDescent="0.2">
      <c r="A1397" s="255"/>
      <c r="B1397" s="255"/>
      <c r="C1397" s="255"/>
      <c r="D1397" s="255"/>
      <c r="E1397" s="255"/>
      <c r="F1397" s="255"/>
      <c r="G1397" s="255"/>
      <c r="H1397" s="255"/>
      <c r="I1397" s="255"/>
      <c r="J1397" s="255"/>
      <c r="K1397" s="255"/>
      <c r="L1397" s="255"/>
      <c r="M1397" s="255"/>
      <c r="N1397" s="255"/>
      <c r="O1397" s="255"/>
      <c r="P1397" s="255"/>
      <c r="Q1397" s="255"/>
      <c r="R1397" s="255"/>
      <c r="S1397" s="255"/>
      <c r="T1397" s="255"/>
      <c r="U1397" s="255"/>
      <c r="V1397" s="255"/>
      <c r="W1397" s="255"/>
      <c r="X1397" s="255"/>
      <c r="Y1397" s="255"/>
      <c r="Z1397" s="255"/>
      <c r="AA1397" s="255"/>
      <c r="AB1397" s="255"/>
      <c r="AC1397" s="255"/>
      <c r="AD1397" s="255"/>
      <c r="AE1397" s="255"/>
      <c r="AF1397" s="255"/>
      <c r="AG1397" s="255"/>
      <c r="AH1397" s="255"/>
      <c r="AI1397" s="255"/>
      <c r="AJ1397" s="255"/>
      <c r="AK1397" s="255"/>
      <c r="AL1397" s="255"/>
      <c r="AM1397" s="255"/>
      <c r="AN1397" s="255"/>
      <c r="AO1397" s="255"/>
      <c r="AP1397" s="255"/>
      <c r="AQ1397" s="255"/>
      <c r="AR1397" s="255"/>
      <c r="AS1397" s="255"/>
      <c r="AT1397" s="255"/>
      <c r="AU1397" s="255"/>
      <c r="AV1397" s="255"/>
      <c r="AW1397" s="255"/>
      <c r="AX1397" s="255"/>
      <c r="AY1397" s="255"/>
      <c r="AZ1397" s="255"/>
      <c r="BA1397" s="255"/>
      <c r="BB1397" s="255"/>
      <c r="BC1397" s="255"/>
      <c r="BD1397" s="255"/>
      <c r="BE1397" s="255"/>
      <c r="BF1397" s="255"/>
      <c r="BG1397" s="255"/>
      <c r="BH1397" s="255"/>
      <c r="BI1397" s="255"/>
    </row>
    <row r="1398" spans="1:61" x14ac:dyDescent="0.2">
      <c r="A1398" s="255"/>
      <c r="B1398" s="255"/>
      <c r="C1398" s="255"/>
      <c r="D1398" s="255"/>
      <c r="E1398" s="255"/>
      <c r="F1398" s="255"/>
      <c r="G1398" s="255"/>
      <c r="H1398" s="255"/>
      <c r="I1398" s="255"/>
      <c r="J1398" s="255"/>
      <c r="K1398" s="255"/>
      <c r="L1398" s="255"/>
      <c r="M1398" s="255"/>
      <c r="N1398" s="255"/>
      <c r="O1398" s="255"/>
      <c r="P1398" s="255"/>
      <c r="Q1398" s="255"/>
      <c r="R1398" s="255"/>
      <c r="S1398" s="255"/>
      <c r="T1398" s="255"/>
      <c r="U1398" s="255"/>
      <c r="V1398" s="255"/>
      <c r="W1398" s="255"/>
      <c r="X1398" s="255"/>
      <c r="Y1398" s="255"/>
      <c r="Z1398" s="255"/>
      <c r="AA1398" s="255"/>
      <c r="AB1398" s="255"/>
      <c r="AC1398" s="255"/>
      <c r="AD1398" s="255"/>
      <c r="AE1398" s="255"/>
      <c r="AF1398" s="255"/>
      <c r="AG1398" s="255"/>
      <c r="AH1398" s="255"/>
      <c r="AI1398" s="255"/>
      <c r="AJ1398" s="255"/>
      <c r="AK1398" s="255"/>
      <c r="AL1398" s="255"/>
      <c r="AM1398" s="255"/>
      <c r="AN1398" s="255"/>
      <c r="AO1398" s="255"/>
      <c r="AP1398" s="255"/>
      <c r="AQ1398" s="255"/>
      <c r="AR1398" s="255"/>
      <c r="AS1398" s="255"/>
      <c r="AT1398" s="255"/>
      <c r="AU1398" s="255"/>
      <c r="AV1398" s="255"/>
      <c r="AW1398" s="255"/>
      <c r="AX1398" s="255"/>
      <c r="AY1398" s="255"/>
      <c r="AZ1398" s="255"/>
      <c r="BA1398" s="255"/>
      <c r="BB1398" s="255"/>
      <c r="BC1398" s="255"/>
      <c r="BD1398" s="255"/>
      <c r="BE1398" s="255"/>
      <c r="BF1398" s="255"/>
      <c r="BG1398" s="255"/>
      <c r="BH1398" s="255"/>
      <c r="BI1398" s="255"/>
    </row>
    <row r="1399" spans="1:61" x14ac:dyDescent="0.2">
      <c r="A1399" s="255"/>
      <c r="B1399" s="255"/>
      <c r="C1399" s="255"/>
      <c r="D1399" s="255"/>
      <c r="E1399" s="255"/>
      <c r="F1399" s="255"/>
      <c r="G1399" s="255"/>
      <c r="H1399" s="255"/>
      <c r="I1399" s="255"/>
      <c r="J1399" s="255"/>
      <c r="K1399" s="255"/>
      <c r="L1399" s="255"/>
      <c r="M1399" s="255"/>
      <c r="N1399" s="255"/>
      <c r="O1399" s="255"/>
      <c r="P1399" s="255"/>
      <c r="Q1399" s="255"/>
      <c r="R1399" s="255"/>
      <c r="S1399" s="255"/>
      <c r="T1399" s="255"/>
      <c r="U1399" s="255"/>
      <c r="V1399" s="255"/>
      <c r="W1399" s="255"/>
      <c r="X1399" s="255"/>
      <c r="Y1399" s="255"/>
      <c r="Z1399" s="255"/>
      <c r="AA1399" s="255"/>
      <c r="AB1399" s="255"/>
      <c r="AC1399" s="255"/>
      <c r="AD1399" s="255"/>
      <c r="AE1399" s="255"/>
      <c r="AF1399" s="255"/>
      <c r="AG1399" s="255"/>
      <c r="AH1399" s="255"/>
      <c r="AI1399" s="255"/>
      <c r="AJ1399" s="255"/>
      <c r="AK1399" s="255"/>
      <c r="AL1399" s="255"/>
      <c r="AM1399" s="255"/>
      <c r="AN1399" s="255"/>
      <c r="AO1399" s="255"/>
      <c r="AP1399" s="255"/>
      <c r="AQ1399" s="255"/>
      <c r="AR1399" s="255"/>
      <c r="AS1399" s="255"/>
      <c r="AT1399" s="255"/>
      <c r="AU1399" s="255"/>
      <c r="AV1399" s="255"/>
      <c r="AW1399" s="255"/>
      <c r="AX1399" s="255"/>
      <c r="AY1399" s="255"/>
      <c r="AZ1399" s="255"/>
      <c r="BA1399" s="255"/>
      <c r="BB1399" s="255"/>
      <c r="BC1399" s="255"/>
      <c r="BD1399" s="255"/>
      <c r="BE1399" s="255"/>
      <c r="BF1399" s="255"/>
      <c r="BG1399" s="255"/>
      <c r="BH1399" s="255"/>
      <c r="BI1399" s="255"/>
    </row>
    <row r="1400" spans="1:61" x14ac:dyDescent="0.2">
      <c r="A1400" s="255"/>
      <c r="B1400" s="255"/>
      <c r="C1400" s="255"/>
      <c r="D1400" s="255"/>
      <c r="E1400" s="255"/>
      <c r="F1400" s="255"/>
      <c r="G1400" s="255"/>
      <c r="H1400" s="255"/>
      <c r="I1400" s="255"/>
      <c r="J1400" s="255"/>
      <c r="K1400" s="255"/>
      <c r="L1400" s="255"/>
      <c r="M1400" s="255"/>
      <c r="N1400" s="255"/>
      <c r="O1400" s="255"/>
      <c r="P1400" s="255"/>
      <c r="Q1400" s="255"/>
      <c r="R1400" s="255"/>
      <c r="S1400" s="255"/>
      <c r="T1400" s="255"/>
      <c r="U1400" s="255"/>
      <c r="V1400" s="255"/>
      <c r="W1400" s="255"/>
      <c r="X1400" s="255"/>
      <c r="Y1400" s="255"/>
      <c r="Z1400" s="255"/>
      <c r="AA1400" s="255"/>
      <c r="AB1400" s="255"/>
      <c r="AC1400" s="255"/>
      <c r="AD1400" s="255"/>
      <c r="AE1400" s="255"/>
      <c r="AF1400" s="255"/>
      <c r="AG1400" s="255"/>
      <c r="AH1400" s="255"/>
      <c r="AI1400" s="255"/>
      <c r="AJ1400" s="255"/>
      <c r="AK1400" s="255"/>
      <c r="AL1400" s="255"/>
      <c r="AM1400" s="255"/>
      <c r="AN1400" s="255"/>
      <c r="AO1400" s="255"/>
      <c r="AP1400" s="255"/>
      <c r="AQ1400" s="255"/>
      <c r="AR1400" s="255"/>
      <c r="AS1400" s="255"/>
      <c r="AT1400" s="255"/>
      <c r="AU1400" s="255"/>
      <c r="AV1400" s="255"/>
      <c r="AW1400" s="255"/>
      <c r="AX1400" s="255"/>
      <c r="AY1400" s="255"/>
      <c r="AZ1400" s="255"/>
      <c r="BA1400" s="255"/>
      <c r="BB1400" s="255"/>
      <c r="BC1400" s="255"/>
      <c r="BD1400" s="255"/>
      <c r="BE1400" s="255"/>
      <c r="BF1400" s="255"/>
      <c r="BG1400" s="255"/>
      <c r="BH1400" s="255"/>
      <c r="BI1400" s="255"/>
    </row>
    <row r="1401" spans="1:61" x14ac:dyDescent="0.2">
      <c r="A1401" s="255"/>
      <c r="B1401" s="255"/>
      <c r="C1401" s="255"/>
      <c r="D1401" s="255"/>
      <c r="E1401" s="255"/>
      <c r="F1401" s="255"/>
      <c r="G1401" s="255"/>
      <c r="H1401" s="255"/>
      <c r="I1401" s="255"/>
      <c r="J1401" s="255"/>
      <c r="K1401" s="255"/>
      <c r="L1401" s="255"/>
      <c r="M1401" s="255"/>
      <c r="N1401" s="255"/>
      <c r="O1401" s="255"/>
      <c r="P1401" s="255"/>
      <c r="Q1401" s="255"/>
      <c r="R1401" s="255"/>
      <c r="S1401" s="255"/>
      <c r="T1401" s="255"/>
      <c r="U1401" s="255"/>
      <c r="V1401" s="255"/>
      <c r="W1401" s="255"/>
      <c r="X1401" s="255"/>
      <c r="Y1401" s="255"/>
      <c r="Z1401" s="255"/>
      <c r="AA1401" s="255"/>
      <c r="AB1401" s="255"/>
      <c r="AC1401" s="255"/>
      <c r="AD1401" s="255"/>
      <c r="AE1401" s="255"/>
      <c r="AF1401" s="255"/>
      <c r="AG1401" s="255"/>
      <c r="AH1401" s="255"/>
      <c r="AI1401" s="255"/>
      <c r="AJ1401" s="255"/>
      <c r="AK1401" s="255"/>
      <c r="AL1401" s="255"/>
      <c r="AM1401" s="255"/>
      <c r="AN1401" s="255"/>
      <c r="AO1401" s="255"/>
      <c r="AP1401" s="255"/>
      <c r="AQ1401" s="255"/>
      <c r="AR1401" s="255"/>
      <c r="AS1401" s="255"/>
      <c r="AT1401" s="255"/>
      <c r="AU1401" s="255"/>
      <c r="AV1401" s="255"/>
      <c r="AW1401" s="255"/>
      <c r="AX1401" s="255"/>
      <c r="AY1401" s="255"/>
      <c r="AZ1401" s="255"/>
      <c r="BA1401" s="255"/>
      <c r="BB1401" s="255"/>
      <c r="BC1401" s="255"/>
      <c r="BD1401" s="255"/>
      <c r="BE1401" s="255"/>
      <c r="BF1401" s="255"/>
      <c r="BG1401" s="255"/>
      <c r="BH1401" s="255"/>
      <c r="BI1401" s="255"/>
    </row>
    <row r="1402" spans="1:61" x14ac:dyDescent="0.2">
      <c r="A1402" s="255"/>
      <c r="B1402" s="255"/>
      <c r="C1402" s="255"/>
      <c r="D1402" s="255"/>
      <c r="E1402" s="255"/>
      <c r="F1402" s="255"/>
      <c r="G1402" s="255"/>
      <c r="H1402" s="255"/>
      <c r="I1402" s="255"/>
      <c r="J1402" s="255"/>
      <c r="K1402" s="255"/>
      <c r="L1402" s="255"/>
      <c r="M1402" s="255"/>
      <c r="N1402" s="255"/>
      <c r="O1402" s="255"/>
      <c r="P1402" s="255"/>
      <c r="Q1402" s="255"/>
      <c r="R1402" s="255"/>
      <c r="S1402" s="255"/>
      <c r="T1402" s="255"/>
      <c r="U1402" s="255"/>
      <c r="V1402" s="255"/>
      <c r="W1402" s="255"/>
      <c r="X1402" s="255"/>
      <c r="Y1402" s="255"/>
      <c r="Z1402" s="255"/>
      <c r="AA1402" s="255"/>
      <c r="AB1402" s="255"/>
      <c r="AC1402" s="255"/>
      <c r="AD1402" s="255"/>
      <c r="AE1402" s="255"/>
      <c r="AF1402" s="255"/>
      <c r="AG1402" s="255"/>
      <c r="AH1402" s="255"/>
      <c r="AI1402" s="255"/>
      <c r="AJ1402" s="255"/>
      <c r="AK1402" s="255"/>
      <c r="AL1402" s="255"/>
      <c r="AM1402" s="255"/>
      <c r="AN1402" s="255"/>
      <c r="AO1402" s="255"/>
      <c r="AP1402" s="255"/>
      <c r="AQ1402" s="255"/>
      <c r="AR1402" s="255"/>
      <c r="AS1402" s="255"/>
      <c r="AT1402" s="255"/>
      <c r="AU1402" s="255"/>
      <c r="AV1402" s="255"/>
      <c r="AW1402" s="255"/>
      <c r="AX1402" s="255"/>
      <c r="AY1402" s="255"/>
      <c r="AZ1402" s="255"/>
      <c r="BA1402" s="255"/>
      <c r="BB1402" s="255"/>
      <c r="BC1402" s="255"/>
      <c r="BD1402" s="255"/>
      <c r="BE1402" s="255"/>
      <c r="BF1402" s="255"/>
      <c r="BG1402" s="255"/>
      <c r="BH1402" s="255"/>
      <c r="BI1402" s="255"/>
    </row>
    <row r="1403" spans="1:61" x14ac:dyDescent="0.2">
      <c r="A1403" s="255"/>
      <c r="B1403" s="255"/>
      <c r="C1403" s="255"/>
      <c r="D1403" s="255"/>
      <c r="E1403" s="255"/>
      <c r="F1403" s="255"/>
      <c r="G1403" s="255"/>
      <c r="H1403" s="255"/>
      <c r="I1403" s="255"/>
      <c r="J1403" s="255"/>
      <c r="K1403" s="255"/>
      <c r="L1403" s="255"/>
      <c r="M1403" s="255"/>
      <c r="N1403" s="255"/>
      <c r="O1403" s="255"/>
      <c r="P1403" s="255"/>
      <c r="Q1403" s="255"/>
      <c r="R1403" s="255"/>
      <c r="S1403" s="255"/>
      <c r="T1403" s="255"/>
      <c r="U1403" s="255"/>
      <c r="V1403" s="255"/>
      <c r="W1403" s="255"/>
      <c r="X1403" s="255"/>
      <c r="Y1403" s="255"/>
      <c r="Z1403" s="255"/>
      <c r="AA1403" s="255"/>
      <c r="AB1403" s="255"/>
      <c r="AC1403" s="255"/>
      <c r="AD1403" s="255"/>
      <c r="AE1403" s="255"/>
      <c r="AF1403" s="255"/>
      <c r="AG1403" s="255"/>
      <c r="AH1403" s="255"/>
      <c r="AI1403" s="255"/>
      <c r="AJ1403" s="255"/>
      <c r="AK1403" s="255"/>
      <c r="AL1403" s="255"/>
      <c r="AM1403" s="255"/>
      <c r="AN1403" s="255"/>
      <c r="AO1403" s="255"/>
      <c r="AP1403" s="255"/>
      <c r="AQ1403" s="255"/>
      <c r="AR1403" s="255"/>
      <c r="AS1403" s="255"/>
      <c r="AT1403" s="255"/>
      <c r="AU1403" s="255"/>
      <c r="AV1403" s="255"/>
      <c r="AW1403" s="255"/>
      <c r="AX1403" s="255"/>
      <c r="AY1403" s="255"/>
      <c r="AZ1403" s="255"/>
      <c r="BA1403" s="255"/>
      <c r="BB1403" s="255"/>
      <c r="BC1403" s="255"/>
      <c r="BD1403" s="255"/>
      <c r="BE1403" s="255"/>
      <c r="BF1403" s="255"/>
      <c r="BG1403" s="255"/>
      <c r="BH1403" s="255"/>
      <c r="BI1403" s="255"/>
    </row>
    <row r="1404" spans="1:61" x14ac:dyDescent="0.2">
      <c r="A1404" s="255"/>
      <c r="B1404" s="255"/>
      <c r="C1404" s="255"/>
      <c r="D1404" s="255"/>
      <c r="E1404" s="255"/>
      <c r="F1404" s="255"/>
      <c r="G1404" s="255"/>
      <c r="H1404" s="255"/>
      <c r="I1404" s="255"/>
      <c r="J1404" s="255"/>
      <c r="K1404" s="255"/>
      <c r="L1404" s="255"/>
      <c r="M1404" s="255"/>
      <c r="N1404" s="255"/>
      <c r="O1404" s="255"/>
      <c r="P1404" s="255"/>
      <c r="Q1404" s="255"/>
      <c r="R1404" s="255"/>
      <c r="S1404" s="255"/>
      <c r="T1404" s="255"/>
      <c r="U1404" s="255"/>
      <c r="V1404" s="255"/>
      <c r="W1404" s="255"/>
      <c r="X1404" s="255"/>
      <c r="Y1404" s="255"/>
      <c r="Z1404" s="255"/>
      <c r="AA1404" s="255"/>
      <c r="AB1404" s="255"/>
      <c r="AC1404" s="255"/>
      <c r="AD1404" s="255"/>
      <c r="AE1404" s="255"/>
      <c r="AF1404" s="255"/>
      <c r="AG1404" s="255"/>
      <c r="AH1404" s="255"/>
      <c r="AI1404" s="255"/>
      <c r="AJ1404" s="255"/>
      <c r="AK1404" s="255"/>
      <c r="AL1404" s="255"/>
      <c r="AM1404" s="255"/>
      <c r="AN1404" s="255"/>
      <c r="AO1404" s="255"/>
      <c r="AP1404" s="255"/>
      <c r="AQ1404" s="255"/>
      <c r="AR1404" s="255"/>
      <c r="AS1404" s="255"/>
      <c r="AT1404" s="255"/>
      <c r="AU1404" s="255"/>
      <c r="AV1404" s="255"/>
      <c r="AW1404" s="255"/>
      <c r="AX1404" s="255"/>
      <c r="AY1404" s="255"/>
      <c r="AZ1404" s="255"/>
      <c r="BA1404" s="255"/>
      <c r="BB1404" s="255"/>
      <c r="BC1404" s="255"/>
      <c r="BD1404" s="255"/>
      <c r="BE1404" s="255"/>
      <c r="BF1404" s="255"/>
      <c r="BG1404" s="255"/>
      <c r="BH1404" s="255"/>
      <c r="BI1404" s="255"/>
    </row>
    <row r="1405" spans="1:61" x14ac:dyDescent="0.2">
      <c r="A1405" s="255"/>
      <c r="B1405" s="255"/>
      <c r="C1405" s="255"/>
      <c r="D1405" s="255"/>
      <c r="E1405" s="255"/>
      <c r="F1405" s="255"/>
      <c r="G1405" s="255"/>
      <c r="H1405" s="255"/>
      <c r="I1405" s="255"/>
      <c r="J1405" s="255"/>
      <c r="K1405" s="255"/>
      <c r="L1405" s="255"/>
      <c r="M1405" s="255"/>
      <c r="N1405" s="255"/>
      <c r="O1405" s="255"/>
      <c r="P1405" s="255"/>
      <c r="Q1405" s="255"/>
      <c r="R1405" s="255"/>
      <c r="S1405" s="255"/>
      <c r="T1405" s="255"/>
      <c r="U1405" s="255"/>
      <c r="V1405" s="255"/>
      <c r="W1405" s="255"/>
      <c r="X1405" s="255"/>
      <c r="Y1405" s="255"/>
      <c r="Z1405" s="255"/>
      <c r="AA1405" s="255"/>
      <c r="AB1405" s="255"/>
      <c r="AC1405" s="255"/>
      <c r="AD1405" s="255"/>
      <c r="AE1405" s="255"/>
      <c r="AF1405" s="255"/>
      <c r="AG1405" s="255"/>
      <c r="AH1405" s="255"/>
      <c r="AI1405" s="255"/>
      <c r="AJ1405" s="255"/>
      <c r="AK1405" s="255"/>
      <c r="AL1405" s="255"/>
      <c r="AM1405" s="255"/>
      <c r="AN1405" s="255"/>
      <c r="AO1405" s="255"/>
      <c r="AP1405" s="255"/>
      <c r="AQ1405" s="255"/>
      <c r="AR1405" s="255"/>
      <c r="AS1405" s="255"/>
      <c r="AT1405" s="255"/>
      <c r="AU1405" s="255"/>
      <c r="AV1405" s="255"/>
      <c r="AW1405" s="255"/>
      <c r="AX1405" s="255"/>
      <c r="AY1405" s="255"/>
      <c r="AZ1405" s="255"/>
      <c r="BA1405" s="255"/>
      <c r="BB1405" s="255"/>
      <c r="BC1405" s="255"/>
      <c r="BD1405" s="255"/>
      <c r="BE1405" s="255"/>
      <c r="BF1405" s="255"/>
      <c r="BG1405" s="255"/>
      <c r="BH1405" s="255"/>
      <c r="BI1405" s="255"/>
    </row>
    <row r="1406" spans="1:61" x14ac:dyDescent="0.2">
      <c r="A1406" s="255"/>
      <c r="B1406" s="255"/>
      <c r="C1406" s="255"/>
      <c r="D1406" s="255"/>
      <c r="E1406" s="255"/>
      <c r="F1406" s="255"/>
      <c r="G1406" s="255"/>
      <c r="H1406" s="255"/>
      <c r="I1406" s="255"/>
      <c r="J1406" s="255"/>
      <c r="K1406" s="255"/>
      <c r="L1406" s="255"/>
      <c r="M1406" s="255"/>
      <c r="N1406" s="255"/>
      <c r="O1406" s="255"/>
      <c r="P1406" s="255"/>
      <c r="Q1406" s="255"/>
      <c r="R1406" s="255"/>
      <c r="S1406" s="255"/>
      <c r="T1406" s="255"/>
      <c r="U1406" s="255"/>
      <c r="V1406" s="255"/>
      <c r="W1406" s="255"/>
      <c r="X1406" s="255"/>
      <c r="Y1406" s="255"/>
      <c r="Z1406" s="255"/>
      <c r="AA1406" s="255"/>
      <c r="AB1406" s="255"/>
      <c r="AC1406" s="255"/>
      <c r="AD1406" s="255"/>
      <c r="AE1406" s="255"/>
      <c r="AF1406" s="255"/>
      <c r="AG1406" s="255"/>
      <c r="AH1406" s="255"/>
      <c r="AI1406" s="255"/>
      <c r="AJ1406" s="255"/>
      <c r="AK1406" s="255"/>
      <c r="AL1406" s="255"/>
      <c r="AM1406" s="255"/>
      <c r="AN1406" s="255"/>
      <c r="AO1406" s="255"/>
      <c r="AP1406" s="255"/>
      <c r="AQ1406" s="255"/>
      <c r="AR1406" s="255"/>
      <c r="AS1406" s="255"/>
      <c r="AT1406" s="255"/>
      <c r="AU1406" s="255"/>
      <c r="AV1406" s="255"/>
      <c r="AW1406" s="255"/>
      <c r="AX1406" s="255"/>
      <c r="AY1406" s="255"/>
      <c r="AZ1406" s="255"/>
      <c r="BA1406" s="255"/>
      <c r="BB1406" s="255"/>
      <c r="BC1406" s="255"/>
      <c r="BD1406" s="255"/>
      <c r="BE1406" s="255"/>
      <c r="BF1406" s="255"/>
      <c r="BG1406" s="255"/>
      <c r="BH1406" s="255"/>
      <c r="BI1406" s="255"/>
    </row>
    <row r="1407" spans="1:61" x14ac:dyDescent="0.2">
      <c r="A1407" s="255"/>
      <c r="B1407" s="255"/>
      <c r="C1407" s="255"/>
      <c r="D1407" s="255"/>
      <c r="E1407" s="255"/>
      <c r="F1407" s="255"/>
      <c r="G1407" s="255"/>
      <c r="H1407" s="255"/>
      <c r="I1407" s="255"/>
      <c r="J1407" s="255"/>
      <c r="K1407" s="255"/>
      <c r="L1407" s="255"/>
      <c r="M1407" s="255"/>
      <c r="N1407" s="255"/>
      <c r="O1407" s="255"/>
      <c r="P1407" s="255"/>
      <c r="Q1407" s="255"/>
      <c r="R1407" s="255"/>
      <c r="S1407" s="255"/>
      <c r="T1407" s="255"/>
      <c r="U1407" s="255"/>
      <c r="V1407" s="255"/>
      <c r="W1407" s="255"/>
      <c r="X1407" s="255"/>
      <c r="Y1407" s="255"/>
      <c r="Z1407" s="255"/>
      <c r="AA1407" s="255"/>
      <c r="AB1407" s="255"/>
      <c r="AC1407" s="255"/>
      <c r="AD1407" s="255"/>
      <c r="AE1407" s="255"/>
      <c r="AF1407" s="255"/>
      <c r="AG1407" s="255"/>
      <c r="AH1407" s="255"/>
      <c r="AI1407" s="255"/>
      <c r="AJ1407" s="255"/>
      <c r="AK1407" s="255"/>
      <c r="AL1407" s="255"/>
      <c r="AM1407" s="255"/>
      <c r="AN1407" s="255"/>
      <c r="AO1407" s="255"/>
      <c r="AP1407" s="255"/>
      <c r="AQ1407" s="255"/>
      <c r="AR1407" s="255"/>
      <c r="AS1407" s="255"/>
      <c r="AT1407" s="255"/>
      <c r="AU1407" s="255"/>
      <c r="AV1407" s="255"/>
      <c r="AW1407" s="255"/>
      <c r="AX1407" s="255"/>
      <c r="AY1407" s="255"/>
      <c r="AZ1407" s="255"/>
      <c r="BA1407" s="255"/>
      <c r="BB1407" s="255"/>
      <c r="BC1407" s="255"/>
      <c r="BD1407" s="255"/>
      <c r="BE1407" s="255"/>
      <c r="BF1407" s="255"/>
      <c r="BG1407" s="255"/>
      <c r="BH1407" s="255"/>
      <c r="BI1407" s="255"/>
    </row>
    <row r="1408" spans="1:61" x14ac:dyDescent="0.2">
      <c r="A1408" s="255"/>
      <c r="B1408" s="255"/>
      <c r="C1408" s="255"/>
      <c r="D1408" s="255"/>
      <c r="E1408" s="255"/>
      <c r="F1408" s="255"/>
      <c r="G1408" s="255"/>
      <c r="H1408" s="255"/>
      <c r="I1408" s="255"/>
      <c r="J1408" s="255"/>
      <c r="K1408" s="255"/>
      <c r="L1408" s="255"/>
      <c r="M1408" s="255"/>
      <c r="N1408" s="255"/>
      <c r="O1408" s="255"/>
      <c r="P1408" s="255"/>
      <c r="Q1408" s="255"/>
      <c r="R1408" s="255"/>
      <c r="S1408" s="255"/>
      <c r="T1408" s="255"/>
      <c r="U1408" s="255"/>
      <c r="V1408" s="255"/>
      <c r="W1408" s="255"/>
      <c r="X1408" s="255"/>
      <c r="Y1408" s="255"/>
      <c r="Z1408" s="255"/>
      <c r="AA1408" s="255"/>
      <c r="AB1408" s="255"/>
      <c r="AC1408" s="255"/>
      <c r="AD1408" s="255"/>
      <c r="AE1408" s="255"/>
      <c r="AF1408" s="255"/>
      <c r="AG1408" s="255"/>
      <c r="AH1408" s="255"/>
      <c r="AI1408" s="255"/>
      <c r="AJ1408" s="255"/>
      <c r="AK1408" s="255"/>
      <c r="AL1408" s="255"/>
      <c r="AM1408" s="255"/>
      <c r="AN1408" s="255"/>
      <c r="AO1408" s="255"/>
      <c r="AP1408" s="255"/>
      <c r="AQ1408" s="255"/>
      <c r="AR1408" s="255"/>
      <c r="AS1408" s="255"/>
      <c r="AT1408" s="255"/>
      <c r="AU1408" s="255"/>
      <c r="AV1408" s="255"/>
      <c r="AW1408" s="255"/>
      <c r="AX1408" s="255"/>
      <c r="AY1408" s="255"/>
      <c r="AZ1408" s="255"/>
      <c r="BA1408" s="255"/>
      <c r="BB1408" s="255"/>
      <c r="BC1408" s="255"/>
      <c r="BD1408" s="255"/>
      <c r="BE1408" s="255"/>
      <c r="BF1408" s="255"/>
      <c r="BG1408" s="255"/>
      <c r="BH1408" s="255"/>
      <c r="BI1408" s="255"/>
    </row>
    <row r="1409" spans="1:61" x14ac:dyDescent="0.2">
      <c r="A1409" s="255"/>
      <c r="B1409" s="255"/>
      <c r="C1409" s="255"/>
      <c r="D1409" s="255"/>
      <c r="E1409" s="255"/>
      <c r="F1409" s="255"/>
      <c r="G1409" s="255"/>
      <c r="H1409" s="255"/>
      <c r="I1409" s="255"/>
      <c r="J1409" s="255"/>
      <c r="K1409" s="255"/>
      <c r="L1409" s="255"/>
      <c r="M1409" s="255"/>
      <c r="N1409" s="255"/>
      <c r="O1409" s="255"/>
      <c r="P1409" s="255"/>
      <c r="Q1409" s="255"/>
      <c r="R1409" s="255"/>
      <c r="S1409" s="255"/>
      <c r="T1409" s="255"/>
      <c r="U1409" s="255"/>
      <c r="V1409" s="255"/>
      <c r="W1409" s="255"/>
      <c r="X1409" s="255"/>
      <c r="Y1409" s="255"/>
      <c r="Z1409" s="255"/>
      <c r="AA1409" s="255"/>
      <c r="AB1409" s="255"/>
      <c r="AC1409" s="255"/>
      <c r="AD1409" s="255"/>
      <c r="AE1409" s="255"/>
      <c r="AF1409" s="255"/>
      <c r="AG1409" s="255"/>
      <c r="AH1409" s="255"/>
      <c r="AI1409" s="255"/>
      <c r="AJ1409" s="255"/>
      <c r="AK1409" s="255"/>
      <c r="AL1409" s="255"/>
      <c r="AM1409" s="255"/>
      <c r="AN1409" s="255"/>
      <c r="AO1409" s="255"/>
      <c r="AP1409" s="255"/>
      <c r="AQ1409" s="255"/>
      <c r="AR1409" s="255"/>
      <c r="AS1409" s="255"/>
      <c r="AT1409" s="255"/>
      <c r="AU1409" s="255"/>
      <c r="AV1409" s="255"/>
      <c r="AW1409" s="255"/>
      <c r="AX1409" s="255"/>
      <c r="AY1409" s="255"/>
      <c r="AZ1409" s="255"/>
      <c r="BA1409" s="255"/>
      <c r="BB1409" s="255"/>
      <c r="BC1409" s="255"/>
      <c r="BD1409" s="255"/>
      <c r="BE1409" s="255"/>
      <c r="BF1409" s="255"/>
      <c r="BG1409" s="255"/>
      <c r="BH1409" s="255"/>
      <c r="BI1409" s="255"/>
    </row>
    <row r="1410" spans="1:61" x14ac:dyDescent="0.2">
      <c r="A1410" s="255"/>
      <c r="B1410" s="255"/>
      <c r="C1410" s="255"/>
      <c r="D1410" s="255"/>
      <c r="E1410" s="255"/>
      <c r="F1410" s="255"/>
      <c r="G1410" s="255"/>
      <c r="H1410" s="255"/>
      <c r="I1410" s="255"/>
      <c r="J1410" s="255"/>
      <c r="K1410" s="255"/>
      <c r="L1410" s="255"/>
      <c r="M1410" s="255"/>
      <c r="N1410" s="255"/>
      <c r="O1410" s="255"/>
      <c r="P1410" s="255"/>
      <c r="Q1410" s="255"/>
      <c r="R1410" s="255"/>
      <c r="S1410" s="255"/>
      <c r="T1410" s="255"/>
      <c r="U1410" s="255"/>
      <c r="V1410" s="255"/>
      <c r="W1410" s="255"/>
      <c r="X1410" s="255"/>
      <c r="Y1410" s="255"/>
      <c r="Z1410" s="255"/>
      <c r="AA1410" s="255"/>
      <c r="AB1410" s="255"/>
      <c r="AC1410" s="255"/>
      <c r="AD1410" s="255"/>
      <c r="AE1410" s="255"/>
      <c r="AF1410" s="255"/>
      <c r="AG1410" s="255"/>
      <c r="AH1410" s="255"/>
      <c r="AI1410" s="255"/>
      <c r="AJ1410" s="255"/>
      <c r="AK1410" s="255"/>
      <c r="AL1410" s="255"/>
      <c r="AM1410" s="255"/>
      <c r="AN1410" s="255"/>
      <c r="AO1410" s="255"/>
      <c r="AP1410" s="255"/>
      <c r="AQ1410" s="255"/>
      <c r="AR1410" s="255"/>
      <c r="AS1410" s="255"/>
      <c r="AT1410" s="255"/>
      <c r="AU1410" s="255"/>
      <c r="AV1410" s="255"/>
      <c r="AW1410" s="255"/>
      <c r="AX1410" s="255"/>
      <c r="AY1410" s="255"/>
      <c r="AZ1410" s="255"/>
      <c r="BA1410" s="255"/>
      <c r="BB1410" s="255"/>
      <c r="BC1410" s="255"/>
      <c r="BD1410" s="255"/>
      <c r="BE1410" s="255"/>
      <c r="BF1410" s="255"/>
      <c r="BG1410" s="255"/>
      <c r="BH1410" s="255"/>
      <c r="BI1410" s="255"/>
    </row>
    <row r="1411" spans="1:61" x14ac:dyDescent="0.2">
      <c r="A1411" s="255"/>
      <c r="B1411" s="255"/>
      <c r="C1411" s="255"/>
      <c r="D1411" s="255"/>
      <c r="E1411" s="255"/>
      <c r="F1411" s="255"/>
      <c r="G1411" s="255"/>
      <c r="H1411" s="255"/>
      <c r="I1411" s="255"/>
      <c r="J1411" s="255"/>
      <c r="K1411" s="255"/>
      <c r="L1411" s="255"/>
      <c r="M1411" s="255"/>
      <c r="N1411" s="255"/>
      <c r="O1411" s="255"/>
      <c r="P1411" s="255"/>
      <c r="Q1411" s="255"/>
      <c r="R1411" s="255"/>
      <c r="S1411" s="255"/>
      <c r="T1411" s="255"/>
      <c r="U1411" s="255"/>
      <c r="V1411" s="255"/>
      <c r="W1411" s="255"/>
      <c r="X1411" s="255"/>
      <c r="Y1411" s="255"/>
      <c r="Z1411" s="255"/>
      <c r="AA1411" s="255"/>
      <c r="AB1411" s="255"/>
      <c r="AC1411" s="255"/>
      <c r="AD1411" s="255"/>
      <c r="AE1411" s="255"/>
      <c r="AF1411" s="255"/>
      <c r="AG1411" s="255"/>
      <c r="AH1411" s="255"/>
      <c r="AI1411" s="255"/>
      <c r="AJ1411" s="255"/>
      <c r="AK1411" s="255"/>
      <c r="AL1411" s="255"/>
      <c r="AM1411" s="255"/>
      <c r="AN1411" s="255"/>
      <c r="AO1411" s="255"/>
      <c r="AP1411" s="255"/>
      <c r="AQ1411" s="255"/>
      <c r="AR1411" s="255"/>
      <c r="AS1411" s="255"/>
      <c r="AT1411" s="255"/>
      <c r="AU1411" s="255"/>
      <c r="AV1411" s="255"/>
      <c r="AW1411" s="255"/>
      <c r="AX1411" s="255"/>
      <c r="AY1411" s="255"/>
      <c r="AZ1411" s="255"/>
      <c r="BA1411" s="255"/>
      <c r="BB1411" s="255"/>
      <c r="BC1411" s="255"/>
      <c r="BD1411" s="255"/>
      <c r="BE1411" s="255"/>
      <c r="BF1411" s="255"/>
      <c r="BG1411" s="255"/>
      <c r="BH1411" s="255"/>
      <c r="BI1411" s="255"/>
    </row>
    <row r="1412" spans="1:61" x14ac:dyDescent="0.2">
      <c r="A1412" s="255"/>
      <c r="B1412" s="255"/>
      <c r="C1412" s="255"/>
      <c r="D1412" s="255"/>
      <c r="E1412" s="255"/>
      <c r="F1412" s="255"/>
      <c r="G1412" s="255"/>
      <c r="H1412" s="255"/>
      <c r="I1412" s="255"/>
      <c r="J1412" s="255"/>
      <c r="K1412" s="255"/>
      <c r="L1412" s="255"/>
      <c r="M1412" s="255"/>
      <c r="N1412" s="255"/>
      <c r="O1412" s="255"/>
      <c r="P1412" s="255"/>
      <c r="Q1412" s="255"/>
      <c r="R1412" s="255"/>
      <c r="S1412" s="255"/>
      <c r="T1412" s="255"/>
      <c r="U1412" s="255"/>
      <c r="V1412" s="255"/>
      <c r="W1412" s="255"/>
      <c r="X1412" s="255"/>
      <c r="Y1412" s="255"/>
      <c r="Z1412" s="255"/>
      <c r="AA1412" s="255"/>
      <c r="AB1412" s="255"/>
      <c r="AC1412" s="255"/>
      <c r="AD1412" s="255"/>
      <c r="AE1412" s="255"/>
      <c r="AF1412" s="255"/>
      <c r="AG1412" s="255"/>
      <c r="AH1412" s="255"/>
      <c r="AI1412" s="255"/>
      <c r="AJ1412" s="255"/>
      <c r="AK1412" s="255"/>
      <c r="AL1412" s="255"/>
      <c r="AM1412" s="255"/>
      <c r="AN1412" s="255"/>
      <c r="AO1412" s="255"/>
      <c r="AP1412" s="255"/>
      <c r="AQ1412" s="255"/>
      <c r="AR1412" s="255"/>
      <c r="AS1412" s="255"/>
      <c r="AT1412" s="255"/>
      <c r="AU1412" s="255"/>
      <c r="AV1412" s="255"/>
      <c r="AW1412" s="255"/>
      <c r="AX1412" s="255"/>
      <c r="AY1412" s="255"/>
      <c r="AZ1412" s="255"/>
      <c r="BA1412" s="255"/>
      <c r="BB1412" s="255"/>
      <c r="BC1412" s="255"/>
      <c r="BD1412" s="255"/>
      <c r="BE1412" s="255"/>
      <c r="BF1412" s="255"/>
      <c r="BG1412" s="255"/>
      <c r="BH1412" s="255"/>
      <c r="BI1412" s="255"/>
    </row>
    <row r="1413" spans="1:61" x14ac:dyDescent="0.2">
      <c r="A1413" s="255"/>
      <c r="B1413" s="255"/>
      <c r="C1413" s="255"/>
      <c r="D1413" s="255"/>
      <c r="E1413" s="255"/>
      <c r="F1413" s="255"/>
      <c r="G1413" s="255"/>
      <c r="H1413" s="255"/>
      <c r="I1413" s="255"/>
      <c r="J1413" s="255"/>
      <c r="K1413" s="255"/>
      <c r="L1413" s="255"/>
      <c r="M1413" s="255"/>
      <c r="N1413" s="255"/>
      <c r="O1413" s="255"/>
      <c r="P1413" s="255"/>
      <c r="Q1413" s="255"/>
      <c r="R1413" s="255"/>
      <c r="S1413" s="255"/>
      <c r="T1413" s="255"/>
      <c r="U1413" s="255"/>
      <c r="V1413" s="255"/>
      <c r="W1413" s="255"/>
      <c r="X1413" s="255"/>
      <c r="Y1413" s="255"/>
      <c r="Z1413" s="255"/>
      <c r="AA1413" s="255"/>
      <c r="AB1413" s="255"/>
      <c r="AC1413" s="255"/>
      <c r="AD1413" s="255"/>
      <c r="AE1413" s="255"/>
      <c r="AF1413" s="255"/>
      <c r="AG1413" s="255"/>
      <c r="AH1413" s="255"/>
      <c r="AI1413" s="255"/>
      <c r="AJ1413" s="255"/>
      <c r="AK1413" s="255"/>
      <c r="AL1413" s="255"/>
      <c r="AM1413" s="255"/>
      <c r="AN1413" s="255"/>
      <c r="AO1413" s="255"/>
      <c r="AP1413" s="255"/>
      <c r="AQ1413" s="255"/>
      <c r="AR1413" s="255"/>
      <c r="AS1413" s="255"/>
      <c r="AT1413" s="255"/>
      <c r="AU1413" s="255"/>
      <c r="AV1413" s="255"/>
      <c r="AW1413" s="255"/>
      <c r="AX1413" s="255"/>
      <c r="AY1413" s="255"/>
      <c r="AZ1413" s="255"/>
      <c r="BA1413" s="255"/>
      <c r="BB1413" s="255"/>
      <c r="BC1413" s="255"/>
      <c r="BD1413" s="255"/>
      <c r="BE1413" s="255"/>
      <c r="BF1413" s="255"/>
      <c r="BG1413" s="255"/>
      <c r="BH1413" s="255"/>
      <c r="BI1413" s="255"/>
    </row>
    <row r="1414" spans="1:61" x14ac:dyDescent="0.2">
      <c r="A1414" s="255"/>
      <c r="B1414" s="255"/>
      <c r="C1414" s="255"/>
      <c r="D1414" s="255"/>
      <c r="E1414" s="255"/>
      <c r="F1414" s="255"/>
      <c r="G1414" s="255"/>
      <c r="H1414" s="255"/>
      <c r="I1414" s="255"/>
      <c r="J1414" s="255"/>
      <c r="K1414" s="255"/>
      <c r="L1414" s="255"/>
      <c r="M1414" s="255"/>
      <c r="N1414" s="255"/>
      <c r="O1414" s="255"/>
      <c r="P1414" s="255"/>
      <c r="Q1414" s="255"/>
      <c r="R1414" s="255"/>
      <c r="S1414" s="255"/>
      <c r="T1414" s="255"/>
      <c r="U1414" s="255"/>
      <c r="V1414" s="255"/>
      <c r="W1414" s="255"/>
      <c r="X1414" s="255"/>
      <c r="Y1414" s="255"/>
      <c r="Z1414" s="255"/>
      <c r="AA1414" s="255"/>
      <c r="AB1414" s="255"/>
      <c r="AC1414" s="255"/>
      <c r="AD1414" s="255"/>
      <c r="AE1414" s="255"/>
      <c r="AF1414" s="255"/>
      <c r="AG1414" s="255"/>
      <c r="AH1414" s="255"/>
      <c r="AI1414" s="255"/>
      <c r="AJ1414" s="255"/>
      <c r="AK1414" s="255"/>
      <c r="AL1414" s="255"/>
      <c r="AM1414" s="255"/>
      <c r="AN1414" s="255"/>
      <c r="AO1414" s="255"/>
      <c r="AP1414" s="255"/>
      <c r="AQ1414" s="255"/>
      <c r="AR1414" s="255"/>
      <c r="AS1414" s="255"/>
      <c r="AT1414" s="255"/>
      <c r="AU1414" s="255"/>
      <c r="AV1414" s="255"/>
      <c r="AW1414" s="255"/>
      <c r="AX1414" s="255"/>
      <c r="AY1414" s="255"/>
      <c r="AZ1414" s="255"/>
      <c r="BA1414" s="255"/>
      <c r="BB1414" s="255"/>
      <c r="BC1414" s="255"/>
      <c r="BD1414" s="255"/>
      <c r="BE1414" s="255"/>
      <c r="BF1414" s="255"/>
      <c r="BG1414" s="255"/>
      <c r="BH1414" s="255"/>
      <c r="BI1414" s="255"/>
    </row>
    <row r="1415" spans="1:61" x14ac:dyDescent="0.2">
      <c r="A1415" s="255"/>
      <c r="B1415" s="255"/>
      <c r="C1415" s="255"/>
      <c r="D1415" s="255"/>
      <c r="E1415" s="255"/>
      <c r="F1415" s="255"/>
      <c r="G1415" s="255"/>
      <c r="H1415" s="255"/>
      <c r="I1415" s="255"/>
      <c r="J1415" s="255"/>
      <c r="K1415" s="255"/>
      <c r="L1415" s="255"/>
      <c r="M1415" s="255"/>
      <c r="N1415" s="255"/>
      <c r="O1415" s="255"/>
      <c r="P1415" s="255"/>
      <c r="Q1415" s="255"/>
      <c r="R1415" s="255"/>
      <c r="S1415" s="255"/>
      <c r="T1415" s="255"/>
      <c r="U1415" s="255"/>
      <c r="V1415" s="255"/>
      <c r="W1415" s="255"/>
      <c r="X1415" s="255"/>
      <c r="Y1415" s="255"/>
      <c r="Z1415" s="255"/>
      <c r="AA1415" s="255"/>
      <c r="AB1415" s="255"/>
      <c r="AC1415" s="255"/>
      <c r="AD1415" s="255"/>
      <c r="AE1415" s="255"/>
      <c r="AF1415" s="255"/>
      <c r="AG1415" s="255"/>
      <c r="AH1415" s="255"/>
      <c r="AI1415" s="255"/>
      <c r="AJ1415" s="255"/>
      <c r="AK1415" s="255"/>
      <c r="AL1415" s="255"/>
      <c r="AM1415" s="255"/>
      <c r="AN1415" s="255"/>
      <c r="AO1415" s="255"/>
      <c r="AP1415" s="255"/>
      <c r="AQ1415" s="255"/>
      <c r="AR1415" s="255"/>
      <c r="AS1415" s="255"/>
      <c r="AT1415" s="255"/>
      <c r="AU1415" s="255"/>
      <c r="AV1415" s="255"/>
      <c r="AW1415" s="255"/>
      <c r="AX1415" s="255"/>
      <c r="AY1415" s="255"/>
      <c r="AZ1415" s="255"/>
      <c r="BA1415" s="255"/>
      <c r="BB1415" s="255"/>
      <c r="BC1415" s="255"/>
      <c r="BD1415" s="255"/>
      <c r="BE1415" s="255"/>
      <c r="BF1415" s="255"/>
      <c r="BG1415" s="255"/>
      <c r="BH1415" s="255"/>
      <c r="BI1415" s="255"/>
    </row>
    <row r="1416" spans="1:61" x14ac:dyDescent="0.2">
      <c r="A1416" s="255"/>
      <c r="B1416" s="255"/>
      <c r="C1416" s="255"/>
      <c r="D1416" s="255"/>
      <c r="E1416" s="255"/>
      <c r="F1416" s="255"/>
      <c r="G1416" s="255"/>
      <c r="H1416" s="255"/>
      <c r="I1416" s="255"/>
      <c r="J1416" s="255"/>
      <c r="K1416" s="255"/>
      <c r="L1416" s="255"/>
      <c r="M1416" s="255"/>
      <c r="N1416" s="255"/>
      <c r="O1416" s="255"/>
      <c r="P1416" s="255"/>
      <c r="Q1416" s="255"/>
      <c r="R1416" s="255"/>
      <c r="S1416" s="255"/>
      <c r="T1416" s="255"/>
      <c r="U1416" s="255"/>
      <c r="V1416" s="255"/>
      <c r="W1416" s="255"/>
      <c r="X1416" s="255"/>
      <c r="Y1416" s="255"/>
      <c r="Z1416" s="255"/>
      <c r="AA1416" s="255"/>
      <c r="AB1416" s="255"/>
      <c r="AC1416" s="255"/>
      <c r="AD1416" s="255"/>
      <c r="AE1416" s="255"/>
      <c r="AF1416" s="255"/>
      <c r="AG1416" s="255"/>
      <c r="AH1416" s="255"/>
      <c r="AI1416" s="255"/>
      <c r="AJ1416" s="255"/>
      <c r="AK1416" s="255"/>
      <c r="AL1416" s="255"/>
      <c r="AM1416" s="255"/>
      <c r="AN1416" s="255"/>
      <c r="AO1416" s="255"/>
      <c r="AP1416" s="255"/>
      <c r="AQ1416" s="255"/>
      <c r="AR1416" s="255"/>
      <c r="AS1416" s="255"/>
      <c r="AT1416" s="255"/>
      <c r="AU1416" s="255"/>
      <c r="AV1416" s="255"/>
      <c r="AW1416" s="255"/>
      <c r="AX1416" s="255"/>
      <c r="AY1416" s="255"/>
      <c r="AZ1416" s="255"/>
      <c r="BA1416" s="255"/>
      <c r="BB1416" s="255"/>
      <c r="BC1416" s="255"/>
      <c r="BD1416" s="255"/>
      <c r="BE1416" s="255"/>
      <c r="BF1416" s="255"/>
      <c r="BG1416" s="255"/>
      <c r="BH1416" s="255"/>
      <c r="BI1416" s="255"/>
    </row>
    <row r="1417" spans="1:61" x14ac:dyDescent="0.2">
      <c r="A1417" s="255"/>
      <c r="B1417" s="255"/>
      <c r="C1417" s="255"/>
      <c r="D1417" s="255"/>
      <c r="E1417" s="255"/>
      <c r="F1417" s="255"/>
      <c r="G1417" s="255"/>
      <c r="H1417" s="255"/>
      <c r="I1417" s="255"/>
      <c r="J1417" s="255"/>
      <c r="K1417" s="255"/>
      <c r="L1417" s="255"/>
      <c r="M1417" s="255"/>
      <c r="N1417" s="255"/>
      <c r="O1417" s="255"/>
      <c r="P1417" s="255"/>
      <c r="Q1417" s="255"/>
      <c r="R1417" s="255"/>
      <c r="S1417" s="255"/>
      <c r="T1417" s="255"/>
      <c r="U1417" s="255"/>
      <c r="V1417" s="255"/>
      <c r="W1417" s="255"/>
      <c r="X1417" s="255"/>
      <c r="Y1417" s="255"/>
      <c r="Z1417" s="255"/>
      <c r="AA1417" s="255"/>
      <c r="AB1417" s="255"/>
      <c r="AC1417" s="255"/>
      <c r="AD1417" s="255"/>
      <c r="AE1417" s="255"/>
      <c r="AF1417" s="255"/>
      <c r="AG1417" s="255"/>
      <c r="AH1417" s="255"/>
      <c r="AI1417" s="255"/>
      <c r="AJ1417" s="255"/>
      <c r="AK1417" s="255"/>
      <c r="AL1417" s="255"/>
      <c r="AM1417" s="255"/>
      <c r="AN1417" s="255"/>
      <c r="AO1417" s="255"/>
      <c r="AP1417" s="255"/>
      <c r="AQ1417" s="255"/>
      <c r="AR1417" s="255"/>
      <c r="AS1417" s="255"/>
      <c r="AT1417" s="255"/>
      <c r="AU1417" s="255"/>
      <c r="AV1417" s="255"/>
      <c r="AW1417" s="255"/>
      <c r="AX1417" s="255"/>
      <c r="AY1417" s="255"/>
      <c r="AZ1417" s="255"/>
      <c r="BA1417" s="255"/>
      <c r="BB1417" s="255"/>
      <c r="BC1417" s="255"/>
      <c r="BD1417" s="255"/>
      <c r="BE1417" s="255"/>
      <c r="BF1417" s="255"/>
      <c r="BG1417" s="255"/>
      <c r="BH1417" s="255"/>
      <c r="BI1417" s="255"/>
    </row>
    <row r="1418" spans="1:61" x14ac:dyDescent="0.2">
      <c r="A1418" s="255"/>
      <c r="B1418" s="255"/>
      <c r="C1418" s="255"/>
      <c r="D1418" s="255"/>
      <c r="E1418" s="255"/>
      <c r="F1418" s="255"/>
      <c r="G1418" s="255"/>
      <c r="H1418" s="255"/>
      <c r="I1418" s="255"/>
      <c r="J1418" s="255"/>
      <c r="K1418" s="255"/>
      <c r="L1418" s="255"/>
      <c r="M1418" s="255"/>
      <c r="N1418" s="255"/>
      <c r="O1418" s="255"/>
      <c r="P1418" s="255"/>
      <c r="Q1418" s="255"/>
      <c r="R1418" s="255"/>
      <c r="S1418" s="255"/>
      <c r="T1418" s="255"/>
      <c r="U1418" s="255"/>
      <c r="V1418" s="255"/>
      <c r="W1418" s="255"/>
      <c r="X1418" s="255"/>
      <c r="Y1418" s="255"/>
      <c r="Z1418" s="255"/>
      <c r="AA1418" s="255"/>
      <c r="AB1418" s="255"/>
      <c r="AC1418" s="255"/>
      <c r="AD1418" s="255"/>
      <c r="AE1418" s="255"/>
      <c r="AF1418" s="255"/>
      <c r="AG1418" s="255"/>
      <c r="AH1418" s="255"/>
      <c r="AI1418" s="255"/>
      <c r="AJ1418" s="255"/>
      <c r="AK1418" s="255"/>
      <c r="AL1418" s="255"/>
      <c r="AM1418" s="255"/>
      <c r="AN1418" s="255"/>
      <c r="AO1418" s="255"/>
      <c r="AP1418" s="255"/>
      <c r="AQ1418" s="255"/>
      <c r="AR1418" s="255"/>
      <c r="AS1418" s="255"/>
      <c r="AT1418" s="255"/>
      <c r="AU1418" s="255"/>
      <c r="AV1418" s="255"/>
      <c r="AW1418" s="255"/>
      <c r="AX1418" s="255"/>
      <c r="AY1418" s="255"/>
      <c r="AZ1418" s="255"/>
      <c r="BA1418" s="255"/>
      <c r="BB1418" s="255"/>
      <c r="BC1418" s="255"/>
      <c r="BD1418" s="255"/>
      <c r="BE1418" s="255"/>
      <c r="BF1418" s="255"/>
      <c r="BG1418" s="255"/>
      <c r="BH1418" s="255"/>
      <c r="BI1418" s="255"/>
    </row>
    <row r="1419" spans="1:61" x14ac:dyDescent="0.2">
      <c r="A1419" s="255"/>
      <c r="B1419" s="255"/>
      <c r="C1419" s="255"/>
      <c r="D1419" s="255"/>
      <c r="E1419" s="255"/>
      <c r="F1419" s="255"/>
      <c r="G1419" s="255"/>
      <c r="H1419" s="255"/>
      <c r="I1419" s="255"/>
      <c r="J1419" s="255"/>
      <c r="K1419" s="255"/>
      <c r="L1419" s="255"/>
      <c r="M1419" s="255"/>
      <c r="N1419" s="255"/>
      <c r="O1419" s="255"/>
      <c r="P1419" s="255"/>
      <c r="Q1419" s="255"/>
      <c r="R1419" s="255"/>
      <c r="S1419" s="255"/>
      <c r="T1419" s="255"/>
      <c r="U1419" s="255"/>
      <c r="V1419" s="255"/>
      <c r="W1419" s="255"/>
      <c r="X1419" s="255"/>
      <c r="Y1419" s="255"/>
      <c r="Z1419" s="255"/>
      <c r="AA1419" s="255"/>
      <c r="AB1419" s="255"/>
      <c r="AC1419" s="255"/>
      <c r="AD1419" s="255"/>
      <c r="AE1419" s="255"/>
      <c r="AF1419" s="255"/>
      <c r="AG1419" s="255"/>
      <c r="AH1419" s="255"/>
      <c r="AI1419" s="255"/>
      <c r="AJ1419" s="255"/>
      <c r="AK1419" s="255"/>
      <c r="AL1419" s="255"/>
      <c r="AM1419" s="255"/>
      <c r="AN1419" s="255"/>
      <c r="AO1419" s="255"/>
      <c r="AP1419" s="255"/>
      <c r="AQ1419" s="255"/>
      <c r="AR1419" s="255"/>
      <c r="AS1419" s="255"/>
      <c r="AT1419" s="255"/>
      <c r="AU1419" s="255"/>
      <c r="AV1419" s="255"/>
      <c r="AW1419" s="255"/>
      <c r="AX1419" s="255"/>
      <c r="AY1419" s="255"/>
      <c r="AZ1419" s="255"/>
      <c r="BA1419" s="255"/>
      <c r="BB1419" s="255"/>
      <c r="BC1419" s="255"/>
      <c r="BD1419" s="255"/>
      <c r="BE1419" s="255"/>
      <c r="BF1419" s="255"/>
      <c r="BG1419" s="255"/>
      <c r="BH1419" s="255"/>
      <c r="BI1419" s="255"/>
    </row>
    <row r="1420" spans="1:61" x14ac:dyDescent="0.2">
      <c r="A1420" s="255"/>
      <c r="B1420" s="255"/>
      <c r="C1420" s="255"/>
      <c r="D1420" s="255"/>
      <c r="E1420" s="255"/>
      <c r="F1420" s="255"/>
      <c r="G1420" s="255"/>
      <c r="H1420" s="255"/>
      <c r="I1420" s="255"/>
      <c r="J1420" s="255"/>
      <c r="K1420" s="255"/>
      <c r="L1420" s="255"/>
      <c r="M1420" s="255"/>
      <c r="N1420" s="255"/>
      <c r="O1420" s="255"/>
      <c r="P1420" s="255"/>
      <c r="Q1420" s="255"/>
      <c r="R1420" s="255"/>
      <c r="S1420" s="255"/>
      <c r="T1420" s="255"/>
      <c r="U1420" s="255"/>
      <c r="V1420" s="255"/>
      <c r="W1420" s="255"/>
      <c r="X1420" s="255"/>
      <c r="Y1420" s="255"/>
      <c r="Z1420" s="255"/>
      <c r="AA1420" s="255"/>
      <c r="AB1420" s="255"/>
      <c r="AC1420" s="255"/>
      <c r="AD1420" s="255"/>
      <c r="AE1420" s="255"/>
      <c r="AF1420" s="255"/>
      <c r="AG1420" s="255"/>
      <c r="AH1420" s="255"/>
      <c r="AI1420" s="255"/>
      <c r="AJ1420" s="255"/>
      <c r="AK1420" s="255"/>
      <c r="AL1420" s="255"/>
      <c r="AM1420" s="255"/>
      <c r="AN1420" s="255"/>
      <c r="AO1420" s="255"/>
      <c r="AP1420" s="255"/>
      <c r="AQ1420" s="255"/>
      <c r="AR1420" s="255"/>
      <c r="AS1420" s="255"/>
      <c r="AT1420" s="255"/>
      <c r="AU1420" s="255"/>
      <c r="AV1420" s="255"/>
      <c r="AW1420" s="255"/>
      <c r="AX1420" s="255"/>
      <c r="AY1420" s="255"/>
      <c r="AZ1420" s="255"/>
      <c r="BA1420" s="255"/>
      <c r="BB1420" s="255"/>
      <c r="BC1420" s="255"/>
      <c r="BD1420" s="255"/>
      <c r="BE1420" s="255"/>
      <c r="BF1420" s="255"/>
      <c r="BG1420" s="255"/>
      <c r="BH1420" s="255"/>
      <c r="BI1420" s="255"/>
    </row>
    <row r="1421" spans="1:61" x14ac:dyDescent="0.2">
      <c r="A1421" s="255"/>
      <c r="B1421" s="255"/>
      <c r="C1421" s="255"/>
      <c r="D1421" s="255"/>
      <c r="E1421" s="255"/>
      <c r="F1421" s="255"/>
      <c r="G1421" s="255"/>
      <c r="H1421" s="255"/>
      <c r="I1421" s="255"/>
      <c r="J1421" s="255"/>
      <c r="K1421" s="255"/>
      <c r="L1421" s="255"/>
      <c r="M1421" s="255"/>
      <c r="N1421" s="255"/>
      <c r="O1421" s="255"/>
      <c r="P1421" s="255"/>
      <c r="Q1421" s="255"/>
      <c r="R1421" s="255"/>
      <c r="S1421" s="255"/>
      <c r="T1421" s="255"/>
      <c r="U1421" s="255"/>
      <c r="V1421" s="255"/>
      <c r="W1421" s="255"/>
      <c r="X1421" s="255"/>
      <c r="Y1421" s="255"/>
      <c r="Z1421" s="255"/>
      <c r="AA1421" s="255"/>
      <c r="AB1421" s="255"/>
      <c r="AC1421" s="255"/>
      <c r="AD1421" s="255"/>
      <c r="AE1421" s="255"/>
      <c r="AF1421" s="255"/>
      <c r="AG1421" s="255"/>
      <c r="AH1421" s="255"/>
      <c r="AI1421" s="255"/>
      <c r="AJ1421" s="255"/>
      <c r="AK1421" s="255"/>
      <c r="AL1421" s="255"/>
      <c r="AM1421" s="255"/>
      <c r="AN1421" s="255"/>
      <c r="AO1421" s="255"/>
      <c r="AP1421" s="255"/>
      <c r="AQ1421" s="255"/>
      <c r="AR1421" s="255"/>
      <c r="AS1421" s="255"/>
      <c r="AT1421" s="255"/>
      <c r="AU1421" s="255"/>
      <c r="AV1421" s="255"/>
      <c r="AW1421" s="255"/>
      <c r="AX1421" s="255"/>
      <c r="AY1421" s="255"/>
      <c r="AZ1421" s="255"/>
      <c r="BA1421" s="255"/>
      <c r="BB1421" s="255"/>
      <c r="BC1421" s="255"/>
      <c r="BD1421" s="255"/>
      <c r="BE1421" s="255"/>
      <c r="BF1421" s="255"/>
      <c r="BG1421" s="255"/>
      <c r="BH1421" s="255"/>
      <c r="BI1421" s="255"/>
    </row>
    <row r="1422" spans="1:61" x14ac:dyDescent="0.2">
      <c r="A1422" s="255"/>
      <c r="B1422" s="255"/>
      <c r="C1422" s="255"/>
      <c r="D1422" s="255"/>
      <c r="E1422" s="255"/>
      <c r="F1422" s="255"/>
      <c r="G1422" s="255"/>
      <c r="H1422" s="255"/>
      <c r="I1422" s="255"/>
      <c r="J1422" s="255"/>
      <c r="K1422" s="255"/>
      <c r="L1422" s="255"/>
      <c r="M1422" s="255"/>
      <c r="N1422" s="255"/>
      <c r="O1422" s="255"/>
      <c r="P1422" s="255"/>
      <c r="Q1422" s="255"/>
      <c r="R1422" s="255"/>
      <c r="S1422" s="255"/>
      <c r="T1422" s="255"/>
      <c r="U1422" s="255"/>
      <c r="V1422" s="255"/>
      <c r="W1422" s="255"/>
      <c r="X1422" s="255"/>
      <c r="Y1422" s="255"/>
      <c r="Z1422" s="255"/>
      <c r="AA1422" s="255"/>
      <c r="AB1422" s="255"/>
      <c r="AC1422" s="255"/>
      <c r="AD1422" s="255"/>
      <c r="AE1422" s="255"/>
      <c r="AF1422" s="255"/>
      <c r="AG1422" s="255"/>
      <c r="AH1422" s="255"/>
      <c r="AI1422" s="255"/>
      <c r="AJ1422" s="255"/>
      <c r="AK1422" s="255"/>
      <c r="AL1422" s="255"/>
      <c r="AM1422" s="255"/>
      <c r="AN1422" s="255"/>
      <c r="AO1422" s="255"/>
      <c r="AP1422" s="255"/>
      <c r="AQ1422" s="255"/>
      <c r="AR1422" s="255"/>
      <c r="AS1422" s="255"/>
      <c r="AT1422" s="255"/>
      <c r="AU1422" s="255"/>
      <c r="AV1422" s="255"/>
      <c r="AW1422" s="255"/>
      <c r="AX1422" s="255"/>
      <c r="AY1422" s="255"/>
      <c r="AZ1422" s="255"/>
      <c r="BA1422" s="255"/>
      <c r="BB1422" s="255"/>
      <c r="BC1422" s="255"/>
      <c r="BD1422" s="255"/>
      <c r="BE1422" s="255"/>
      <c r="BF1422" s="255"/>
      <c r="BG1422" s="255"/>
      <c r="BH1422" s="255"/>
      <c r="BI1422" s="255"/>
    </row>
    <row r="1423" spans="1:61" x14ac:dyDescent="0.2">
      <c r="A1423" s="255"/>
      <c r="B1423" s="255"/>
      <c r="C1423" s="255"/>
      <c r="D1423" s="255"/>
      <c r="E1423" s="255"/>
      <c r="F1423" s="255"/>
      <c r="G1423" s="255"/>
      <c r="H1423" s="255"/>
      <c r="I1423" s="255"/>
      <c r="J1423" s="255"/>
      <c r="K1423" s="255"/>
      <c r="L1423" s="255"/>
      <c r="M1423" s="255"/>
      <c r="N1423" s="255"/>
      <c r="O1423" s="255"/>
      <c r="P1423" s="255"/>
      <c r="Q1423" s="255"/>
      <c r="R1423" s="255"/>
      <c r="S1423" s="255"/>
      <c r="T1423" s="255"/>
      <c r="U1423" s="255"/>
      <c r="V1423" s="255"/>
      <c r="W1423" s="255"/>
      <c r="X1423" s="255"/>
      <c r="Y1423" s="255"/>
      <c r="Z1423" s="255"/>
      <c r="AA1423" s="255"/>
      <c r="AB1423" s="255"/>
      <c r="AC1423" s="255"/>
      <c r="AD1423" s="255"/>
      <c r="AE1423" s="255"/>
      <c r="AF1423" s="255"/>
      <c r="AG1423" s="255"/>
      <c r="AH1423" s="255"/>
      <c r="AI1423" s="255"/>
      <c r="AJ1423" s="255"/>
      <c r="AK1423" s="255"/>
      <c r="AL1423" s="255"/>
      <c r="AM1423" s="255"/>
      <c r="AN1423" s="255"/>
      <c r="AO1423" s="255"/>
      <c r="AP1423" s="255"/>
      <c r="AQ1423" s="255"/>
      <c r="AR1423" s="255"/>
      <c r="AS1423" s="255"/>
      <c r="AT1423" s="255"/>
      <c r="AU1423" s="255"/>
      <c r="AV1423" s="255"/>
      <c r="AW1423" s="255"/>
      <c r="AX1423" s="255"/>
      <c r="AY1423" s="255"/>
      <c r="AZ1423" s="255"/>
      <c r="BA1423" s="255"/>
      <c r="BB1423" s="255"/>
      <c r="BC1423" s="255"/>
      <c r="BD1423" s="255"/>
      <c r="BE1423" s="255"/>
      <c r="BF1423" s="255"/>
      <c r="BG1423" s="255"/>
      <c r="BH1423" s="255"/>
      <c r="BI1423" s="255"/>
    </row>
    <row r="1424" spans="1:61" x14ac:dyDescent="0.2">
      <c r="A1424" s="255"/>
      <c r="B1424" s="255"/>
      <c r="C1424" s="255"/>
      <c r="D1424" s="255"/>
      <c r="E1424" s="255"/>
      <c r="F1424" s="255"/>
      <c r="G1424" s="255"/>
      <c r="H1424" s="255"/>
      <c r="I1424" s="255"/>
      <c r="J1424" s="255"/>
      <c r="K1424" s="255"/>
      <c r="L1424" s="255"/>
      <c r="M1424" s="255"/>
      <c r="N1424" s="255"/>
      <c r="O1424" s="255"/>
      <c r="P1424" s="255"/>
      <c r="Q1424" s="255"/>
      <c r="R1424" s="255"/>
      <c r="S1424" s="255"/>
      <c r="T1424" s="255"/>
      <c r="U1424" s="255"/>
      <c r="V1424" s="255"/>
      <c r="W1424" s="255"/>
      <c r="X1424" s="255"/>
      <c r="Y1424" s="255"/>
      <c r="Z1424" s="255"/>
      <c r="AA1424" s="255"/>
      <c r="AB1424" s="255"/>
      <c r="AC1424" s="255"/>
      <c r="AD1424" s="255"/>
      <c r="AE1424" s="255"/>
      <c r="AF1424" s="255"/>
      <c r="AG1424" s="255"/>
      <c r="AH1424" s="255"/>
      <c r="AI1424" s="255"/>
      <c r="AJ1424" s="255"/>
      <c r="AK1424" s="255"/>
      <c r="AL1424" s="255"/>
      <c r="AM1424" s="255"/>
      <c r="AN1424" s="255"/>
      <c r="AO1424" s="255"/>
      <c r="AP1424" s="255"/>
      <c r="AQ1424" s="255"/>
      <c r="AR1424" s="255"/>
      <c r="AS1424" s="255"/>
      <c r="AT1424" s="255"/>
      <c r="AU1424" s="255"/>
      <c r="AV1424" s="255"/>
      <c r="AW1424" s="255"/>
      <c r="AX1424" s="255"/>
      <c r="AY1424" s="255"/>
      <c r="AZ1424" s="255"/>
      <c r="BA1424" s="255"/>
      <c r="BB1424" s="255"/>
      <c r="BC1424" s="255"/>
      <c r="BD1424" s="255"/>
      <c r="BE1424" s="255"/>
      <c r="BF1424" s="255"/>
      <c r="BG1424" s="255"/>
      <c r="BH1424" s="255"/>
      <c r="BI1424" s="255"/>
    </row>
    <row r="1425" spans="1:61" x14ac:dyDescent="0.2">
      <c r="A1425" s="255"/>
      <c r="B1425" s="255"/>
      <c r="C1425" s="255"/>
      <c r="D1425" s="255"/>
      <c r="E1425" s="255"/>
      <c r="F1425" s="255"/>
      <c r="G1425" s="255"/>
      <c r="H1425" s="255"/>
      <c r="I1425" s="255"/>
      <c r="J1425" s="255"/>
      <c r="K1425" s="255"/>
      <c r="L1425" s="255"/>
      <c r="M1425" s="255"/>
      <c r="N1425" s="255"/>
      <c r="O1425" s="255"/>
      <c r="P1425" s="255"/>
      <c r="Q1425" s="255"/>
      <c r="R1425" s="255"/>
      <c r="S1425" s="255"/>
      <c r="T1425" s="255"/>
      <c r="U1425" s="255"/>
      <c r="V1425" s="255"/>
      <c r="W1425" s="255"/>
      <c r="X1425" s="255"/>
      <c r="Y1425" s="255"/>
      <c r="Z1425" s="255"/>
      <c r="AA1425" s="255"/>
      <c r="AB1425" s="255"/>
      <c r="AC1425" s="255"/>
      <c r="AD1425" s="255"/>
      <c r="AE1425" s="255"/>
      <c r="AF1425" s="255"/>
      <c r="AG1425" s="255"/>
      <c r="AH1425" s="255"/>
      <c r="AI1425" s="255"/>
      <c r="AJ1425" s="255"/>
      <c r="AK1425" s="255"/>
      <c r="AL1425" s="255"/>
      <c r="AM1425" s="255"/>
      <c r="AN1425" s="255"/>
      <c r="AO1425" s="255"/>
      <c r="AP1425" s="255"/>
      <c r="AQ1425" s="255"/>
      <c r="AR1425" s="255"/>
      <c r="AS1425" s="255"/>
      <c r="AT1425" s="255"/>
      <c r="AU1425" s="255"/>
      <c r="AV1425" s="255"/>
      <c r="AW1425" s="255"/>
      <c r="AX1425" s="255"/>
      <c r="AY1425" s="255"/>
      <c r="AZ1425" s="255"/>
      <c r="BA1425" s="255"/>
      <c r="BB1425" s="255"/>
      <c r="BC1425" s="255"/>
      <c r="BD1425" s="255"/>
      <c r="BE1425" s="255"/>
      <c r="BF1425" s="255"/>
      <c r="BG1425" s="255"/>
      <c r="BH1425" s="255"/>
      <c r="BI1425" s="255"/>
    </row>
    <row r="1426" spans="1:61" x14ac:dyDescent="0.2">
      <c r="A1426" s="255"/>
      <c r="B1426" s="255"/>
      <c r="C1426" s="255"/>
      <c r="D1426" s="255"/>
      <c r="E1426" s="255"/>
      <c r="F1426" s="255"/>
      <c r="G1426" s="255"/>
      <c r="H1426" s="255"/>
      <c r="I1426" s="255"/>
      <c r="J1426" s="255"/>
      <c r="K1426" s="255"/>
      <c r="L1426" s="255"/>
      <c r="M1426" s="255"/>
      <c r="N1426" s="255"/>
      <c r="O1426" s="255"/>
      <c r="P1426" s="255"/>
      <c r="Q1426" s="255"/>
      <c r="R1426" s="255"/>
      <c r="S1426" s="255"/>
      <c r="T1426" s="255"/>
      <c r="U1426" s="255"/>
      <c r="V1426" s="255"/>
      <c r="W1426" s="255"/>
      <c r="X1426" s="255"/>
      <c r="Y1426" s="255"/>
      <c r="Z1426" s="255"/>
      <c r="AA1426" s="255"/>
      <c r="AB1426" s="255"/>
      <c r="AC1426" s="255"/>
      <c r="AD1426" s="255"/>
      <c r="AE1426" s="255"/>
      <c r="AF1426" s="255"/>
      <c r="AG1426" s="255"/>
      <c r="AH1426" s="255"/>
      <c r="AI1426" s="255"/>
      <c r="AJ1426" s="255"/>
      <c r="AK1426" s="255"/>
      <c r="AL1426" s="255"/>
      <c r="AM1426" s="255"/>
      <c r="AN1426" s="255"/>
      <c r="AO1426" s="255"/>
      <c r="AP1426" s="255"/>
      <c r="AQ1426" s="255"/>
      <c r="AR1426" s="255"/>
      <c r="AS1426" s="255"/>
      <c r="AT1426" s="255"/>
      <c r="AU1426" s="255"/>
      <c r="AV1426" s="255"/>
      <c r="AW1426" s="255"/>
      <c r="AX1426" s="255"/>
      <c r="AY1426" s="255"/>
      <c r="AZ1426" s="255"/>
      <c r="BA1426" s="255"/>
      <c r="BB1426" s="255"/>
      <c r="BC1426" s="255"/>
      <c r="BD1426" s="255"/>
      <c r="BE1426" s="255"/>
      <c r="BF1426" s="255"/>
      <c r="BG1426" s="255"/>
      <c r="BH1426" s="255"/>
      <c r="BI1426" s="255"/>
    </row>
    <row r="1427" spans="1:61" x14ac:dyDescent="0.2">
      <c r="A1427" s="255"/>
      <c r="B1427" s="255"/>
      <c r="C1427" s="255"/>
      <c r="D1427" s="255"/>
      <c r="E1427" s="255"/>
      <c r="F1427" s="255"/>
      <c r="G1427" s="255"/>
      <c r="H1427" s="255"/>
      <c r="I1427" s="255"/>
      <c r="J1427" s="255"/>
      <c r="K1427" s="255"/>
      <c r="L1427" s="255"/>
      <c r="M1427" s="255"/>
      <c r="N1427" s="255"/>
      <c r="O1427" s="255"/>
      <c r="P1427" s="255"/>
      <c r="Q1427" s="255"/>
      <c r="R1427" s="255"/>
      <c r="S1427" s="255"/>
      <c r="T1427" s="255"/>
      <c r="U1427" s="255"/>
      <c r="V1427" s="255"/>
      <c r="W1427" s="255"/>
      <c r="X1427" s="255"/>
      <c r="Y1427" s="255"/>
      <c r="Z1427" s="255"/>
      <c r="AA1427" s="255"/>
      <c r="AB1427" s="255"/>
      <c r="AC1427" s="255"/>
      <c r="AD1427" s="255"/>
      <c r="AE1427" s="255"/>
      <c r="AF1427" s="255"/>
      <c r="AG1427" s="255"/>
      <c r="AH1427" s="255"/>
      <c r="AI1427" s="255"/>
      <c r="AJ1427" s="255"/>
      <c r="AK1427" s="255"/>
      <c r="AL1427" s="255"/>
      <c r="AM1427" s="255"/>
      <c r="AN1427" s="255"/>
      <c r="AO1427" s="255"/>
      <c r="AP1427" s="255"/>
      <c r="AQ1427" s="255"/>
      <c r="AR1427" s="255"/>
      <c r="AS1427" s="255"/>
      <c r="AT1427" s="255"/>
      <c r="AU1427" s="255"/>
      <c r="AV1427" s="255"/>
      <c r="AW1427" s="255"/>
      <c r="AX1427" s="255"/>
      <c r="AY1427" s="255"/>
      <c r="AZ1427" s="255"/>
      <c r="BA1427" s="255"/>
      <c r="BB1427" s="255"/>
      <c r="BC1427" s="255"/>
      <c r="BD1427" s="255"/>
      <c r="BE1427" s="255"/>
      <c r="BF1427" s="255"/>
      <c r="BG1427" s="255"/>
      <c r="BH1427" s="255"/>
      <c r="BI1427" s="255"/>
    </row>
    <row r="1428" spans="1:61" x14ac:dyDescent="0.2">
      <c r="A1428" s="255"/>
      <c r="B1428" s="255"/>
      <c r="C1428" s="255"/>
      <c r="D1428" s="255"/>
      <c r="E1428" s="255"/>
      <c r="F1428" s="255"/>
      <c r="G1428" s="255"/>
      <c r="H1428" s="255"/>
      <c r="I1428" s="255"/>
      <c r="J1428" s="255"/>
      <c r="K1428" s="255"/>
      <c r="L1428" s="255"/>
      <c r="M1428" s="255"/>
      <c r="N1428" s="255"/>
      <c r="O1428" s="255"/>
      <c r="P1428" s="255"/>
      <c r="Q1428" s="255"/>
      <c r="R1428" s="255"/>
      <c r="S1428" s="255"/>
      <c r="T1428" s="255"/>
      <c r="U1428" s="255"/>
      <c r="V1428" s="255"/>
      <c r="W1428" s="255"/>
      <c r="X1428" s="255"/>
      <c r="Y1428" s="255"/>
      <c r="Z1428" s="255"/>
      <c r="AA1428" s="255"/>
      <c r="AB1428" s="255"/>
      <c r="AC1428" s="255"/>
      <c r="AD1428" s="255"/>
      <c r="AE1428" s="255"/>
      <c r="AF1428" s="255"/>
      <c r="AG1428" s="255"/>
      <c r="AH1428" s="255"/>
      <c r="AI1428" s="255"/>
      <c r="AJ1428" s="255"/>
      <c r="AK1428" s="255"/>
      <c r="AL1428" s="255"/>
      <c r="AM1428" s="255"/>
      <c r="AN1428" s="255"/>
      <c r="AO1428" s="255"/>
      <c r="AP1428" s="255"/>
      <c r="AQ1428" s="255"/>
      <c r="AR1428" s="255"/>
      <c r="AS1428" s="255"/>
      <c r="AT1428" s="255"/>
      <c r="AU1428" s="255"/>
      <c r="AV1428" s="255"/>
      <c r="AW1428" s="255"/>
      <c r="AX1428" s="255"/>
      <c r="AY1428" s="255"/>
      <c r="AZ1428" s="255"/>
      <c r="BA1428" s="255"/>
      <c r="BB1428" s="255"/>
      <c r="BC1428" s="255"/>
      <c r="BD1428" s="255"/>
      <c r="BE1428" s="255"/>
      <c r="BF1428" s="255"/>
      <c r="BG1428" s="255"/>
      <c r="BH1428" s="255"/>
      <c r="BI1428" s="255"/>
    </row>
    <row r="1429" spans="1:61" x14ac:dyDescent="0.2">
      <c r="A1429" s="255"/>
      <c r="B1429" s="255"/>
      <c r="C1429" s="255"/>
      <c r="D1429" s="255"/>
      <c r="E1429" s="255"/>
      <c r="F1429" s="255"/>
      <c r="G1429" s="255"/>
      <c r="H1429" s="255"/>
      <c r="I1429" s="255"/>
      <c r="J1429" s="255"/>
      <c r="K1429" s="255"/>
      <c r="L1429" s="255"/>
      <c r="M1429" s="255"/>
      <c r="N1429" s="255"/>
      <c r="O1429" s="255"/>
      <c r="P1429" s="255"/>
      <c r="Q1429" s="255"/>
      <c r="R1429" s="255"/>
      <c r="S1429" s="255"/>
      <c r="T1429" s="255"/>
      <c r="U1429" s="255"/>
      <c r="V1429" s="255"/>
      <c r="W1429" s="255"/>
      <c r="X1429" s="255"/>
      <c r="Y1429" s="255"/>
      <c r="Z1429" s="255"/>
      <c r="AA1429" s="255"/>
      <c r="AB1429" s="255"/>
      <c r="AC1429" s="255"/>
      <c r="AD1429" s="255"/>
      <c r="AE1429" s="255"/>
      <c r="AF1429" s="255"/>
      <c r="AG1429" s="255"/>
      <c r="AH1429" s="255"/>
      <c r="AI1429" s="255"/>
      <c r="AJ1429" s="255"/>
      <c r="AK1429" s="255"/>
      <c r="AL1429" s="255"/>
      <c r="AM1429" s="255"/>
      <c r="AN1429" s="255"/>
      <c r="AO1429" s="255"/>
      <c r="AP1429" s="255"/>
      <c r="AQ1429" s="255"/>
      <c r="AR1429" s="255"/>
      <c r="AS1429" s="255"/>
      <c r="AT1429" s="255"/>
      <c r="AU1429" s="255"/>
      <c r="AV1429" s="255"/>
      <c r="AW1429" s="255"/>
      <c r="AX1429" s="255"/>
      <c r="AY1429" s="255"/>
      <c r="AZ1429" s="255"/>
      <c r="BA1429" s="255"/>
      <c r="BB1429" s="255"/>
      <c r="BC1429" s="255"/>
      <c r="BD1429" s="255"/>
      <c r="BE1429" s="255"/>
      <c r="BF1429" s="255"/>
      <c r="BG1429" s="255"/>
      <c r="BH1429" s="255"/>
      <c r="BI1429" s="255"/>
    </row>
    <row r="1430" spans="1:61" x14ac:dyDescent="0.2">
      <c r="A1430" s="255"/>
      <c r="B1430" s="255"/>
      <c r="C1430" s="255"/>
      <c r="D1430" s="255"/>
      <c r="E1430" s="255"/>
      <c r="F1430" s="255"/>
      <c r="G1430" s="255"/>
      <c r="H1430" s="255"/>
      <c r="I1430" s="255"/>
      <c r="J1430" s="255"/>
      <c r="K1430" s="255"/>
      <c r="L1430" s="255"/>
      <c r="M1430" s="255"/>
      <c r="N1430" s="255"/>
      <c r="O1430" s="255"/>
      <c r="P1430" s="255"/>
      <c r="Q1430" s="255"/>
      <c r="R1430" s="255"/>
      <c r="S1430" s="255"/>
      <c r="T1430" s="255"/>
      <c r="U1430" s="255"/>
      <c r="V1430" s="255"/>
      <c r="W1430" s="255"/>
      <c r="X1430" s="255"/>
      <c r="Y1430" s="255"/>
      <c r="Z1430" s="255"/>
      <c r="AA1430" s="255"/>
      <c r="AB1430" s="255"/>
      <c r="AC1430" s="255"/>
      <c r="AD1430" s="255"/>
      <c r="AE1430" s="255"/>
      <c r="AF1430" s="255"/>
      <c r="AG1430" s="255"/>
      <c r="AH1430" s="255"/>
      <c r="AI1430" s="255"/>
      <c r="AJ1430" s="255"/>
      <c r="AK1430" s="255"/>
      <c r="AL1430" s="255"/>
      <c r="AM1430" s="255"/>
      <c r="AN1430" s="255"/>
      <c r="AO1430" s="255"/>
      <c r="AP1430" s="255"/>
      <c r="AQ1430" s="255"/>
      <c r="AR1430" s="255"/>
      <c r="AS1430" s="255"/>
      <c r="AT1430" s="255"/>
      <c r="AU1430" s="255"/>
      <c r="AV1430" s="255"/>
      <c r="AW1430" s="255"/>
      <c r="AX1430" s="255"/>
      <c r="AY1430" s="255"/>
      <c r="AZ1430" s="255"/>
      <c r="BA1430" s="255"/>
      <c r="BB1430" s="255"/>
      <c r="BC1430" s="255"/>
      <c r="BD1430" s="255"/>
      <c r="BE1430" s="255"/>
      <c r="BF1430" s="255"/>
      <c r="BG1430" s="255"/>
      <c r="BH1430" s="255"/>
      <c r="BI1430" s="255"/>
    </row>
    <row r="1431" spans="1:61" x14ac:dyDescent="0.2">
      <c r="A1431" s="255"/>
      <c r="B1431" s="255"/>
      <c r="C1431" s="255"/>
      <c r="D1431" s="255"/>
      <c r="E1431" s="255"/>
      <c r="F1431" s="255"/>
      <c r="G1431" s="255"/>
      <c r="H1431" s="255"/>
      <c r="I1431" s="255"/>
      <c r="J1431" s="255"/>
      <c r="K1431" s="255"/>
      <c r="L1431" s="255"/>
      <c r="M1431" s="255"/>
      <c r="N1431" s="255"/>
      <c r="O1431" s="255"/>
      <c r="P1431" s="255"/>
      <c r="Q1431" s="255"/>
      <c r="R1431" s="255"/>
      <c r="S1431" s="255"/>
      <c r="T1431" s="255"/>
      <c r="U1431" s="255"/>
      <c r="V1431" s="255"/>
      <c r="W1431" s="255"/>
      <c r="X1431" s="255"/>
      <c r="Y1431" s="255"/>
      <c r="Z1431" s="255"/>
      <c r="AA1431" s="255"/>
      <c r="AB1431" s="255"/>
      <c r="AC1431" s="255"/>
      <c r="AD1431" s="255"/>
      <c r="AE1431" s="255"/>
      <c r="AF1431" s="255"/>
      <c r="AG1431" s="255"/>
      <c r="AH1431" s="255"/>
      <c r="AI1431" s="255"/>
      <c r="AJ1431" s="255"/>
      <c r="AK1431" s="255"/>
      <c r="AL1431" s="255"/>
      <c r="AM1431" s="255"/>
      <c r="AN1431" s="255"/>
      <c r="AO1431" s="255"/>
      <c r="AP1431" s="255"/>
      <c r="AQ1431" s="255"/>
      <c r="AR1431" s="255"/>
      <c r="AS1431" s="255"/>
      <c r="AT1431" s="255"/>
      <c r="AU1431" s="255"/>
      <c r="AV1431" s="255"/>
      <c r="AW1431" s="255"/>
      <c r="AX1431" s="255"/>
      <c r="AY1431" s="255"/>
      <c r="AZ1431" s="255"/>
      <c r="BA1431" s="255"/>
      <c r="BB1431" s="255"/>
      <c r="BC1431" s="255"/>
      <c r="BD1431" s="255"/>
      <c r="BE1431" s="255"/>
      <c r="BF1431" s="255"/>
      <c r="BG1431" s="255"/>
      <c r="BH1431" s="255"/>
      <c r="BI1431" s="255"/>
    </row>
    <row r="1432" spans="1:61" x14ac:dyDescent="0.2">
      <c r="A1432" s="255"/>
      <c r="B1432" s="255"/>
      <c r="C1432" s="255"/>
      <c r="D1432" s="255"/>
      <c r="E1432" s="255"/>
      <c r="F1432" s="255"/>
      <c r="G1432" s="255"/>
      <c r="H1432" s="255"/>
      <c r="I1432" s="255"/>
      <c r="J1432" s="255"/>
      <c r="K1432" s="255"/>
      <c r="L1432" s="255"/>
      <c r="M1432" s="255"/>
      <c r="N1432" s="255"/>
      <c r="O1432" s="255"/>
      <c r="P1432" s="255"/>
      <c r="Q1432" s="255"/>
      <c r="R1432" s="255"/>
      <c r="S1432" s="255"/>
      <c r="T1432" s="255"/>
      <c r="U1432" s="255"/>
      <c r="V1432" s="255"/>
      <c r="W1432" s="255"/>
      <c r="X1432" s="255"/>
      <c r="Y1432" s="255"/>
      <c r="Z1432" s="255"/>
      <c r="AA1432" s="255"/>
      <c r="AB1432" s="255"/>
      <c r="AC1432" s="255"/>
      <c r="AD1432" s="255"/>
      <c r="AE1432" s="255"/>
      <c r="AF1432" s="255"/>
      <c r="AG1432" s="255"/>
      <c r="AH1432" s="255"/>
      <c r="AI1432" s="255"/>
      <c r="AJ1432" s="255"/>
      <c r="AK1432" s="255"/>
      <c r="AL1432" s="255"/>
      <c r="AM1432" s="255"/>
      <c r="AN1432" s="255"/>
      <c r="AO1432" s="255"/>
      <c r="AP1432" s="255"/>
      <c r="AQ1432" s="255"/>
      <c r="AR1432" s="255"/>
      <c r="AS1432" s="255"/>
      <c r="AT1432" s="255"/>
      <c r="AU1432" s="255"/>
      <c r="AV1432" s="255"/>
      <c r="AW1432" s="255"/>
      <c r="AX1432" s="255"/>
      <c r="AY1432" s="255"/>
      <c r="AZ1432" s="255"/>
      <c r="BA1432" s="255"/>
      <c r="BB1432" s="255"/>
      <c r="BC1432" s="255"/>
      <c r="BD1432" s="255"/>
      <c r="BE1432" s="255"/>
      <c r="BF1432" s="255"/>
      <c r="BG1432" s="255"/>
      <c r="BH1432" s="255"/>
      <c r="BI1432" s="255"/>
    </row>
    <row r="1433" spans="1:61" x14ac:dyDescent="0.2">
      <c r="A1433" s="255"/>
      <c r="B1433" s="255"/>
      <c r="C1433" s="255"/>
      <c r="D1433" s="255"/>
      <c r="E1433" s="255"/>
      <c r="F1433" s="255"/>
      <c r="G1433" s="255"/>
      <c r="H1433" s="255"/>
      <c r="I1433" s="255"/>
      <c r="J1433" s="255"/>
      <c r="K1433" s="255"/>
      <c r="L1433" s="255"/>
      <c r="M1433" s="255"/>
      <c r="N1433" s="255"/>
      <c r="O1433" s="255"/>
      <c r="P1433" s="255"/>
      <c r="Q1433" s="255"/>
      <c r="R1433" s="255"/>
      <c r="S1433" s="255"/>
      <c r="T1433" s="255"/>
      <c r="U1433" s="255"/>
      <c r="V1433" s="255"/>
      <c r="W1433" s="255"/>
      <c r="X1433" s="255"/>
      <c r="Y1433" s="255"/>
      <c r="Z1433" s="255"/>
      <c r="AA1433" s="255"/>
      <c r="AB1433" s="255"/>
      <c r="AC1433" s="255"/>
      <c r="AD1433" s="255"/>
      <c r="AE1433" s="255"/>
      <c r="AF1433" s="255"/>
      <c r="AG1433" s="255"/>
      <c r="AH1433" s="255"/>
      <c r="AI1433" s="255"/>
      <c r="AJ1433" s="255"/>
      <c r="AK1433" s="255"/>
      <c r="AL1433" s="255"/>
      <c r="AM1433" s="255"/>
      <c r="AN1433" s="255"/>
      <c r="AO1433" s="255"/>
      <c r="AP1433" s="255"/>
      <c r="AQ1433" s="255"/>
      <c r="AR1433" s="255"/>
      <c r="AS1433" s="255"/>
      <c r="AT1433" s="255"/>
      <c r="AU1433" s="255"/>
      <c r="AV1433" s="255"/>
      <c r="AW1433" s="255"/>
      <c r="AX1433" s="255"/>
      <c r="AY1433" s="255"/>
      <c r="AZ1433" s="255"/>
      <c r="BA1433" s="255"/>
      <c r="BB1433" s="255"/>
      <c r="BC1433" s="255"/>
      <c r="BD1433" s="255"/>
      <c r="BE1433" s="255"/>
      <c r="BF1433" s="255"/>
      <c r="BG1433" s="255"/>
      <c r="BH1433" s="255"/>
      <c r="BI1433" s="255"/>
    </row>
    <row r="1434" spans="1:61" x14ac:dyDescent="0.2">
      <c r="A1434" s="255"/>
      <c r="B1434" s="255"/>
      <c r="C1434" s="255"/>
      <c r="D1434" s="255"/>
      <c r="E1434" s="255"/>
      <c r="F1434" s="255"/>
      <c r="G1434" s="255"/>
      <c r="H1434" s="255"/>
      <c r="I1434" s="255"/>
      <c r="J1434" s="255"/>
      <c r="K1434" s="255"/>
      <c r="L1434" s="255"/>
      <c r="M1434" s="255"/>
      <c r="N1434" s="255"/>
      <c r="O1434" s="255"/>
      <c r="P1434" s="255"/>
      <c r="Q1434" s="255"/>
      <c r="R1434" s="255"/>
      <c r="S1434" s="255"/>
      <c r="T1434" s="255"/>
      <c r="U1434" s="255"/>
      <c r="V1434" s="255"/>
      <c r="W1434" s="255"/>
      <c r="X1434" s="255"/>
      <c r="Y1434" s="255"/>
      <c r="Z1434" s="255"/>
      <c r="AA1434" s="255"/>
      <c r="AB1434" s="255"/>
      <c r="AC1434" s="255"/>
      <c r="AD1434" s="255"/>
      <c r="AE1434" s="255"/>
      <c r="AF1434" s="255"/>
      <c r="AG1434" s="255"/>
      <c r="AH1434" s="255"/>
      <c r="AI1434" s="255"/>
      <c r="AJ1434" s="255"/>
      <c r="AK1434" s="255"/>
      <c r="AL1434" s="255"/>
      <c r="AM1434" s="255"/>
      <c r="AN1434" s="255"/>
      <c r="AO1434" s="255"/>
      <c r="AP1434" s="255"/>
      <c r="AQ1434" s="255"/>
      <c r="AR1434" s="255"/>
      <c r="AS1434" s="255"/>
      <c r="AT1434" s="255"/>
      <c r="AU1434" s="255"/>
      <c r="AV1434" s="255"/>
      <c r="AW1434" s="255"/>
      <c r="AX1434" s="255"/>
      <c r="AY1434" s="255"/>
      <c r="AZ1434" s="255"/>
      <c r="BA1434" s="255"/>
      <c r="BB1434" s="255"/>
      <c r="BC1434" s="255"/>
      <c r="BD1434" s="255"/>
      <c r="BE1434" s="255"/>
      <c r="BF1434" s="255"/>
      <c r="BG1434" s="255"/>
      <c r="BH1434" s="255"/>
      <c r="BI1434" s="255"/>
    </row>
    <row r="1435" spans="1:61" x14ac:dyDescent="0.2">
      <c r="A1435" s="255"/>
      <c r="B1435" s="255"/>
      <c r="C1435" s="255"/>
      <c r="D1435" s="255"/>
      <c r="E1435" s="255"/>
      <c r="F1435" s="255"/>
      <c r="G1435" s="255"/>
      <c r="H1435" s="255"/>
      <c r="I1435" s="255"/>
      <c r="J1435" s="255"/>
      <c r="K1435" s="255"/>
      <c r="L1435" s="255"/>
      <c r="M1435" s="255"/>
      <c r="N1435" s="255"/>
      <c r="O1435" s="255"/>
      <c r="P1435" s="255"/>
      <c r="Q1435" s="255"/>
      <c r="R1435" s="255"/>
      <c r="S1435" s="255"/>
      <c r="T1435" s="255"/>
      <c r="U1435" s="255"/>
      <c r="V1435" s="255"/>
      <c r="W1435" s="255"/>
      <c r="X1435" s="255"/>
      <c r="Y1435" s="255"/>
      <c r="Z1435" s="255"/>
      <c r="AA1435" s="255"/>
      <c r="AB1435" s="255"/>
      <c r="AC1435" s="255"/>
      <c r="AD1435" s="255"/>
      <c r="AE1435" s="255"/>
      <c r="AF1435" s="255"/>
      <c r="AG1435" s="255"/>
      <c r="AH1435" s="255"/>
      <c r="AI1435" s="255"/>
      <c r="AJ1435" s="255"/>
      <c r="AK1435" s="255"/>
      <c r="AL1435" s="255"/>
      <c r="AM1435" s="255"/>
      <c r="AN1435" s="255"/>
      <c r="AO1435" s="255"/>
      <c r="AP1435" s="255"/>
      <c r="AQ1435" s="255"/>
      <c r="AR1435" s="255"/>
      <c r="AS1435" s="255"/>
      <c r="AT1435" s="255"/>
      <c r="AU1435" s="255"/>
      <c r="AV1435" s="255"/>
      <c r="AW1435" s="255"/>
      <c r="AX1435" s="255"/>
      <c r="AY1435" s="255"/>
      <c r="AZ1435" s="255"/>
      <c r="BA1435" s="255"/>
      <c r="BB1435" s="255"/>
      <c r="BC1435" s="255"/>
      <c r="BD1435" s="255"/>
      <c r="BE1435" s="255"/>
      <c r="BF1435" s="255"/>
      <c r="BG1435" s="255"/>
      <c r="BH1435" s="255"/>
      <c r="BI1435" s="255"/>
    </row>
    <row r="1436" spans="1:61" x14ac:dyDescent="0.2">
      <c r="A1436" s="255"/>
      <c r="B1436" s="255"/>
      <c r="C1436" s="255"/>
      <c r="D1436" s="255"/>
      <c r="E1436" s="255"/>
      <c r="F1436" s="255"/>
      <c r="G1436" s="255"/>
      <c r="H1436" s="255"/>
      <c r="I1436" s="255"/>
      <c r="J1436" s="255"/>
      <c r="K1436" s="255"/>
      <c r="L1436" s="255"/>
      <c r="M1436" s="255"/>
      <c r="N1436" s="255"/>
      <c r="O1436" s="255"/>
      <c r="P1436" s="255"/>
      <c r="Q1436" s="255"/>
      <c r="R1436" s="255"/>
      <c r="S1436" s="255"/>
      <c r="T1436" s="255"/>
      <c r="U1436" s="255"/>
      <c r="V1436" s="255"/>
      <c r="W1436" s="255"/>
      <c r="X1436" s="255"/>
      <c r="Y1436" s="255"/>
      <c r="Z1436" s="255"/>
      <c r="AA1436" s="255"/>
      <c r="AB1436" s="255"/>
      <c r="AC1436" s="255"/>
      <c r="AD1436" s="255"/>
      <c r="AE1436" s="255"/>
      <c r="AF1436" s="255"/>
      <c r="AG1436" s="255"/>
      <c r="AH1436" s="255"/>
      <c r="AI1436" s="255"/>
      <c r="AJ1436" s="255"/>
      <c r="AK1436" s="255"/>
      <c r="AL1436" s="255"/>
      <c r="AM1436" s="255"/>
      <c r="AN1436" s="255"/>
      <c r="AO1436" s="255"/>
      <c r="AP1436" s="255"/>
      <c r="AQ1436" s="255"/>
      <c r="AR1436" s="255"/>
      <c r="AS1436" s="255"/>
      <c r="AT1436" s="255"/>
      <c r="AU1436" s="255"/>
      <c r="AV1436" s="255"/>
      <c r="AW1436" s="255"/>
      <c r="AX1436" s="255"/>
      <c r="AY1436" s="255"/>
      <c r="AZ1436" s="255"/>
      <c r="BA1436" s="255"/>
      <c r="BB1436" s="255"/>
      <c r="BC1436" s="255"/>
      <c r="BD1436" s="255"/>
      <c r="BE1436" s="255"/>
      <c r="BF1436" s="255"/>
      <c r="BG1436" s="255"/>
      <c r="BH1436" s="255"/>
      <c r="BI1436" s="255"/>
    </row>
    <row r="1437" spans="1:61" x14ac:dyDescent="0.2">
      <c r="A1437" s="255"/>
      <c r="B1437" s="255"/>
      <c r="C1437" s="255"/>
      <c r="D1437" s="255"/>
      <c r="E1437" s="255"/>
      <c r="F1437" s="255"/>
      <c r="G1437" s="255"/>
      <c r="H1437" s="255"/>
      <c r="I1437" s="255"/>
      <c r="J1437" s="255"/>
      <c r="K1437" s="255"/>
      <c r="L1437" s="255"/>
      <c r="M1437" s="255"/>
      <c r="N1437" s="255"/>
      <c r="O1437" s="255"/>
      <c r="P1437" s="255"/>
      <c r="Q1437" s="255"/>
      <c r="R1437" s="255"/>
      <c r="S1437" s="255"/>
      <c r="T1437" s="255"/>
      <c r="U1437" s="255"/>
      <c r="V1437" s="255"/>
      <c r="W1437" s="255"/>
      <c r="X1437" s="255"/>
      <c r="Y1437" s="255"/>
      <c r="Z1437" s="255"/>
      <c r="AA1437" s="255"/>
      <c r="AB1437" s="255"/>
      <c r="AC1437" s="255"/>
      <c r="AD1437" s="255"/>
      <c r="AE1437" s="255"/>
      <c r="AF1437" s="255"/>
      <c r="AG1437" s="255"/>
      <c r="AH1437" s="255"/>
      <c r="AI1437" s="255"/>
      <c r="AJ1437" s="255"/>
      <c r="AK1437" s="255"/>
      <c r="AL1437" s="255"/>
      <c r="AM1437" s="255"/>
      <c r="AN1437" s="255"/>
      <c r="AO1437" s="255"/>
      <c r="AP1437" s="255"/>
      <c r="AQ1437" s="255"/>
      <c r="AR1437" s="255"/>
      <c r="AS1437" s="255"/>
      <c r="AT1437" s="255"/>
      <c r="AU1437" s="255"/>
      <c r="AV1437" s="255"/>
      <c r="AW1437" s="255"/>
      <c r="AX1437" s="255"/>
      <c r="AY1437" s="255"/>
      <c r="AZ1437" s="255"/>
      <c r="BA1437" s="255"/>
      <c r="BB1437" s="255"/>
      <c r="BC1437" s="255"/>
      <c r="BD1437" s="255"/>
      <c r="BE1437" s="255"/>
      <c r="BF1437" s="255"/>
      <c r="BG1437" s="255"/>
      <c r="BH1437" s="255"/>
      <c r="BI1437" s="255"/>
    </row>
    <row r="1438" spans="1:61" x14ac:dyDescent="0.2">
      <c r="A1438" s="255"/>
      <c r="B1438" s="255"/>
      <c r="C1438" s="255"/>
      <c r="D1438" s="255"/>
      <c r="E1438" s="255"/>
      <c r="F1438" s="255"/>
      <c r="G1438" s="255"/>
      <c r="H1438" s="255"/>
      <c r="I1438" s="255"/>
      <c r="J1438" s="255"/>
      <c r="K1438" s="255"/>
      <c r="L1438" s="255"/>
      <c r="M1438" s="255"/>
      <c r="N1438" s="255"/>
      <c r="O1438" s="255"/>
      <c r="P1438" s="255"/>
      <c r="Q1438" s="255"/>
      <c r="R1438" s="255"/>
      <c r="S1438" s="255"/>
      <c r="T1438" s="255"/>
      <c r="U1438" s="255"/>
      <c r="V1438" s="255"/>
      <c r="W1438" s="255"/>
      <c r="X1438" s="255"/>
      <c r="Y1438" s="255"/>
      <c r="Z1438" s="255"/>
      <c r="AA1438" s="255"/>
      <c r="AB1438" s="255"/>
      <c r="AC1438" s="255"/>
      <c r="AD1438" s="255"/>
      <c r="AE1438" s="255"/>
      <c r="AF1438" s="255"/>
      <c r="AG1438" s="255"/>
      <c r="AH1438" s="255"/>
      <c r="AI1438" s="255"/>
      <c r="AJ1438" s="255"/>
      <c r="AK1438" s="255"/>
      <c r="AL1438" s="255"/>
      <c r="AM1438" s="255"/>
      <c r="AN1438" s="255"/>
      <c r="AO1438" s="255"/>
      <c r="AP1438" s="255"/>
      <c r="AQ1438" s="255"/>
      <c r="AR1438" s="255"/>
      <c r="AS1438" s="255"/>
      <c r="AT1438" s="255"/>
      <c r="AU1438" s="255"/>
      <c r="AV1438" s="255"/>
      <c r="AW1438" s="255"/>
      <c r="AX1438" s="255"/>
      <c r="AY1438" s="255"/>
      <c r="AZ1438" s="255"/>
      <c r="BA1438" s="255"/>
      <c r="BB1438" s="255"/>
      <c r="BC1438" s="255"/>
      <c r="BD1438" s="255"/>
      <c r="BE1438" s="255"/>
      <c r="BF1438" s="255"/>
      <c r="BG1438" s="255"/>
      <c r="BH1438" s="255"/>
      <c r="BI1438" s="255"/>
    </row>
    <row r="1439" spans="1:61" x14ac:dyDescent="0.2">
      <c r="A1439" s="255"/>
      <c r="B1439" s="255"/>
      <c r="C1439" s="255"/>
      <c r="D1439" s="255"/>
      <c r="E1439" s="255"/>
      <c r="F1439" s="255"/>
      <c r="G1439" s="255"/>
      <c r="H1439" s="255"/>
      <c r="I1439" s="255"/>
      <c r="J1439" s="255"/>
      <c r="K1439" s="255"/>
      <c r="L1439" s="255"/>
      <c r="M1439" s="255"/>
      <c r="N1439" s="255"/>
      <c r="O1439" s="255"/>
      <c r="P1439" s="255"/>
      <c r="Q1439" s="255"/>
      <c r="R1439" s="255"/>
      <c r="S1439" s="255"/>
      <c r="T1439" s="255"/>
      <c r="U1439" s="255"/>
      <c r="V1439" s="255"/>
      <c r="W1439" s="255"/>
      <c r="X1439" s="255"/>
      <c r="Y1439" s="255"/>
      <c r="Z1439" s="255"/>
      <c r="AA1439" s="255"/>
      <c r="AB1439" s="255"/>
      <c r="AC1439" s="255"/>
      <c r="AD1439" s="255"/>
      <c r="AE1439" s="255"/>
      <c r="AF1439" s="255"/>
      <c r="AG1439" s="255"/>
      <c r="AH1439" s="255"/>
      <c r="AI1439" s="255"/>
      <c r="AJ1439" s="255"/>
      <c r="AK1439" s="255"/>
      <c r="AL1439" s="255"/>
      <c r="AM1439" s="255"/>
      <c r="AN1439" s="255"/>
      <c r="AO1439" s="255"/>
      <c r="AP1439" s="255"/>
      <c r="AQ1439" s="255"/>
      <c r="AR1439" s="255"/>
      <c r="AS1439" s="255"/>
      <c r="AT1439" s="255"/>
      <c r="AU1439" s="255"/>
      <c r="AV1439" s="255"/>
      <c r="AW1439" s="255"/>
      <c r="AX1439" s="255"/>
      <c r="AY1439" s="255"/>
      <c r="AZ1439" s="255"/>
      <c r="BA1439" s="255"/>
      <c r="BB1439" s="255"/>
      <c r="BC1439" s="255"/>
      <c r="BD1439" s="255"/>
      <c r="BE1439" s="255"/>
      <c r="BF1439" s="255"/>
      <c r="BG1439" s="255"/>
      <c r="BH1439" s="255"/>
      <c r="BI1439" s="255"/>
    </row>
    <row r="1440" spans="1:61" x14ac:dyDescent="0.2">
      <c r="A1440" s="255"/>
      <c r="B1440" s="255"/>
      <c r="C1440" s="255"/>
      <c r="D1440" s="255"/>
      <c r="E1440" s="255"/>
      <c r="F1440" s="255"/>
      <c r="G1440" s="255"/>
      <c r="H1440" s="255"/>
      <c r="I1440" s="255"/>
      <c r="J1440" s="255"/>
      <c r="K1440" s="255"/>
      <c r="L1440" s="255"/>
      <c r="M1440" s="255"/>
      <c r="N1440" s="255"/>
      <c r="O1440" s="255"/>
      <c r="P1440" s="255"/>
      <c r="Q1440" s="255"/>
      <c r="R1440" s="255"/>
      <c r="S1440" s="255"/>
      <c r="T1440" s="255"/>
      <c r="U1440" s="255"/>
      <c r="V1440" s="255"/>
      <c r="W1440" s="255"/>
      <c r="X1440" s="255"/>
      <c r="Y1440" s="255"/>
      <c r="Z1440" s="255"/>
      <c r="AA1440" s="255"/>
      <c r="AB1440" s="255"/>
      <c r="AC1440" s="255"/>
      <c r="AD1440" s="255"/>
      <c r="AE1440" s="255"/>
      <c r="AF1440" s="255"/>
      <c r="AG1440" s="255"/>
      <c r="AH1440" s="255"/>
      <c r="AI1440" s="255"/>
      <c r="AJ1440" s="255"/>
      <c r="AK1440" s="255"/>
      <c r="AL1440" s="255"/>
      <c r="AM1440" s="255"/>
      <c r="AN1440" s="255"/>
      <c r="AO1440" s="255"/>
      <c r="AP1440" s="255"/>
      <c r="AQ1440" s="255"/>
      <c r="AR1440" s="255"/>
      <c r="AS1440" s="255"/>
      <c r="AT1440" s="255"/>
      <c r="AU1440" s="255"/>
      <c r="AV1440" s="255"/>
      <c r="AW1440" s="255"/>
      <c r="AX1440" s="255"/>
      <c r="AY1440" s="255"/>
      <c r="AZ1440" s="255"/>
      <c r="BA1440" s="255"/>
      <c r="BB1440" s="255"/>
      <c r="BC1440" s="255"/>
      <c r="BD1440" s="255"/>
      <c r="BE1440" s="255"/>
      <c r="BF1440" s="255"/>
      <c r="BG1440" s="255"/>
      <c r="BH1440" s="255"/>
      <c r="BI1440" s="255"/>
    </row>
    <row r="1441" spans="1:61" x14ac:dyDescent="0.2">
      <c r="A1441" s="255"/>
      <c r="B1441" s="255"/>
      <c r="C1441" s="255"/>
      <c r="D1441" s="255"/>
      <c r="E1441" s="255"/>
      <c r="F1441" s="255"/>
      <c r="G1441" s="255"/>
      <c r="H1441" s="255"/>
      <c r="I1441" s="255"/>
      <c r="J1441" s="255"/>
      <c r="K1441" s="255"/>
      <c r="L1441" s="255"/>
      <c r="M1441" s="255"/>
      <c r="N1441" s="255"/>
      <c r="O1441" s="255"/>
      <c r="P1441" s="255"/>
      <c r="Q1441" s="255"/>
      <c r="R1441" s="255"/>
      <c r="S1441" s="255"/>
      <c r="T1441" s="255"/>
      <c r="U1441" s="255"/>
      <c r="V1441" s="255"/>
      <c r="W1441" s="255"/>
      <c r="X1441" s="255"/>
      <c r="Y1441" s="255"/>
      <c r="Z1441" s="255"/>
      <c r="AA1441" s="255"/>
      <c r="AB1441" s="255"/>
      <c r="AC1441" s="255"/>
      <c r="AD1441" s="255"/>
      <c r="AE1441" s="255"/>
      <c r="AF1441" s="255"/>
      <c r="AG1441" s="255"/>
      <c r="AH1441" s="255"/>
      <c r="AI1441" s="255"/>
      <c r="AJ1441" s="255"/>
      <c r="AK1441" s="255"/>
      <c r="AL1441" s="255"/>
      <c r="AM1441" s="255"/>
      <c r="AN1441" s="255"/>
      <c r="AO1441" s="255"/>
      <c r="AP1441" s="255"/>
      <c r="AQ1441" s="255"/>
      <c r="AR1441" s="255"/>
      <c r="AS1441" s="255"/>
      <c r="AT1441" s="255"/>
      <c r="AU1441" s="255"/>
      <c r="AV1441" s="255"/>
      <c r="AW1441" s="255"/>
      <c r="AX1441" s="255"/>
      <c r="AY1441" s="255"/>
      <c r="AZ1441" s="255"/>
      <c r="BA1441" s="255"/>
      <c r="BB1441" s="255"/>
      <c r="BC1441" s="255"/>
      <c r="BD1441" s="255"/>
      <c r="BE1441" s="255"/>
      <c r="BF1441" s="255"/>
      <c r="BG1441" s="255"/>
      <c r="BH1441" s="255"/>
      <c r="BI1441" s="255"/>
    </row>
    <row r="1442" spans="1:61" x14ac:dyDescent="0.2">
      <c r="A1442" s="255"/>
      <c r="B1442" s="255"/>
      <c r="C1442" s="255"/>
      <c r="D1442" s="255"/>
      <c r="E1442" s="255"/>
      <c r="F1442" s="255"/>
      <c r="G1442" s="255"/>
      <c r="H1442" s="255"/>
      <c r="I1442" s="255"/>
      <c r="J1442" s="255"/>
      <c r="K1442" s="255"/>
      <c r="L1442" s="255"/>
      <c r="M1442" s="255"/>
      <c r="N1442" s="255"/>
      <c r="O1442" s="255"/>
      <c r="P1442" s="255"/>
      <c r="Q1442" s="255"/>
      <c r="R1442" s="255"/>
      <c r="S1442" s="255"/>
      <c r="T1442" s="255"/>
      <c r="U1442" s="255"/>
      <c r="V1442" s="255"/>
      <c r="W1442" s="255"/>
      <c r="X1442" s="255"/>
      <c r="Y1442" s="255"/>
      <c r="Z1442" s="255"/>
      <c r="AA1442" s="255"/>
      <c r="AB1442" s="255"/>
      <c r="AC1442" s="255"/>
      <c r="AD1442" s="255"/>
      <c r="AE1442" s="255"/>
      <c r="AF1442" s="255"/>
      <c r="AG1442" s="255"/>
      <c r="AH1442" s="255"/>
      <c r="AI1442" s="255"/>
      <c r="AJ1442" s="255"/>
      <c r="AK1442" s="255"/>
      <c r="AL1442" s="255"/>
      <c r="AM1442" s="255"/>
      <c r="AN1442" s="255"/>
      <c r="AO1442" s="255"/>
      <c r="AP1442" s="255"/>
      <c r="AQ1442" s="255"/>
      <c r="AR1442" s="255"/>
      <c r="AS1442" s="255"/>
      <c r="AT1442" s="255"/>
      <c r="AU1442" s="255"/>
      <c r="AV1442" s="255"/>
      <c r="AW1442" s="255"/>
      <c r="AX1442" s="255"/>
      <c r="AY1442" s="255"/>
      <c r="AZ1442" s="255"/>
      <c r="BA1442" s="255"/>
      <c r="BB1442" s="255"/>
      <c r="BC1442" s="255"/>
      <c r="BD1442" s="255"/>
      <c r="BE1442" s="255"/>
      <c r="BF1442" s="255"/>
      <c r="BG1442" s="255"/>
      <c r="BH1442" s="255"/>
      <c r="BI1442" s="255"/>
    </row>
    <row r="1443" spans="1:61" x14ac:dyDescent="0.2">
      <c r="A1443" s="255"/>
      <c r="B1443" s="255"/>
      <c r="C1443" s="255"/>
      <c r="D1443" s="255"/>
      <c r="E1443" s="255"/>
      <c r="F1443" s="255"/>
      <c r="G1443" s="255"/>
      <c r="H1443" s="255"/>
      <c r="I1443" s="255"/>
      <c r="J1443" s="255"/>
      <c r="K1443" s="255"/>
      <c r="L1443" s="255"/>
      <c r="M1443" s="255"/>
      <c r="N1443" s="255"/>
      <c r="O1443" s="255"/>
      <c r="P1443" s="255"/>
      <c r="Q1443" s="255"/>
      <c r="R1443" s="255"/>
      <c r="S1443" s="255"/>
      <c r="T1443" s="255"/>
      <c r="U1443" s="255"/>
      <c r="V1443" s="255"/>
      <c r="W1443" s="255"/>
      <c r="X1443" s="255"/>
      <c r="Y1443" s="255"/>
      <c r="Z1443" s="255"/>
      <c r="AA1443" s="255"/>
      <c r="AB1443" s="255"/>
      <c r="AC1443" s="255"/>
      <c r="AD1443" s="255"/>
      <c r="AE1443" s="255"/>
      <c r="AF1443" s="255"/>
      <c r="AG1443" s="255"/>
      <c r="AH1443" s="255"/>
      <c r="AI1443" s="255"/>
      <c r="AJ1443" s="255"/>
      <c r="AK1443" s="255"/>
      <c r="AL1443" s="255"/>
      <c r="AM1443" s="255"/>
      <c r="AN1443" s="255"/>
      <c r="AO1443" s="255"/>
      <c r="AP1443" s="255"/>
      <c r="AQ1443" s="255"/>
      <c r="AR1443" s="255"/>
      <c r="AS1443" s="255"/>
      <c r="AT1443" s="255"/>
      <c r="AU1443" s="255"/>
      <c r="AV1443" s="255"/>
      <c r="AW1443" s="255"/>
      <c r="AX1443" s="255"/>
      <c r="AY1443" s="255"/>
      <c r="AZ1443" s="255"/>
      <c r="BA1443" s="255"/>
      <c r="BB1443" s="255"/>
      <c r="BC1443" s="255"/>
      <c r="BD1443" s="255"/>
      <c r="BE1443" s="255"/>
      <c r="BF1443" s="255"/>
      <c r="BG1443" s="255"/>
      <c r="BH1443" s="255"/>
      <c r="BI1443" s="255"/>
    </row>
    <row r="1444" spans="1:61" x14ac:dyDescent="0.2">
      <c r="A1444" s="255"/>
      <c r="B1444" s="255"/>
      <c r="C1444" s="255"/>
      <c r="D1444" s="255"/>
      <c r="E1444" s="255"/>
      <c r="F1444" s="255"/>
      <c r="G1444" s="255"/>
      <c r="H1444" s="255"/>
      <c r="I1444" s="255"/>
      <c r="J1444" s="255"/>
      <c r="K1444" s="255"/>
      <c r="L1444" s="255"/>
      <c r="M1444" s="255"/>
      <c r="N1444" s="255"/>
      <c r="O1444" s="255"/>
      <c r="P1444" s="255"/>
      <c r="Q1444" s="255"/>
      <c r="R1444" s="255"/>
      <c r="S1444" s="255"/>
      <c r="T1444" s="255"/>
      <c r="U1444" s="255"/>
      <c r="V1444" s="255"/>
      <c r="W1444" s="255"/>
      <c r="X1444" s="255"/>
      <c r="Y1444" s="255"/>
      <c r="Z1444" s="255"/>
      <c r="AA1444" s="255"/>
      <c r="AB1444" s="255"/>
      <c r="AC1444" s="255"/>
      <c r="AD1444" s="255"/>
      <c r="AE1444" s="255"/>
      <c r="AF1444" s="255"/>
      <c r="AG1444" s="255"/>
      <c r="AH1444" s="255"/>
      <c r="AI1444" s="255"/>
      <c r="AJ1444" s="255"/>
      <c r="AK1444" s="255"/>
      <c r="AL1444" s="255"/>
      <c r="AM1444" s="255"/>
      <c r="AN1444" s="255"/>
      <c r="AO1444" s="255"/>
      <c r="AP1444" s="255"/>
      <c r="AQ1444" s="255"/>
      <c r="AR1444" s="255"/>
      <c r="AS1444" s="255"/>
      <c r="AT1444" s="255"/>
      <c r="AU1444" s="255"/>
      <c r="AV1444" s="255"/>
      <c r="AW1444" s="255"/>
      <c r="AX1444" s="255"/>
      <c r="AY1444" s="255"/>
      <c r="AZ1444" s="255"/>
      <c r="BA1444" s="255"/>
      <c r="BB1444" s="255"/>
      <c r="BC1444" s="255"/>
      <c r="BD1444" s="255"/>
      <c r="BE1444" s="255"/>
      <c r="BF1444" s="255"/>
      <c r="BG1444" s="255"/>
      <c r="BH1444" s="255"/>
      <c r="BI1444" s="255"/>
    </row>
    <row r="1445" spans="1:61" x14ac:dyDescent="0.2">
      <c r="A1445" s="255"/>
      <c r="B1445" s="255"/>
      <c r="C1445" s="255"/>
      <c r="D1445" s="255"/>
      <c r="E1445" s="255"/>
      <c r="F1445" s="255"/>
      <c r="G1445" s="255"/>
      <c r="H1445" s="255"/>
      <c r="I1445" s="255"/>
      <c r="J1445" s="255"/>
      <c r="K1445" s="255"/>
      <c r="L1445" s="255"/>
      <c r="M1445" s="255"/>
      <c r="N1445" s="255"/>
      <c r="O1445" s="255"/>
      <c r="P1445" s="255"/>
      <c r="Q1445" s="255"/>
      <c r="R1445" s="255"/>
      <c r="S1445" s="255"/>
      <c r="T1445" s="255"/>
      <c r="U1445" s="255"/>
      <c r="V1445" s="255"/>
      <c r="W1445" s="255"/>
      <c r="X1445" s="255"/>
      <c r="Y1445" s="255"/>
      <c r="Z1445" s="255"/>
      <c r="AA1445" s="255"/>
      <c r="AB1445" s="255"/>
      <c r="AC1445" s="255"/>
      <c r="AD1445" s="255"/>
      <c r="AE1445" s="255"/>
      <c r="AF1445" s="255"/>
      <c r="AG1445" s="255"/>
      <c r="AH1445" s="255"/>
      <c r="AI1445" s="255"/>
      <c r="AJ1445" s="255"/>
      <c r="AK1445" s="255"/>
      <c r="AL1445" s="255"/>
      <c r="AM1445" s="255"/>
      <c r="AN1445" s="255"/>
      <c r="AO1445" s="255"/>
      <c r="AP1445" s="255"/>
      <c r="AQ1445" s="255"/>
      <c r="AR1445" s="255"/>
      <c r="AS1445" s="255"/>
      <c r="AT1445" s="255"/>
      <c r="AU1445" s="255"/>
      <c r="AV1445" s="255"/>
      <c r="AW1445" s="255"/>
      <c r="AX1445" s="255"/>
      <c r="AY1445" s="255"/>
      <c r="AZ1445" s="255"/>
      <c r="BA1445" s="255"/>
      <c r="BB1445" s="255"/>
      <c r="BC1445" s="255"/>
      <c r="BD1445" s="255"/>
      <c r="BE1445" s="255"/>
      <c r="BF1445" s="255"/>
      <c r="BG1445" s="255"/>
      <c r="BH1445" s="255"/>
      <c r="BI1445" s="255"/>
    </row>
    <row r="1446" spans="1:61" x14ac:dyDescent="0.2">
      <c r="A1446" s="255"/>
      <c r="B1446" s="255"/>
      <c r="C1446" s="255"/>
      <c r="D1446" s="255"/>
      <c r="E1446" s="255"/>
      <c r="F1446" s="255"/>
      <c r="G1446" s="255"/>
      <c r="H1446" s="255"/>
      <c r="I1446" s="255"/>
      <c r="J1446" s="255"/>
      <c r="K1446" s="255"/>
      <c r="L1446" s="255"/>
      <c r="M1446" s="255"/>
      <c r="N1446" s="255"/>
      <c r="O1446" s="255"/>
      <c r="P1446" s="255"/>
      <c r="Q1446" s="255"/>
      <c r="R1446" s="255"/>
      <c r="S1446" s="255"/>
      <c r="T1446" s="255"/>
      <c r="U1446" s="255"/>
      <c r="V1446" s="255"/>
      <c r="W1446" s="255"/>
      <c r="X1446" s="255"/>
      <c r="Y1446" s="255"/>
      <c r="Z1446" s="255"/>
      <c r="AA1446" s="255"/>
      <c r="AB1446" s="255"/>
      <c r="AC1446" s="255"/>
      <c r="AD1446" s="255"/>
      <c r="AE1446" s="255"/>
      <c r="AF1446" s="255"/>
      <c r="AG1446" s="255"/>
      <c r="AH1446" s="255"/>
      <c r="AI1446" s="255"/>
      <c r="AJ1446" s="255"/>
      <c r="AK1446" s="255"/>
      <c r="AL1446" s="255"/>
      <c r="AM1446" s="255"/>
      <c r="AN1446" s="255"/>
      <c r="AO1446" s="255"/>
      <c r="AP1446" s="255"/>
      <c r="AQ1446" s="255"/>
      <c r="AR1446" s="255"/>
      <c r="AS1446" s="255"/>
      <c r="AT1446" s="255"/>
      <c r="AU1446" s="255"/>
      <c r="AV1446" s="255"/>
      <c r="AW1446" s="255"/>
      <c r="AX1446" s="255"/>
      <c r="AY1446" s="255"/>
      <c r="AZ1446" s="255"/>
      <c r="BA1446" s="255"/>
      <c r="BB1446" s="255"/>
      <c r="BC1446" s="255"/>
      <c r="BD1446" s="255"/>
      <c r="BE1446" s="255"/>
      <c r="BF1446" s="255"/>
      <c r="BG1446" s="255"/>
      <c r="BH1446" s="255"/>
      <c r="BI1446" s="255"/>
    </row>
    <row r="1447" spans="1:61" x14ac:dyDescent="0.2">
      <c r="A1447" s="255"/>
      <c r="B1447" s="255"/>
      <c r="C1447" s="255"/>
      <c r="D1447" s="255"/>
      <c r="E1447" s="255"/>
      <c r="F1447" s="255"/>
      <c r="G1447" s="255"/>
      <c r="H1447" s="255"/>
      <c r="I1447" s="255"/>
      <c r="J1447" s="255"/>
      <c r="K1447" s="255"/>
      <c r="L1447" s="255"/>
      <c r="M1447" s="255"/>
      <c r="N1447" s="255"/>
      <c r="O1447" s="255"/>
      <c r="P1447" s="255"/>
      <c r="Q1447" s="255"/>
      <c r="R1447" s="255"/>
      <c r="S1447" s="255"/>
      <c r="T1447" s="255"/>
      <c r="U1447" s="255"/>
      <c r="V1447" s="255"/>
      <c r="W1447" s="255"/>
      <c r="X1447" s="255"/>
      <c r="Y1447" s="255"/>
      <c r="Z1447" s="255"/>
      <c r="AA1447" s="255"/>
      <c r="AB1447" s="255"/>
      <c r="AC1447" s="255"/>
      <c r="AD1447" s="255"/>
      <c r="AE1447" s="255"/>
      <c r="AF1447" s="255"/>
      <c r="AG1447" s="255"/>
      <c r="AH1447" s="255"/>
      <c r="AI1447" s="255"/>
      <c r="AJ1447" s="255"/>
      <c r="AK1447" s="255"/>
      <c r="AL1447" s="255"/>
      <c r="AM1447" s="255"/>
      <c r="AN1447" s="255"/>
      <c r="AO1447" s="255"/>
      <c r="AP1447" s="255"/>
      <c r="AQ1447" s="255"/>
      <c r="AR1447" s="255"/>
      <c r="AS1447" s="255"/>
      <c r="AT1447" s="255"/>
      <c r="AU1447" s="255"/>
      <c r="AV1447" s="255"/>
      <c r="AW1447" s="255"/>
      <c r="AX1447" s="255"/>
      <c r="AY1447" s="255"/>
      <c r="AZ1447" s="255"/>
      <c r="BA1447" s="255"/>
      <c r="BB1447" s="255"/>
      <c r="BC1447" s="255"/>
      <c r="BD1447" s="255"/>
      <c r="BE1447" s="255"/>
      <c r="BF1447" s="255"/>
      <c r="BG1447" s="255"/>
      <c r="BH1447" s="255"/>
      <c r="BI1447" s="255"/>
    </row>
    <row r="1448" spans="1:61" x14ac:dyDescent="0.2">
      <c r="A1448" s="255"/>
      <c r="B1448" s="255"/>
      <c r="C1448" s="255"/>
      <c r="D1448" s="255"/>
      <c r="E1448" s="255"/>
      <c r="F1448" s="255"/>
      <c r="G1448" s="255"/>
      <c r="H1448" s="255"/>
      <c r="I1448" s="255"/>
      <c r="J1448" s="255"/>
      <c r="K1448" s="255"/>
      <c r="L1448" s="255"/>
      <c r="M1448" s="255"/>
      <c r="N1448" s="255"/>
      <c r="O1448" s="255"/>
      <c r="P1448" s="255"/>
      <c r="Q1448" s="255"/>
      <c r="R1448" s="255"/>
      <c r="S1448" s="255"/>
      <c r="T1448" s="255"/>
      <c r="U1448" s="255"/>
      <c r="V1448" s="255"/>
      <c r="W1448" s="255"/>
      <c r="X1448" s="255"/>
      <c r="Y1448" s="255"/>
      <c r="Z1448" s="255"/>
      <c r="AA1448" s="255"/>
      <c r="AB1448" s="255"/>
      <c r="AC1448" s="255"/>
      <c r="AD1448" s="255"/>
      <c r="AE1448" s="255"/>
      <c r="AF1448" s="255"/>
      <c r="AG1448" s="255"/>
      <c r="AH1448" s="255"/>
      <c r="AI1448" s="255"/>
      <c r="AJ1448" s="255"/>
      <c r="AK1448" s="255"/>
      <c r="AL1448" s="255"/>
      <c r="AM1448" s="255"/>
      <c r="AN1448" s="255"/>
      <c r="AO1448" s="255"/>
      <c r="AP1448" s="255"/>
      <c r="AQ1448" s="255"/>
      <c r="AR1448" s="255"/>
      <c r="AS1448" s="255"/>
      <c r="AT1448" s="255"/>
      <c r="AU1448" s="255"/>
      <c r="AV1448" s="255"/>
      <c r="AW1448" s="255"/>
      <c r="AX1448" s="255"/>
      <c r="AY1448" s="255"/>
      <c r="AZ1448" s="255"/>
      <c r="BA1448" s="255"/>
      <c r="BB1448" s="255"/>
      <c r="BC1448" s="255"/>
      <c r="BD1448" s="255"/>
      <c r="BE1448" s="255"/>
      <c r="BF1448" s="255"/>
      <c r="BG1448" s="255"/>
      <c r="BH1448" s="255"/>
      <c r="BI1448" s="255"/>
    </row>
    <row r="1449" spans="1:61" x14ac:dyDescent="0.2">
      <c r="A1449" s="255"/>
      <c r="B1449" s="255"/>
      <c r="C1449" s="255"/>
      <c r="D1449" s="255"/>
      <c r="E1449" s="255"/>
      <c r="F1449" s="255"/>
      <c r="G1449" s="255"/>
      <c r="H1449" s="255"/>
      <c r="I1449" s="255"/>
      <c r="J1449" s="255"/>
      <c r="K1449" s="255"/>
      <c r="L1449" s="255"/>
      <c r="M1449" s="255"/>
      <c r="N1449" s="255"/>
      <c r="O1449" s="255"/>
      <c r="P1449" s="255"/>
      <c r="Q1449" s="255"/>
      <c r="R1449" s="255"/>
      <c r="S1449" s="255"/>
      <c r="T1449" s="255"/>
      <c r="U1449" s="255"/>
      <c r="V1449" s="255"/>
      <c r="W1449" s="255"/>
      <c r="X1449" s="255"/>
      <c r="Y1449" s="255"/>
      <c r="Z1449" s="255"/>
      <c r="AA1449" s="255"/>
      <c r="AB1449" s="255"/>
      <c r="AC1449" s="255"/>
      <c r="AD1449" s="255"/>
      <c r="AE1449" s="255"/>
      <c r="AF1449" s="255"/>
      <c r="AG1449" s="255"/>
      <c r="AH1449" s="255"/>
      <c r="AI1449" s="255"/>
      <c r="AJ1449" s="255"/>
      <c r="AK1449" s="255"/>
      <c r="AL1449" s="255"/>
      <c r="AM1449" s="255"/>
      <c r="AN1449" s="255"/>
      <c r="AO1449" s="255"/>
      <c r="AP1449" s="255"/>
      <c r="AQ1449" s="255"/>
      <c r="AR1449" s="255"/>
      <c r="AS1449" s="255"/>
      <c r="AT1449" s="255"/>
      <c r="AU1449" s="255"/>
      <c r="AV1449" s="255"/>
      <c r="AW1449" s="255"/>
      <c r="AX1449" s="255"/>
      <c r="AY1449" s="255"/>
      <c r="AZ1449" s="255"/>
      <c r="BA1449" s="255"/>
      <c r="BB1449" s="255"/>
      <c r="BC1449" s="255"/>
      <c r="BD1449" s="255"/>
      <c r="BE1449" s="255"/>
      <c r="BF1449" s="255"/>
      <c r="BG1449" s="255"/>
      <c r="BH1449" s="255"/>
      <c r="BI1449" s="255"/>
    </row>
    <row r="1450" spans="1:61" x14ac:dyDescent="0.2">
      <c r="A1450" s="255"/>
      <c r="B1450" s="255"/>
      <c r="C1450" s="255"/>
      <c r="D1450" s="255"/>
      <c r="E1450" s="255"/>
      <c r="F1450" s="255"/>
      <c r="G1450" s="255"/>
      <c r="H1450" s="255"/>
      <c r="I1450" s="255"/>
      <c r="J1450" s="255"/>
      <c r="K1450" s="255"/>
      <c r="L1450" s="255"/>
      <c r="M1450" s="255"/>
      <c r="N1450" s="255"/>
      <c r="O1450" s="255"/>
      <c r="P1450" s="255"/>
      <c r="Q1450" s="255"/>
      <c r="R1450" s="255"/>
      <c r="S1450" s="255"/>
      <c r="T1450" s="255"/>
      <c r="U1450" s="255"/>
      <c r="V1450" s="255"/>
      <c r="W1450" s="255"/>
      <c r="X1450" s="255"/>
      <c r="Y1450" s="255"/>
      <c r="Z1450" s="255"/>
      <c r="AA1450" s="255"/>
      <c r="AB1450" s="255"/>
      <c r="AC1450" s="255"/>
      <c r="AD1450" s="255"/>
      <c r="AE1450" s="255"/>
      <c r="AF1450" s="255"/>
      <c r="AG1450" s="255"/>
      <c r="AH1450" s="255"/>
      <c r="AI1450" s="255"/>
      <c r="AJ1450" s="255"/>
      <c r="AK1450" s="255"/>
      <c r="AL1450" s="255"/>
      <c r="AM1450" s="255"/>
      <c r="AN1450" s="255"/>
      <c r="AO1450" s="255"/>
      <c r="AP1450" s="255"/>
      <c r="AQ1450" s="255"/>
      <c r="AR1450" s="255"/>
      <c r="AS1450" s="255"/>
      <c r="AT1450" s="255"/>
      <c r="AU1450" s="255"/>
      <c r="AV1450" s="255"/>
      <c r="AW1450" s="255"/>
      <c r="AX1450" s="255"/>
      <c r="AY1450" s="255"/>
      <c r="AZ1450" s="255"/>
      <c r="BA1450" s="255"/>
      <c r="BB1450" s="255"/>
      <c r="BC1450" s="255"/>
      <c r="BD1450" s="255"/>
      <c r="BE1450" s="255"/>
      <c r="BF1450" s="255"/>
      <c r="BG1450" s="255"/>
      <c r="BH1450" s="255"/>
      <c r="BI1450" s="255"/>
    </row>
    <row r="1451" spans="1:61" x14ac:dyDescent="0.2">
      <c r="A1451" s="255"/>
      <c r="B1451" s="255"/>
      <c r="C1451" s="255"/>
      <c r="D1451" s="255"/>
      <c r="E1451" s="255"/>
      <c r="F1451" s="255"/>
      <c r="G1451" s="255"/>
      <c r="H1451" s="255"/>
      <c r="I1451" s="255"/>
      <c r="J1451" s="255"/>
      <c r="K1451" s="255"/>
      <c r="L1451" s="255"/>
      <c r="M1451" s="255"/>
      <c r="N1451" s="255"/>
      <c r="O1451" s="255"/>
      <c r="P1451" s="255"/>
      <c r="Q1451" s="255"/>
      <c r="R1451" s="255"/>
      <c r="S1451" s="255"/>
      <c r="T1451" s="255"/>
      <c r="U1451" s="255"/>
      <c r="V1451" s="255"/>
      <c r="W1451" s="255"/>
      <c r="X1451" s="255"/>
      <c r="Y1451" s="255"/>
      <c r="Z1451" s="255"/>
      <c r="AA1451" s="255"/>
      <c r="AB1451" s="255"/>
      <c r="AC1451" s="255"/>
      <c r="AD1451" s="255"/>
      <c r="AE1451" s="255"/>
      <c r="AF1451" s="255"/>
      <c r="AG1451" s="255"/>
      <c r="AH1451" s="255"/>
      <c r="AI1451" s="255"/>
      <c r="AJ1451" s="255"/>
      <c r="AK1451" s="255"/>
      <c r="AL1451" s="255"/>
      <c r="AM1451" s="255"/>
      <c r="AN1451" s="255"/>
      <c r="AO1451" s="255"/>
      <c r="AP1451" s="255"/>
      <c r="AQ1451" s="255"/>
      <c r="AR1451" s="255"/>
      <c r="AS1451" s="255"/>
      <c r="AT1451" s="255"/>
      <c r="AU1451" s="255"/>
      <c r="AV1451" s="255"/>
      <c r="AW1451" s="255"/>
      <c r="AX1451" s="255"/>
      <c r="AY1451" s="255"/>
      <c r="AZ1451" s="255"/>
      <c r="BA1451" s="255"/>
      <c r="BB1451" s="255"/>
      <c r="BC1451" s="255"/>
      <c r="BD1451" s="255"/>
      <c r="BE1451" s="255"/>
      <c r="BF1451" s="255"/>
      <c r="BG1451" s="255"/>
      <c r="BH1451" s="255"/>
      <c r="BI1451" s="255"/>
    </row>
    <row r="1452" spans="1:61" x14ac:dyDescent="0.2">
      <c r="A1452" s="255"/>
      <c r="B1452" s="255"/>
      <c r="C1452" s="255"/>
      <c r="D1452" s="255"/>
      <c r="E1452" s="255"/>
      <c r="F1452" s="255"/>
      <c r="G1452" s="255"/>
      <c r="H1452" s="255"/>
      <c r="I1452" s="255"/>
      <c r="J1452" s="255"/>
      <c r="K1452" s="255"/>
      <c r="L1452" s="255"/>
      <c r="M1452" s="255"/>
      <c r="N1452" s="255"/>
      <c r="O1452" s="255"/>
      <c r="P1452" s="255"/>
      <c r="Q1452" s="255"/>
      <c r="R1452" s="255"/>
      <c r="S1452" s="255"/>
      <c r="T1452" s="255"/>
      <c r="U1452" s="255"/>
      <c r="V1452" s="255"/>
      <c r="W1452" s="255"/>
      <c r="X1452" s="255"/>
      <c r="Y1452" s="255"/>
      <c r="Z1452" s="255"/>
      <c r="AA1452" s="255"/>
      <c r="AB1452" s="255"/>
      <c r="AC1452" s="255"/>
      <c r="AD1452" s="255"/>
      <c r="AE1452" s="255"/>
      <c r="AF1452" s="255"/>
      <c r="AG1452" s="255"/>
      <c r="AH1452" s="255"/>
      <c r="AI1452" s="255"/>
      <c r="AJ1452" s="255"/>
      <c r="AK1452" s="255"/>
      <c r="AL1452" s="255"/>
      <c r="AM1452" s="255"/>
      <c r="AN1452" s="255"/>
      <c r="AO1452" s="255"/>
      <c r="AP1452" s="255"/>
      <c r="AQ1452" s="255"/>
      <c r="AR1452" s="255"/>
      <c r="AS1452" s="255"/>
      <c r="AT1452" s="255"/>
      <c r="AU1452" s="255"/>
      <c r="AV1452" s="255"/>
      <c r="AW1452" s="255"/>
      <c r="AX1452" s="255"/>
      <c r="AY1452" s="255"/>
      <c r="AZ1452" s="255"/>
      <c r="BA1452" s="255"/>
      <c r="BB1452" s="255"/>
      <c r="BC1452" s="255"/>
      <c r="BD1452" s="255"/>
      <c r="BE1452" s="255"/>
      <c r="BF1452" s="255"/>
      <c r="BG1452" s="255"/>
      <c r="BH1452" s="255"/>
      <c r="BI1452" s="255"/>
    </row>
    <row r="1453" spans="1:61" x14ac:dyDescent="0.2">
      <c r="A1453" s="255"/>
      <c r="B1453" s="255"/>
      <c r="C1453" s="255"/>
      <c r="D1453" s="255"/>
      <c r="E1453" s="255"/>
      <c r="F1453" s="255"/>
      <c r="G1453" s="255"/>
      <c r="H1453" s="255"/>
      <c r="I1453" s="255"/>
      <c r="J1453" s="255"/>
      <c r="K1453" s="255"/>
      <c r="L1453" s="255"/>
      <c r="M1453" s="255"/>
      <c r="N1453" s="255"/>
      <c r="O1453" s="255"/>
      <c r="P1453" s="255"/>
      <c r="Q1453" s="255"/>
      <c r="R1453" s="255"/>
      <c r="S1453" s="255"/>
      <c r="T1453" s="255"/>
      <c r="U1453" s="255"/>
      <c r="V1453" s="255"/>
      <c r="W1453" s="255"/>
      <c r="X1453" s="255"/>
      <c r="Y1453" s="255"/>
      <c r="Z1453" s="255"/>
      <c r="AA1453" s="255"/>
      <c r="AB1453" s="255"/>
      <c r="AC1453" s="255"/>
      <c r="AD1453" s="255"/>
      <c r="AE1453" s="255"/>
      <c r="AF1453" s="255"/>
      <c r="AG1453" s="255"/>
      <c r="AH1453" s="255"/>
      <c r="AI1453" s="255"/>
      <c r="AJ1453" s="255"/>
      <c r="AK1453" s="255"/>
      <c r="AL1453" s="255"/>
      <c r="AM1453" s="255"/>
      <c r="AN1453" s="255"/>
      <c r="AO1453" s="255"/>
      <c r="AP1453" s="255"/>
      <c r="AQ1453" s="255"/>
      <c r="AR1453" s="255"/>
      <c r="AS1453" s="255"/>
      <c r="AT1453" s="255"/>
      <c r="AU1453" s="255"/>
      <c r="AV1453" s="255"/>
      <c r="AW1453" s="255"/>
      <c r="AX1453" s="255"/>
      <c r="AY1453" s="255"/>
      <c r="AZ1453" s="255"/>
      <c r="BA1453" s="255"/>
      <c r="BB1453" s="255"/>
      <c r="BC1453" s="255"/>
      <c r="BD1453" s="255"/>
      <c r="BE1453" s="255"/>
      <c r="BF1453" s="255"/>
      <c r="BG1453" s="255"/>
      <c r="BH1453" s="255"/>
      <c r="BI1453" s="255"/>
    </row>
    <row r="1454" spans="1:61" x14ac:dyDescent="0.2">
      <c r="A1454" s="255"/>
      <c r="B1454" s="255"/>
      <c r="C1454" s="255"/>
      <c r="D1454" s="255"/>
      <c r="E1454" s="255"/>
      <c r="F1454" s="255"/>
      <c r="G1454" s="255"/>
      <c r="H1454" s="255"/>
      <c r="I1454" s="255"/>
      <c r="J1454" s="255"/>
      <c r="K1454" s="255"/>
      <c r="L1454" s="255"/>
      <c r="M1454" s="255"/>
      <c r="N1454" s="255"/>
      <c r="O1454" s="255"/>
      <c r="P1454" s="255"/>
      <c r="Q1454" s="255"/>
      <c r="R1454" s="255"/>
      <c r="S1454" s="255"/>
      <c r="T1454" s="255"/>
      <c r="U1454" s="255"/>
      <c r="V1454" s="255"/>
      <c r="W1454" s="255"/>
      <c r="X1454" s="255"/>
      <c r="Y1454" s="255"/>
      <c r="Z1454" s="255"/>
      <c r="AA1454" s="255"/>
      <c r="AB1454" s="255"/>
      <c r="AC1454" s="255"/>
      <c r="AD1454" s="255"/>
      <c r="AE1454" s="255"/>
      <c r="AF1454" s="255"/>
      <c r="AG1454" s="255"/>
      <c r="AH1454" s="255"/>
      <c r="AI1454" s="255"/>
      <c r="AJ1454" s="255"/>
      <c r="AK1454" s="255"/>
      <c r="AL1454" s="255"/>
      <c r="AM1454" s="255"/>
      <c r="AN1454" s="255"/>
      <c r="AO1454" s="255"/>
      <c r="AP1454" s="255"/>
      <c r="AQ1454" s="255"/>
      <c r="AR1454" s="255"/>
      <c r="AS1454" s="255"/>
      <c r="AT1454" s="255"/>
      <c r="AU1454" s="255"/>
      <c r="AV1454" s="255"/>
      <c r="AW1454" s="255"/>
      <c r="AX1454" s="255"/>
      <c r="AY1454" s="255"/>
      <c r="AZ1454" s="255"/>
      <c r="BA1454" s="255"/>
      <c r="BB1454" s="255"/>
      <c r="BC1454" s="255"/>
      <c r="BD1454" s="255"/>
      <c r="BE1454" s="255"/>
      <c r="BF1454" s="255"/>
      <c r="BG1454" s="255"/>
      <c r="BH1454" s="255"/>
      <c r="BI1454" s="255"/>
    </row>
    <row r="1455" spans="1:61" x14ac:dyDescent="0.2">
      <c r="A1455" s="255"/>
      <c r="B1455" s="255"/>
      <c r="C1455" s="255"/>
      <c r="D1455" s="255"/>
      <c r="E1455" s="255"/>
      <c r="F1455" s="255"/>
      <c r="G1455" s="255"/>
      <c r="H1455" s="255"/>
      <c r="I1455" s="255"/>
      <c r="J1455" s="255"/>
      <c r="K1455" s="255"/>
      <c r="L1455" s="255"/>
      <c r="M1455" s="255"/>
      <c r="N1455" s="255"/>
      <c r="O1455" s="255"/>
      <c r="P1455" s="255"/>
      <c r="Q1455" s="255"/>
      <c r="R1455" s="255"/>
      <c r="S1455" s="255"/>
      <c r="T1455" s="255"/>
      <c r="U1455" s="255"/>
      <c r="V1455" s="255"/>
      <c r="W1455" s="255"/>
      <c r="X1455" s="255"/>
      <c r="Y1455" s="255"/>
      <c r="Z1455" s="255"/>
      <c r="AA1455" s="255"/>
      <c r="AB1455" s="255"/>
      <c r="AC1455" s="255"/>
      <c r="AD1455" s="255"/>
      <c r="AE1455" s="255"/>
      <c r="AF1455" s="255"/>
      <c r="AG1455" s="255"/>
      <c r="AH1455" s="255"/>
      <c r="AI1455" s="255"/>
      <c r="AJ1455" s="255"/>
      <c r="AK1455" s="255"/>
      <c r="AL1455" s="255"/>
      <c r="AM1455" s="255"/>
      <c r="AN1455" s="255"/>
      <c r="AO1455" s="255"/>
      <c r="AP1455" s="255"/>
      <c r="AQ1455" s="255"/>
      <c r="AR1455" s="255"/>
      <c r="AS1455" s="255"/>
      <c r="AT1455" s="255"/>
      <c r="AU1455" s="255"/>
      <c r="AV1455" s="255"/>
      <c r="AW1455" s="255"/>
      <c r="AX1455" s="255"/>
      <c r="AY1455" s="255"/>
      <c r="AZ1455" s="255"/>
      <c r="BA1455" s="255"/>
      <c r="BB1455" s="255"/>
      <c r="BC1455" s="255"/>
      <c r="BD1455" s="255"/>
      <c r="BE1455" s="255"/>
      <c r="BF1455" s="255"/>
      <c r="BG1455" s="255"/>
      <c r="BH1455" s="255"/>
      <c r="BI1455" s="255"/>
    </row>
    <row r="1456" spans="1:61" x14ac:dyDescent="0.2">
      <c r="A1456" s="255"/>
      <c r="B1456" s="255"/>
      <c r="C1456" s="255"/>
      <c r="D1456" s="255"/>
      <c r="E1456" s="255"/>
      <c r="F1456" s="255"/>
      <c r="G1456" s="255"/>
      <c r="H1456" s="255"/>
      <c r="I1456" s="255"/>
      <c r="J1456" s="255"/>
      <c r="K1456" s="255"/>
      <c r="L1456" s="255"/>
      <c r="M1456" s="255"/>
      <c r="N1456" s="255"/>
      <c r="O1456" s="255"/>
      <c r="P1456" s="255"/>
      <c r="Q1456" s="255"/>
      <c r="R1456" s="255"/>
      <c r="S1456" s="255"/>
      <c r="T1456" s="255"/>
      <c r="U1456" s="255"/>
      <c r="V1456" s="255"/>
      <c r="W1456" s="255"/>
      <c r="X1456" s="255"/>
      <c r="Y1456" s="255"/>
      <c r="Z1456" s="255"/>
      <c r="AA1456" s="255"/>
      <c r="AB1456" s="255"/>
      <c r="AC1456" s="255"/>
      <c r="AD1456" s="255"/>
      <c r="AE1456" s="255"/>
      <c r="AF1456" s="255"/>
      <c r="AG1456" s="255"/>
      <c r="AH1456" s="255"/>
      <c r="AI1456" s="255"/>
      <c r="AJ1456" s="255"/>
      <c r="AK1456" s="255"/>
      <c r="AL1456" s="255"/>
      <c r="AM1456" s="255"/>
      <c r="AN1456" s="255"/>
      <c r="AO1456" s="255"/>
      <c r="AP1456" s="255"/>
      <c r="AQ1456" s="255"/>
      <c r="AR1456" s="255"/>
      <c r="AS1456" s="255"/>
      <c r="AT1456" s="255"/>
      <c r="AU1456" s="255"/>
      <c r="AV1456" s="255"/>
      <c r="AW1456" s="255"/>
      <c r="AX1456" s="255"/>
      <c r="AY1456" s="255"/>
      <c r="AZ1456" s="255"/>
      <c r="BA1456" s="255"/>
      <c r="BB1456" s="255"/>
      <c r="BC1456" s="255"/>
      <c r="BD1456" s="255"/>
      <c r="BE1456" s="255"/>
      <c r="BF1456" s="255"/>
      <c r="BG1456" s="255"/>
      <c r="BH1456" s="255"/>
      <c r="BI1456" s="255"/>
    </row>
    <row r="1457" spans="1:61" x14ac:dyDescent="0.2">
      <c r="A1457" s="255"/>
      <c r="B1457" s="255"/>
      <c r="C1457" s="255"/>
      <c r="D1457" s="255"/>
      <c r="E1457" s="255"/>
      <c r="F1457" s="255"/>
      <c r="G1457" s="255"/>
      <c r="H1457" s="255"/>
      <c r="I1457" s="255"/>
      <c r="J1457" s="255"/>
      <c r="K1457" s="255"/>
      <c r="L1457" s="255"/>
      <c r="M1457" s="255"/>
      <c r="N1457" s="255"/>
      <c r="O1457" s="255"/>
      <c r="P1457" s="255"/>
      <c r="Q1457" s="255"/>
      <c r="R1457" s="255"/>
      <c r="S1457" s="255"/>
      <c r="T1457" s="255"/>
      <c r="U1457" s="255"/>
      <c r="V1457" s="255"/>
      <c r="W1457" s="255"/>
      <c r="X1457" s="255"/>
      <c r="Y1457" s="255"/>
      <c r="Z1457" s="255"/>
      <c r="AA1457" s="255"/>
      <c r="AB1457" s="255"/>
      <c r="AC1457" s="255"/>
      <c r="AD1457" s="255"/>
      <c r="AE1457" s="255"/>
      <c r="AF1457" s="255"/>
      <c r="AG1457" s="255"/>
      <c r="AH1457" s="255"/>
      <c r="AI1457" s="255"/>
      <c r="AJ1457" s="255"/>
      <c r="AK1457" s="255"/>
      <c r="AL1457" s="255"/>
      <c r="AM1457" s="255"/>
      <c r="AN1457" s="255"/>
      <c r="AO1457" s="255"/>
      <c r="AP1457" s="255"/>
      <c r="AQ1457" s="255"/>
      <c r="AR1457" s="255"/>
      <c r="AS1457" s="255"/>
      <c r="AT1457" s="255"/>
      <c r="AU1457" s="255"/>
      <c r="AV1457" s="255"/>
      <c r="AW1457" s="255"/>
      <c r="AX1457" s="255"/>
      <c r="AY1457" s="255"/>
      <c r="AZ1457" s="255"/>
      <c r="BA1457" s="255"/>
      <c r="BB1457" s="255"/>
      <c r="BC1457" s="255"/>
      <c r="BD1457" s="255"/>
      <c r="BE1457" s="255"/>
      <c r="BF1457" s="255"/>
      <c r="BG1457" s="255"/>
      <c r="BH1457" s="255"/>
      <c r="BI1457" s="255"/>
    </row>
    <row r="1458" spans="1:61" x14ac:dyDescent="0.2">
      <c r="A1458" s="255"/>
      <c r="B1458" s="255"/>
      <c r="C1458" s="255"/>
      <c r="D1458" s="255"/>
      <c r="E1458" s="255"/>
      <c r="F1458" s="255"/>
      <c r="G1458" s="255"/>
      <c r="H1458" s="255"/>
      <c r="I1458" s="255"/>
      <c r="J1458" s="255"/>
      <c r="K1458" s="255"/>
      <c r="L1458" s="255"/>
      <c r="M1458" s="255"/>
      <c r="N1458" s="255"/>
      <c r="O1458" s="255"/>
      <c r="P1458" s="255"/>
      <c r="Q1458" s="255"/>
      <c r="R1458" s="255"/>
      <c r="S1458" s="255"/>
      <c r="T1458" s="255"/>
      <c r="U1458" s="255"/>
      <c r="V1458" s="255"/>
      <c r="W1458" s="255"/>
      <c r="X1458" s="255"/>
      <c r="Y1458" s="255"/>
      <c r="Z1458" s="255"/>
      <c r="AA1458" s="255"/>
      <c r="AB1458" s="255"/>
      <c r="AC1458" s="255"/>
      <c r="AD1458" s="255"/>
      <c r="AE1458" s="255"/>
      <c r="AF1458" s="255"/>
      <c r="AG1458" s="255"/>
      <c r="AH1458" s="255"/>
      <c r="AI1458" s="255"/>
      <c r="AJ1458" s="255"/>
      <c r="AK1458" s="255"/>
      <c r="AL1458" s="255"/>
      <c r="AM1458" s="255"/>
      <c r="AN1458" s="255"/>
      <c r="AO1458" s="255"/>
      <c r="AP1458" s="255"/>
      <c r="AQ1458" s="255"/>
      <c r="AR1458" s="255"/>
      <c r="AS1458" s="255"/>
      <c r="AT1458" s="255"/>
      <c r="AU1458" s="255"/>
      <c r="AV1458" s="255"/>
      <c r="AW1458" s="255"/>
      <c r="AX1458" s="255"/>
      <c r="AY1458" s="255"/>
      <c r="AZ1458" s="255"/>
      <c r="BA1458" s="255"/>
      <c r="BB1458" s="255"/>
      <c r="BC1458" s="255"/>
      <c r="BD1458" s="255"/>
      <c r="BE1458" s="255"/>
      <c r="BF1458" s="255"/>
      <c r="BG1458" s="255"/>
      <c r="BH1458" s="255"/>
      <c r="BI1458" s="255"/>
    </row>
    <row r="1459" spans="1:61" x14ac:dyDescent="0.2">
      <c r="A1459" s="255"/>
      <c r="B1459" s="255"/>
      <c r="C1459" s="255"/>
      <c r="D1459" s="255"/>
      <c r="E1459" s="255"/>
      <c r="F1459" s="255"/>
      <c r="G1459" s="255"/>
      <c r="H1459" s="255"/>
      <c r="I1459" s="255"/>
      <c r="J1459" s="255"/>
      <c r="K1459" s="255"/>
      <c r="L1459" s="255"/>
      <c r="M1459" s="255"/>
      <c r="N1459" s="255"/>
      <c r="O1459" s="255"/>
      <c r="P1459" s="255"/>
      <c r="Q1459" s="255"/>
      <c r="R1459" s="255"/>
      <c r="S1459" s="255"/>
      <c r="T1459" s="255"/>
      <c r="U1459" s="255"/>
      <c r="V1459" s="255"/>
      <c r="W1459" s="255"/>
      <c r="X1459" s="255"/>
      <c r="Y1459" s="255"/>
      <c r="Z1459" s="255"/>
      <c r="AA1459" s="255"/>
      <c r="AB1459" s="255"/>
      <c r="AC1459" s="255"/>
      <c r="AD1459" s="255"/>
      <c r="AE1459" s="255"/>
      <c r="AF1459" s="255"/>
      <c r="AG1459" s="255"/>
      <c r="AH1459" s="255"/>
      <c r="AI1459" s="255"/>
      <c r="AJ1459" s="255"/>
      <c r="AK1459" s="255"/>
      <c r="AL1459" s="255"/>
      <c r="AM1459" s="255"/>
      <c r="AN1459" s="255"/>
      <c r="AO1459" s="255"/>
      <c r="AP1459" s="255"/>
      <c r="AQ1459" s="255"/>
      <c r="AR1459" s="255"/>
      <c r="AS1459" s="255"/>
      <c r="AT1459" s="255"/>
      <c r="AU1459" s="255"/>
      <c r="AV1459" s="255"/>
      <c r="AW1459" s="255"/>
      <c r="AX1459" s="255"/>
      <c r="AY1459" s="255"/>
      <c r="AZ1459" s="255"/>
      <c r="BA1459" s="255"/>
      <c r="BB1459" s="255"/>
      <c r="BC1459" s="255"/>
      <c r="BD1459" s="255"/>
      <c r="BE1459" s="255"/>
      <c r="BF1459" s="255"/>
      <c r="BG1459" s="255"/>
      <c r="BH1459" s="255"/>
      <c r="BI1459" s="255"/>
    </row>
    <row r="1460" spans="1:61" x14ac:dyDescent="0.2">
      <c r="A1460" s="255"/>
      <c r="B1460" s="255"/>
      <c r="C1460" s="255"/>
      <c r="D1460" s="255"/>
      <c r="E1460" s="255"/>
      <c r="F1460" s="255"/>
      <c r="G1460" s="255"/>
      <c r="H1460" s="255"/>
      <c r="I1460" s="255"/>
      <c r="J1460" s="255"/>
      <c r="K1460" s="255"/>
      <c r="L1460" s="255"/>
      <c r="M1460" s="255"/>
      <c r="N1460" s="255"/>
      <c r="O1460" s="255"/>
      <c r="P1460" s="255"/>
      <c r="Q1460" s="255"/>
      <c r="R1460" s="255"/>
      <c r="S1460" s="255"/>
      <c r="T1460" s="255"/>
      <c r="U1460" s="255"/>
      <c r="V1460" s="255"/>
      <c r="W1460" s="255"/>
      <c r="X1460" s="255"/>
      <c r="Y1460" s="255"/>
      <c r="Z1460" s="255"/>
      <c r="AA1460" s="255"/>
      <c r="AB1460" s="255"/>
      <c r="AC1460" s="255"/>
      <c r="AD1460" s="255"/>
      <c r="AE1460" s="255"/>
      <c r="AF1460" s="255"/>
      <c r="AG1460" s="255"/>
      <c r="AH1460" s="255"/>
      <c r="AI1460" s="255"/>
      <c r="AJ1460" s="255"/>
      <c r="AK1460" s="255"/>
      <c r="AL1460" s="255"/>
      <c r="AM1460" s="255"/>
      <c r="AN1460" s="255"/>
      <c r="AO1460" s="255"/>
      <c r="AP1460" s="255"/>
      <c r="AQ1460" s="255"/>
      <c r="AR1460" s="255"/>
      <c r="AS1460" s="255"/>
      <c r="AT1460" s="255"/>
      <c r="AU1460" s="255"/>
      <c r="AV1460" s="255"/>
      <c r="AW1460" s="255"/>
      <c r="AX1460" s="255"/>
      <c r="AY1460" s="255"/>
      <c r="AZ1460" s="255"/>
      <c r="BA1460" s="255"/>
      <c r="BB1460" s="255"/>
      <c r="BC1460" s="255"/>
      <c r="BD1460" s="255"/>
      <c r="BE1460" s="255"/>
      <c r="BF1460" s="255"/>
      <c r="BG1460" s="255"/>
      <c r="BH1460" s="255"/>
      <c r="BI1460" s="255"/>
    </row>
    <row r="1461" spans="1:61" x14ac:dyDescent="0.2">
      <c r="A1461" s="255"/>
      <c r="B1461" s="255"/>
      <c r="C1461" s="255"/>
      <c r="D1461" s="255"/>
      <c r="E1461" s="255"/>
      <c r="F1461" s="255"/>
      <c r="G1461" s="255"/>
      <c r="H1461" s="255"/>
      <c r="I1461" s="255"/>
      <c r="J1461" s="255"/>
      <c r="K1461" s="255"/>
      <c r="L1461" s="255"/>
      <c r="M1461" s="255"/>
      <c r="N1461" s="255"/>
      <c r="O1461" s="255"/>
      <c r="P1461" s="255"/>
      <c r="Q1461" s="255"/>
      <c r="R1461" s="255"/>
      <c r="S1461" s="255"/>
      <c r="T1461" s="255"/>
      <c r="U1461" s="255"/>
      <c r="V1461" s="255"/>
      <c r="W1461" s="255"/>
      <c r="X1461" s="255"/>
      <c r="Y1461" s="255"/>
      <c r="Z1461" s="255"/>
      <c r="AA1461" s="255"/>
      <c r="AB1461" s="255"/>
      <c r="AC1461" s="255"/>
      <c r="AD1461" s="255"/>
      <c r="AE1461" s="255"/>
      <c r="AF1461" s="255"/>
      <c r="AG1461" s="255"/>
      <c r="AH1461" s="255"/>
      <c r="AI1461" s="255"/>
      <c r="AJ1461" s="255"/>
      <c r="AK1461" s="255"/>
      <c r="AL1461" s="255"/>
      <c r="AM1461" s="255"/>
      <c r="AN1461" s="255"/>
      <c r="AO1461" s="255"/>
      <c r="AP1461" s="255"/>
      <c r="AQ1461" s="255"/>
      <c r="AR1461" s="255"/>
      <c r="AS1461" s="255"/>
      <c r="AT1461" s="255"/>
      <c r="AU1461" s="255"/>
      <c r="AV1461" s="255"/>
      <c r="AW1461" s="255"/>
      <c r="AX1461" s="255"/>
      <c r="AY1461" s="255"/>
      <c r="AZ1461" s="255"/>
      <c r="BA1461" s="255"/>
      <c r="BB1461" s="255"/>
      <c r="BC1461" s="255"/>
      <c r="BD1461" s="255"/>
      <c r="BE1461" s="255"/>
      <c r="BF1461" s="255"/>
      <c r="BG1461" s="255"/>
      <c r="BH1461" s="255"/>
      <c r="BI1461" s="255"/>
    </row>
    <row r="1462" spans="1:61" x14ac:dyDescent="0.2">
      <c r="A1462" s="255"/>
      <c r="B1462" s="255"/>
      <c r="C1462" s="255"/>
      <c r="D1462" s="255"/>
      <c r="E1462" s="255"/>
      <c r="F1462" s="255"/>
      <c r="G1462" s="255"/>
      <c r="H1462" s="255"/>
      <c r="I1462" s="255"/>
      <c r="J1462" s="255"/>
      <c r="K1462" s="255"/>
      <c r="L1462" s="255"/>
      <c r="M1462" s="255"/>
      <c r="N1462" s="255"/>
      <c r="O1462" s="255"/>
      <c r="P1462" s="255"/>
      <c r="Q1462" s="255"/>
      <c r="R1462" s="255"/>
      <c r="S1462" s="255"/>
      <c r="T1462" s="255"/>
      <c r="U1462" s="255"/>
      <c r="V1462" s="255"/>
      <c r="W1462" s="255"/>
      <c r="X1462" s="255"/>
      <c r="Y1462" s="255"/>
      <c r="Z1462" s="255"/>
      <c r="AA1462" s="255"/>
      <c r="AB1462" s="255"/>
      <c r="AC1462" s="255"/>
      <c r="AD1462" s="255"/>
      <c r="AE1462" s="255"/>
      <c r="AF1462" s="255"/>
      <c r="AG1462" s="255"/>
      <c r="AH1462" s="255"/>
      <c r="AI1462" s="255"/>
      <c r="AJ1462" s="255"/>
      <c r="AK1462" s="255"/>
      <c r="AL1462" s="255"/>
      <c r="AM1462" s="255"/>
      <c r="AN1462" s="255"/>
      <c r="AO1462" s="255"/>
      <c r="AP1462" s="255"/>
      <c r="AQ1462" s="255"/>
      <c r="AR1462" s="255"/>
      <c r="AS1462" s="255"/>
      <c r="AT1462" s="255"/>
      <c r="AU1462" s="255"/>
      <c r="AV1462" s="255"/>
      <c r="AW1462" s="255"/>
      <c r="AX1462" s="255"/>
      <c r="AY1462" s="255"/>
      <c r="AZ1462" s="255"/>
      <c r="BA1462" s="255"/>
      <c r="BB1462" s="255"/>
      <c r="BC1462" s="255"/>
      <c r="BD1462" s="255"/>
      <c r="BE1462" s="255"/>
      <c r="BF1462" s="255"/>
      <c r="BG1462" s="255"/>
      <c r="BH1462" s="255"/>
      <c r="BI1462" s="255"/>
    </row>
    <row r="1463" spans="1:61" x14ac:dyDescent="0.2">
      <c r="A1463" s="255"/>
      <c r="B1463" s="255"/>
      <c r="C1463" s="255"/>
      <c r="D1463" s="255"/>
      <c r="E1463" s="255"/>
      <c r="F1463" s="255"/>
      <c r="G1463" s="255"/>
      <c r="H1463" s="255"/>
      <c r="I1463" s="255"/>
      <c r="J1463" s="255"/>
      <c r="K1463" s="255"/>
      <c r="L1463" s="255"/>
      <c r="M1463" s="255"/>
      <c r="N1463" s="255"/>
      <c r="O1463" s="255"/>
      <c r="P1463" s="255"/>
      <c r="Q1463" s="255"/>
      <c r="R1463" s="255"/>
      <c r="S1463" s="255"/>
      <c r="T1463" s="255"/>
      <c r="U1463" s="255"/>
      <c r="V1463" s="255"/>
      <c r="W1463" s="255"/>
      <c r="X1463" s="255"/>
      <c r="Y1463" s="255"/>
      <c r="Z1463" s="255"/>
      <c r="AA1463" s="255"/>
      <c r="AB1463" s="255"/>
      <c r="AC1463" s="255"/>
      <c r="AD1463" s="255"/>
      <c r="AE1463" s="255"/>
      <c r="AF1463" s="255"/>
      <c r="AG1463" s="255"/>
      <c r="AH1463" s="255"/>
      <c r="AI1463" s="255"/>
      <c r="AJ1463" s="255"/>
      <c r="AK1463" s="255"/>
      <c r="AL1463" s="255"/>
      <c r="AM1463" s="255"/>
      <c r="AN1463" s="255"/>
      <c r="AO1463" s="255"/>
      <c r="AP1463" s="255"/>
      <c r="AQ1463" s="255"/>
      <c r="AR1463" s="255"/>
      <c r="AS1463" s="255"/>
      <c r="AT1463" s="255"/>
      <c r="AU1463" s="255"/>
      <c r="AV1463" s="255"/>
      <c r="AW1463" s="255"/>
      <c r="AX1463" s="255"/>
      <c r="AY1463" s="255"/>
      <c r="AZ1463" s="255"/>
      <c r="BA1463" s="255"/>
      <c r="BB1463" s="255"/>
      <c r="BC1463" s="255"/>
      <c r="BD1463" s="255"/>
      <c r="BE1463" s="255"/>
      <c r="BF1463" s="255"/>
      <c r="BG1463" s="255"/>
      <c r="BH1463" s="255"/>
      <c r="BI1463" s="255"/>
    </row>
    <row r="1464" spans="1:61" x14ac:dyDescent="0.2">
      <c r="A1464" s="255"/>
      <c r="B1464" s="255"/>
      <c r="C1464" s="255"/>
      <c r="D1464" s="255"/>
      <c r="E1464" s="255"/>
      <c r="F1464" s="255"/>
      <c r="G1464" s="255"/>
      <c r="H1464" s="255"/>
      <c r="I1464" s="255"/>
      <c r="J1464" s="255"/>
      <c r="K1464" s="255"/>
      <c r="L1464" s="255"/>
      <c r="M1464" s="255"/>
      <c r="N1464" s="255"/>
      <c r="O1464" s="255"/>
      <c r="P1464" s="255"/>
      <c r="Q1464" s="255"/>
      <c r="R1464" s="255"/>
      <c r="S1464" s="255"/>
      <c r="T1464" s="255"/>
      <c r="U1464" s="255"/>
      <c r="V1464" s="255"/>
      <c r="W1464" s="255"/>
      <c r="X1464" s="255"/>
      <c r="Y1464" s="255"/>
      <c r="Z1464" s="255"/>
      <c r="AA1464" s="255"/>
      <c r="AB1464" s="255"/>
      <c r="AC1464" s="255"/>
      <c r="AD1464" s="255"/>
      <c r="AE1464" s="255"/>
      <c r="AF1464" s="255"/>
      <c r="AG1464" s="255"/>
      <c r="AH1464" s="255"/>
      <c r="AI1464" s="255"/>
      <c r="AJ1464" s="255"/>
      <c r="AK1464" s="255"/>
      <c r="AL1464" s="255"/>
      <c r="AM1464" s="255"/>
      <c r="AN1464" s="255"/>
      <c r="AO1464" s="255"/>
      <c r="AP1464" s="255"/>
      <c r="AQ1464" s="255"/>
      <c r="AR1464" s="255"/>
      <c r="AS1464" s="255"/>
      <c r="AT1464" s="255"/>
      <c r="AU1464" s="255"/>
      <c r="AV1464" s="255"/>
      <c r="AW1464" s="255"/>
      <c r="AX1464" s="255"/>
      <c r="AY1464" s="255"/>
      <c r="AZ1464" s="255"/>
      <c r="BA1464" s="255"/>
      <c r="BB1464" s="255"/>
      <c r="BC1464" s="255"/>
      <c r="BD1464" s="255"/>
      <c r="BE1464" s="255"/>
      <c r="BF1464" s="255"/>
      <c r="BG1464" s="255"/>
      <c r="BH1464" s="255"/>
      <c r="BI1464" s="255"/>
    </row>
    <row r="1465" spans="1:61" x14ac:dyDescent="0.2">
      <c r="A1465" s="255"/>
      <c r="B1465" s="255"/>
      <c r="C1465" s="255"/>
      <c r="D1465" s="255"/>
      <c r="E1465" s="255"/>
      <c r="F1465" s="255"/>
      <c r="G1465" s="255"/>
      <c r="H1465" s="255"/>
      <c r="I1465" s="255"/>
      <c r="J1465" s="255"/>
      <c r="K1465" s="255"/>
      <c r="L1465" s="255"/>
      <c r="M1465" s="255"/>
      <c r="N1465" s="255"/>
      <c r="O1465" s="255"/>
      <c r="P1465" s="255"/>
      <c r="Q1465" s="255"/>
      <c r="R1465" s="255"/>
      <c r="S1465" s="255"/>
      <c r="T1465" s="255"/>
      <c r="U1465" s="255"/>
      <c r="V1465" s="255"/>
      <c r="W1465" s="255"/>
      <c r="X1465" s="255"/>
      <c r="Y1465" s="255"/>
      <c r="Z1465" s="255"/>
      <c r="AA1465" s="255"/>
      <c r="AB1465" s="255"/>
      <c r="AC1465" s="255"/>
      <c r="AD1465" s="255"/>
      <c r="AE1465" s="255"/>
      <c r="AF1465" s="255"/>
      <c r="AG1465" s="255"/>
      <c r="AH1465" s="255"/>
      <c r="AI1465" s="255"/>
      <c r="AJ1465" s="255"/>
      <c r="AK1465" s="255"/>
      <c r="AL1465" s="255"/>
      <c r="AM1465" s="255"/>
      <c r="AN1465" s="255"/>
      <c r="AO1465" s="255"/>
      <c r="AP1465" s="255"/>
      <c r="AQ1465" s="255"/>
      <c r="AR1465" s="255"/>
      <c r="AS1465" s="255"/>
      <c r="AT1465" s="255"/>
      <c r="AU1465" s="255"/>
      <c r="AV1465" s="255"/>
      <c r="AW1465" s="255"/>
      <c r="AX1465" s="255"/>
      <c r="AY1465" s="255"/>
      <c r="AZ1465" s="255"/>
      <c r="BA1465" s="255"/>
      <c r="BB1465" s="255"/>
      <c r="BC1465" s="255"/>
      <c r="BD1465" s="255"/>
      <c r="BE1465" s="255"/>
      <c r="BF1465" s="255"/>
      <c r="BG1465" s="255"/>
      <c r="BH1465" s="255"/>
      <c r="BI1465" s="255"/>
    </row>
    <row r="1466" spans="1:61" x14ac:dyDescent="0.2">
      <c r="A1466" s="255"/>
      <c r="B1466" s="255"/>
      <c r="C1466" s="255"/>
      <c r="D1466" s="255"/>
      <c r="E1466" s="255"/>
      <c r="F1466" s="255"/>
      <c r="G1466" s="255"/>
      <c r="H1466" s="255"/>
      <c r="I1466" s="255"/>
      <c r="J1466" s="255"/>
      <c r="K1466" s="255"/>
      <c r="L1466" s="255"/>
      <c r="M1466" s="255"/>
      <c r="N1466" s="255"/>
      <c r="O1466" s="255"/>
      <c r="P1466" s="255"/>
      <c r="Q1466" s="255"/>
      <c r="R1466" s="255"/>
      <c r="S1466" s="255"/>
      <c r="T1466" s="255"/>
      <c r="U1466" s="255"/>
      <c r="V1466" s="255"/>
      <c r="W1466" s="255"/>
      <c r="X1466" s="255"/>
      <c r="Y1466" s="255"/>
      <c r="Z1466" s="255"/>
      <c r="AA1466" s="255"/>
      <c r="AB1466" s="255"/>
      <c r="AC1466" s="255"/>
      <c r="AD1466" s="255"/>
      <c r="AE1466" s="255"/>
      <c r="AF1466" s="255"/>
      <c r="AG1466" s="255"/>
      <c r="AH1466" s="255"/>
      <c r="AI1466" s="255"/>
      <c r="AJ1466" s="255"/>
      <c r="AK1466" s="255"/>
      <c r="AL1466" s="255"/>
      <c r="AM1466" s="255"/>
      <c r="AN1466" s="255"/>
      <c r="AO1466" s="255"/>
      <c r="AP1466" s="255"/>
      <c r="AQ1466" s="255"/>
      <c r="AR1466" s="255"/>
      <c r="AS1466" s="255"/>
      <c r="AT1466" s="255"/>
      <c r="AU1466" s="255"/>
      <c r="AV1466" s="255"/>
      <c r="AW1466" s="255"/>
      <c r="AX1466" s="255"/>
      <c r="AY1466" s="255"/>
      <c r="AZ1466" s="255"/>
      <c r="BA1466" s="255"/>
      <c r="BB1466" s="255"/>
      <c r="BC1466" s="255"/>
      <c r="BD1466" s="255"/>
      <c r="BE1466" s="255"/>
      <c r="BF1466" s="255"/>
      <c r="BG1466" s="255"/>
      <c r="BH1466" s="255"/>
      <c r="BI1466" s="255"/>
    </row>
    <row r="1467" spans="1:61" x14ac:dyDescent="0.2">
      <c r="A1467" s="255"/>
      <c r="B1467" s="255"/>
      <c r="C1467" s="255"/>
      <c r="D1467" s="255"/>
      <c r="E1467" s="255"/>
      <c r="F1467" s="255"/>
      <c r="G1467" s="255"/>
      <c r="H1467" s="255"/>
      <c r="I1467" s="255"/>
      <c r="J1467" s="255"/>
      <c r="K1467" s="255"/>
      <c r="L1467" s="255"/>
      <c r="M1467" s="255"/>
      <c r="N1467" s="255"/>
      <c r="O1467" s="255"/>
      <c r="P1467" s="255"/>
      <c r="Q1467" s="255"/>
      <c r="R1467" s="255"/>
      <c r="S1467" s="255"/>
      <c r="T1467" s="255"/>
      <c r="U1467" s="255"/>
      <c r="V1467" s="255"/>
      <c r="W1467" s="255"/>
      <c r="X1467" s="255"/>
      <c r="Y1467" s="255"/>
      <c r="Z1467" s="255"/>
      <c r="AA1467" s="255"/>
      <c r="AB1467" s="255"/>
      <c r="AC1467" s="255"/>
      <c r="AD1467" s="255"/>
      <c r="AE1467" s="255"/>
      <c r="AF1467" s="255"/>
      <c r="AG1467" s="255"/>
      <c r="AH1467" s="255"/>
      <c r="AI1467" s="255"/>
      <c r="AJ1467" s="255"/>
      <c r="AK1467" s="255"/>
      <c r="AL1467" s="255"/>
      <c r="AM1467" s="255"/>
      <c r="AN1467" s="255"/>
      <c r="AO1467" s="255"/>
      <c r="AP1467" s="255"/>
      <c r="AQ1467" s="255"/>
      <c r="AR1467" s="255"/>
      <c r="AS1467" s="255"/>
      <c r="AT1467" s="255"/>
      <c r="AU1467" s="255"/>
      <c r="AV1467" s="255"/>
      <c r="AW1467" s="255"/>
      <c r="AX1467" s="255"/>
      <c r="AY1467" s="255"/>
      <c r="AZ1467" s="255"/>
      <c r="BA1467" s="255"/>
      <c r="BB1467" s="255"/>
      <c r="BC1467" s="255"/>
      <c r="BD1467" s="255"/>
      <c r="BE1467" s="255"/>
      <c r="BF1467" s="255"/>
      <c r="BG1467" s="255"/>
      <c r="BH1467" s="255"/>
      <c r="BI1467" s="255"/>
    </row>
    <row r="1468" spans="1:61" x14ac:dyDescent="0.2">
      <c r="A1468" s="255"/>
      <c r="B1468" s="255"/>
      <c r="C1468" s="255"/>
      <c r="D1468" s="255"/>
      <c r="E1468" s="255"/>
      <c r="F1468" s="255"/>
      <c r="G1468" s="255"/>
      <c r="H1468" s="255"/>
      <c r="I1468" s="255"/>
      <c r="J1468" s="255"/>
      <c r="K1468" s="255"/>
      <c r="L1468" s="255"/>
      <c r="M1468" s="255"/>
      <c r="N1468" s="255"/>
      <c r="O1468" s="255"/>
      <c r="P1468" s="255"/>
      <c r="Q1468" s="255"/>
      <c r="R1468" s="255"/>
      <c r="S1468" s="255"/>
      <c r="T1468" s="255"/>
      <c r="U1468" s="255"/>
      <c r="V1468" s="255"/>
      <c r="W1468" s="255"/>
      <c r="X1468" s="255"/>
      <c r="Y1468" s="255"/>
      <c r="Z1468" s="255"/>
      <c r="AA1468" s="255"/>
      <c r="AB1468" s="255"/>
      <c r="AC1468" s="255"/>
      <c r="AD1468" s="255"/>
      <c r="AE1468" s="255"/>
      <c r="AF1468" s="255"/>
      <c r="AG1468" s="255"/>
      <c r="AH1468" s="255"/>
      <c r="AI1468" s="255"/>
      <c r="AJ1468" s="255"/>
      <c r="AK1468" s="255"/>
      <c r="AL1468" s="255"/>
      <c r="AM1468" s="255"/>
      <c r="AN1468" s="255"/>
      <c r="AO1468" s="255"/>
      <c r="AP1468" s="255"/>
      <c r="AQ1468" s="255"/>
      <c r="AR1468" s="255"/>
      <c r="AS1468" s="255"/>
      <c r="AT1468" s="255"/>
      <c r="AU1468" s="255"/>
      <c r="AV1468" s="255"/>
      <c r="AW1468" s="255"/>
      <c r="AX1468" s="255"/>
      <c r="AY1468" s="255"/>
      <c r="AZ1468" s="255"/>
      <c r="BA1468" s="255"/>
      <c r="BB1468" s="255"/>
      <c r="BC1468" s="255"/>
      <c r="BD1468" s="255"/>
      <c r="BE1468" s="255"/>
      <c r="BF1468" s="255"/>
      <c r="BG1468" s="255"/>
      <c r="BH1468" s="255"/>
      <c r="BI1468" s="255"/>
    </row>
    <row r="1469" spans="1:61" x14ac:dyDescent="0.2">
      <c r="A1469" s="255"/>
      <c r="B1469" s="255"/>
      <c r="C1469" s="255"/>
      <c r="D1469" s="255"/>
      <c r="E1469" s="255"/>
      <c r="F1469" s="255"/>
      <c r="G1469" s="255"/>
      <c r="H1469" s="255"/>
      <c r="I1469" s="255"/>
      <c r="J1469" s="255"/>
      <c r="K1469" s="255"/>
      <c r="L1469" s="255"/>
      <c r="M1469" s="255"/>
      <c r="N1469" s="255"/>
      <c r="O1469" s="255"/>
      <c r="P1469" s="255"/>
      <c r="Q1469" s="255"/>
      <c r="R1469" s="255"/>
      <c r="S1469" s="255"/>
      <c r="T1469" s="255"/>
      <c r="U1469" s="255"/>
      <c r="V1469" s="255"/>
      <c r="W1469" s="255"/>
      <c r="X1469" s="255"/>
      <c r="Y1469" s="255"/>
      <c r="Z1469" s="255"/>
      <c r="AA1469" s="255"/>
      <c r="AB1469" s="255"/>
      <c r="AC1469" s="255"/>
      <c r="AD1469" s="255"/>
      <c r="AE1469" s="255"/>
      <c r="AF1469" s="255"/>
      <c r="AG1469" s="255"/>
      <c r="AH1469" s="255"/>
      <c r="AI1469" s="255"/>
      <c r="AJ1469" s="255"/>
      <c r="AK1469" s="255"/>
      <c r="AL1469" s="255"/>
      <c r="AM1469" s="255"/>
      <c r="AN1469" s="255"/>
      <c r="AO1469" s="255"/>
      <c r="AP1469" s="255"/>
      <c r="AQ1469" s="255"/>
      <c r="AR1469" s="255"/>
      <c r="AS1469" s="255"/>
      <c r="AT1469" s="255"/>
      <c r="AU1469" s="255"/>
      <c r="AV1469" s="255"/>
      <c r="AW1469" s="255"/>
      <c r="AX1469" s="255"/>
      <c r="AY1469" s="255"/>
      <c r="AZ1469" s="255"/>
      <c r="BA1469" s="255"/>
      <c r="BB1469" s="255"/>
      <c r="BC1469" s="255"/>
      <c r="BD1469" s="255"/>
      <c r="BE1469" s="255"/>
      <c r="BF1469" s="255"/>
      <c r="BG1469" s="255"/>
      <c r="BH1469" s="255"/>
      <c r="BI1469" s="255"/>
    </row>
    <row r="1470" spans="1:61" x14ac:dyDescent="0.2">
      <c r="A1470" s="255"/>
      <c r="B1470" s="255"/>
      <c r="C1470" s="255"/>
      <c r="D1470" s="255"/>
      <c r="E1470" s="255"/>
      <c r="F1470" s="255"/>
      <c r="G1470" s="255"/>
      <c r="H1470" s="255"/>
      <c r="I1470" s="255"/>
      <c r="J1470" s="255"/>
      <c r="K1470" s="255"/>
      <c r="L1470" s="255"/>
      <c r="M1470" s="255"/>
      <c r="N1470" s="255"/>
      <c r="O1470" s="255"/>
      <c r="P1470" s="255"/>
      <c r="Q1470" s="255"/>
      <c r="R1470" s="255"/>
      <c r="S1470" s="255"/>
      <c r="T1470" s="255"/>
      <c r="U1470" s="255"/>
      <c r="V1470" s="255"/>
      <c r="W1470" s="255"/>
      <c r="X1470" s="255"/>
      <c r="Y1470" s="255"/>
      <c r="Z1470" s="255"/>
      <c r="AA1470" s="255"/>
      <c r="AB1470" s="255"/>
      <c r="AC1470" s="255"/>
      <c r="AD1470" s="255"/>
      <c r="AE1470" s="255"/>
      <c r="AF1470" s="255"/>
      <c r="AG1470" s="255"/>
      <c r="AH1470" s="255"/>
      <c r="AI1470" s="255"/>
      <c r="AJ1470" s="255"/>
      <c r="AK1470" s="255"/>
      <c r="AL1470" s="255"/>
      <c r="AM1470" s="255"/>
      <c r="AN1470" s="255"/>
      <c r="AO1470" s="255"/>
      <c r="AP1470" s="255"/>
      <c r="AQ1470" s="255"/>
      <c r="AR1470" s="255"/>
      <c r="AS1470" s="255"/>
      <c r="AT1470" s="255"/>
      <c r="AU1470" s="255"/>
      <c r="AV1470" s="255"/>
      <c r="AW1470" s="255"/>
      <c r="AX1470" s="255"/>
      <c r="AY1470" s="255"/>
      <c r="AZ1470" s="255"/>
      <c r="BA1470" s="255"/>
      <c r="BB1470" s="255"/>
      <c r="BC1470" s="255"/>
      <c r="BD1470" s="255"/>
      <c r="BE1470" s="255"/>
      <c r="BF1470" s="255"/>
      <c r="BG1470" s="255"/>
      <c r="BH1470" s="255"/>
      <c r="BI1470" s="255"/>
    </row>
    <row r="1471" spans="1:61" x14ac:dyDescent="0.2">
      <c r="A1471" s="255"/>
      <c r="B1471" s="255"/>
      <c r="C1471" s="255"/>
      <c r="D1471" s="255"/>
      <c r="E1471" s="255"/>
      <c r="F1471" s="255"/>
      <c r="G1471" s="255"/>
      <c r="H1471" s="255"/>
      <c r="I1471" s="255"/>
      <c r="J1471" s="255"/>
      <c r="K1471" s="255"/>
      <c r="L1471" s="255"/>
      <c r="M1471" s="255"/>
      <c r="N1471" s="255"/>
      <c r="O1471" s="255"/>
      <c r="P1471" s="255"/>
      <c r="Q1471" s="255"/>
      <c r="R1471" s="255"/>
      <c r="S1471" s="255"/>
      <c r="T1471" s="255"/>
      <c r="U1471" s="255"/>
      <c r="V1471" s="255"/>
      <c r="W1471" s="255"/>
      <c r="X1471" s="255"/>
      <c r="Y1471" s="255"/>
      <c r="Z1471" s="255"/>
      <c r="AA1471" s="255"/>
      <c r="AB1471" s="255"/>
      <c r="AC1471" s="255"/>
      <c r="AD1471" s="255"/>
      <c r="AE1471" s="255"/>
      <c r="AF1471" s="255"/>
      <c r="AG1471" s="255"/>
      <c r="AH1471" s="255"/>
      <c r="AI1471" s="255"/>
      <c r="AJ1471" s="255"/>
      <c r="AK1471" s="255"/>
      <c r="AL1471" s="255"/>
      <c r="AM1471" s="255"/>
      <c r="AN1471" s="255"/>
      <c r="AO1471" s="255"/>
      <c r="AP1471" s="255"/>
      <c r="AQ1471" s="255"/>
      <c r="AR1471" s="255"/>
      <c r="AS1471" s="255"/>
      <c r="AT1471" s="255"/>
      <c r="AU1471" s="255"/>
      <c r="AV1471" s="255"/>
      <c r="AW1471" s="255"/>
      <c r="AX1471" s="255"/>
      <c r="AY1471" s="255"/>
      <c r="AZ1471" s="255"/>
      <c r="BA1471" s="255"/>
      <c r="BB1471" s="255"/>
      <c r="BC1471" s="255"/>
      <c r="BD1471" s="255"/>
      <c r="BE1471" s="255"/>
      <c r="BF1471" s="255"/>
      <c r="BG1471" s="255"/>
      <c r="BH1471" s="255"/>
      <c r="BI1471" s="255"/>
    </row>
    <row r="1472" spans="1:61" x14ac:dyDescent="0.2">
      <c r="A1472" s="255"/>
      <c r="B1472" s="255"/>
      <c r="C1472" s="255"/>
      <c r="D1472" s="255"/>
      <c r="E1472" s="255"/>
      <c r="F1472" s="255"/>
      <c r="G1472" s="255"/>
      <c r="H1472" s="255"/>
      <c r="I1472" s="255"/>
      <c r="J1472" s="255"/>
      <c r="K1472" s="255"/>
      <c r="L1472" s="255"/>
      <c r="M1472" s="255"/>
      <c r="N1472" s="255"/>
      <c r="O1472" s="255"/>
      <c r="P1472" s="255"/>
      <c r="Q1472" s="255"/>
      <c r="R1472" s="255"/>
      <c r="S1472" s="255"/>
      <c r="T1472" s="255"/>
      <c r="U1472" s="255"/>
      <c r="V1472" s="255"/>
      <c r="W1472" s="255"/>
      <c r="X1472" s="255"/>
      <c r="Y1472" s="255"/>
      <c r="Z1472" s="255"/>
      <c r="AA1472" s="255"/>
      <c r="AB1472" s="255"/>
      <c r="AC1472" s="255"/>
      <c r="AD1472" s="255"/>
      <c r="AE1472" s="255"/>
      <c r="AF1472" s="255"/>
      <c r="AG1472" s="255"/>
      <c r="AH1472" s="255"/>
      <c r="AI1472" s="255"/>
      <c r="AJ1472" s="255"/>
      <c r="AK1472" s="255"/>
      <c r="AL1472" s="255"/>
      <c r="AM1472" s="255"/>
      <c r="AN1472" s="255"/>
      <c r="AO1472" s="255"/>
      <c r="AP1472" s="255"/>
      <c r="AQ1472" s="255"/>
      <c r="AR1472" s="255"/>
      <c r="AS1472" s="255"/>
      <c r="AT1472" s="255"/>
      <c r="AU1472" s="255"/>
      <c r="AV1472" s="255"/>
      <c r="AW1472" s="255"/>
      <c r="AX1472" s="255"/>
      <c r="AY1472" s="255"/>
      <c r="AZ1472" s="255"/>
      <c r="BA1472" s="255"/>
      <c r="BB1472" s="255"/>
      <c r="BC1472" s="255"/>
      <c r="BD1472" s="255"/>
      <c r="BE1472" s="255"/>
      <c r="BF1472" s="255"/>
      <c r="BG1472" s="255"/>
      <c r="BH1472" s="255"/>
      <c r="BI1472" s="255"/>
    </row>
    <row r="1473" spans="1:61" x14ac:dyDescent="0.2">
      <c r="A1473" s="255"/>
      <c r="B1473" s="255"/>
      <c r="C1473" s="255"/>
      <c r="D1473" s="255"/>
      <c r="E1473" s="255"/>
      <c r="F1473" s="255"/>
      <c r="G1473" s="255"/>
      <c r="H1473" s="255"/>
      <c r="I1473" s="255"/>
      <c r="J1473" s="255"/>
      <c r="K1473" s="255"/>
      <c r="L1473" s="255"/>
      <c r="M1473" s="255"/>
      <c r="N1473" s="255"/>
      <c r="O1473" s="255"/>
      <c r="P1473" s="255"/>
      <c r="Q1473" s="255"/>
      <c r="R1473" s="255"/>
      <c r="S1473" s="255"/>
      <c r="T1473" s="255"/>
      <c r="U1473" s="255"/>
      <c r="V1473" s="255"/>
      <c r="W1473" s="255"/>
      <c r="X1473" s="255"/>
      <c r="Y1473" s="255"/>
      <c r="Z1473" s="255"/>
      <c r="AA1473" s="255"/>
      <c r="AB1473" s="255"/>
      <c r="AC1473" s="255"/>
      <c r="AD1473" s="255"/>
      <c r="AE1473" s="255"/>
      <c r="AF1473" s="255"/>
      <c r="AG1473" s="255"/>
      <c r="AH1473" s="255"/>
      <c r="AI1473" s="255"/>
      <c r="AJ1473" s="255"/>
      <c r="AK1473" s="255"/>
      <c r="AL1473" s="255"/>
      <c r="AM1473" s="255"/>
      <c r="AN1473" s="255"/>
      <c r="AO1473" s="255"/>
      <c r="AP1473" s="255"/>
      <c r="AQ1473" s="255"/>
      <c r="AR1473" s="255"/>
      <c r="AS1473" s="255"/>
      <c r="AT1473" s="255"/>
      <c r="AU1473" s="255"/>
      <c r="AV1473" s="255"/>
      <c r="AW1473" s="255"/>
      <c r="AX1473" s="255"/>
      <c r="AY1473" s="255"/>
      <c r="AZ1473" s="255"/>
      <c r="BA1473" s="255"/>
      <c r="BB1473" s="255"/>
      <c r="BC1473" s="255"/>
      <c r="BD1473" s="255"/>
      <c r="BE1473" s="255"/>
      <c r="BF1473" s="255"/>
      <c r="BG1473" s="255"/>
      <c r="BH1473" s="255"/>
      <c r="BI1473" s="255"/>
    </row>
    <row r="1474" spans="1:61" x14ac:dyDescent="0.2">
      <c r="A1474" s="255"/>
      <c r="B1474" s="255"/>
      <c r="C1474" s="255"/>
      <c r="D1474" s="255"/>
      <c r="E1474" s="255"/>
      <c r="F1474" s="255"/>
      <c r="G1474" s="255"/>
      <c r="H1474" s="255"/>
      <c r="I1474" s="255"/>
      <c r="J1474" s="255"/>
      <c r="K1474" s="255"/>
      <c r="L1474" s="255"/>
      <c r="M1474" s="255"/>
      <c r="N1474" s="255"/>
      <c r="O1474" s="255"/>
      <c r="P1474" s="255"/>
      <c r="Q1474" s="255"/>
      <c r="R1474" s="255"/>
      <c r="S1474" s="255"/>
      <c r="T1474" s="255"/>
      <c r="U1474" s="255"/>
      <c r="V1474" s="255"/>
      <c r="W1474" s="255"/>
      <c r="X1474" s="255"/>
      <c r="Y1474" s="255"/>
      <c r="Z1474" s="255"/>
      <c r="AA1474" s="255"/>
      <c r="AB1474" s="255"/>
      <c r="AC1474" s="255"/>
      <c r="AD1474" s="255"/>
      <c r="AE1474" s="255"/>
      <c r="AF1474" s="255"/>
      <c r="AG1474" s="255"/>
      <c r="AH1474" s="255"/>
      <c r="AI1474" s="255"/>
      <c r="AJ1474" s="255"/>
      <c r="AK1474" s="255"/>
      <c r="AL1474" s="255"/>
      <c r="AM1474" s="255"/>
      <c r="AN1474" s="255"/>
      <c r="AO1474" s="255"/>
      <c r="AP1474" s="255"/>
      <c r="AQ1474" s="255"/>
      <c r="AR1474" s="255"/>
      <c r="AS1474" s="255"/>
      <c r="AT1474" s="255"/>
      <c r="AU1474" s="255"/>
      <c r="AV1474" s="255"/>
      <c r="AW1474" s="255"/>
      <c r="AX1474" s="255"/>
      <c r="AY1474" s="255"/>
      <c r="AZ1474" s="255"/>
      <c r="BA1474" s="255"/>
      <c r="BB1474" s="255"/>
      <c r="BC1474" s="255"/>
      <c r="BD1474" s="255"/>
      <c r="BE1474" s="255"/>
      <c r="BF1474" s="255"/>
      <c r="BG1474" s="255"/>
      <c r="BH1474" s="255"/>
      <c r="BI1474" s="255"/>
    </row>
    <row r="1475" spans="1:61" x14ac:dyDescent="0.2">
      <c r="A1475" s="255"/>
      <c r="B1475" s="255"/>
      <c r="C1475" s="255"/>
      <c r="D1475" s="255"/>
      <c r="E1475" s="255"/>
      <c r="F1475" s="255"/>
      <c r="G1475" s="255"/>
      <c r="H1475" s="255"/>
      <c r="I1475" s="255"/>
      <c r="J1475" s="255"/>
      <c r="K1475" s="255"/>
      <c r="L1475" s="255"/>
      <c r="M1475" s="255"/>
      <c r="N1475" s="255"/>
      <c r="O1475" s="255"/>
      <c r="P1475" s="255"/>
      <c r="Q1475" s="255"/>
      <c r="R1475" s="255"/>
      <c r="S1475" s="255"/>
      <c r="T1475" s="255"/>
      <c r="U1475" s="255"/>
      <c r="V1475" s="255"/>
      <c r="W1475" s="255"/>
      <c r="X1475" s="255"/>
      <c r="Y1475" s="255"/>
      <c r="Z1475" s="255"/>
      <c r="AA1475" s="255"/>
      <c r="AB1475" s="255"/>
      <c r="AC1475" s="255"/>
      <c r="AD1475" s="255"/>
      <c r="AE1475" s="255"/>
      <c r="AF1475" s="255"/>
      <c r="AG1475" s="255"/>
      <c r="AH1475" s="255"/>
      <c r="AI1475" s="255"/>
      <c r="AJ1475" s="255"/>
      <c r="AK1475" s="255"/>
      <c r="AL1475" s="255"/>
      <c r="AM1475" s="255"/>
      <c r="AN1475" s="255"/>
      <c r="AO1475" s="255"/>
      <c r="AP1475" s="255"/>
      <c r="AQ1475" s="255"/>
      <c r="AR1475" s="255"/>
      <c r="AS1475" s="255"/>
      <c r="AT1475" s="255"/>
      <c r="AU1475" s="255"/>
      <c r="AV1475" s="255"/>
      <c r="AW1475" s="255"/>
      <c r="AX1475" s="255"/>
      <c r="AY1475" s="255"/>
      <c r="AZ1475" s="255"/>
      <c r="BA1475" s="255"/>
      <c r="BB1475" s="255"/>
      <c r="BC1475" s="255"/>
      <c r="BD1475" s="255"/>
      <c r="BE1475" s="255"/>
      <c r="BF1475" s="255"/>
      <c r="BG1475" s="255"/>
      <c r="BH1475" s="255"/>
      <c r="BI1475" s="255"/>
    </row>
    <row r="1476" spans="1:61" x14ac:dyDescent="0.2">
      <c r="A1476" s="255"/>
      <c r="B1476" s="255"/>
      <c r="C1476" s="255"/>
      <c r="D1476" s="255"/>
      <c r="E1476" s="255"/>
      <c r="F1476" s="255"/>
      <c r="G1476" s="255"/>
      <c r="H1476" s="255"/>
      <c r="I1476" s="255"/>
      <c r="J1476" s="255"/>
      <c r="K1476" s="255"/>
      <c r="L1476" s="255"/>
      <c r="M1476" s="255"/>
      <c r="N1476" s="255"/>
      <c r="O1476" s="255"/>
      <c r="P1476" s="255"/>
      <c r="Q1476" s="255"/>
      <c r="R1476" s="255"/>
      <c r="S1476" s="255"/>
      <c r="T1476" s="255"/>
      <c r="U1476" s="255"/>
      <c r="V1476" s="255"/>
      <c r="W1476" s="255"/>
      <c r="X1476" s="255"/>
      <c r="Y1476" s="255"/>
      <c r="Z1476" s="255"/>
      <c r="AA1476" s="255"/>
      <c r="AB1476" s="255"/>
      <c r="AC1476" s="255"/>
      <c r="AD1476" s="255"/>
      <c r="AE1476" s="255"/>
      <c r="AF1476" s="255"/>
      <c r="AG1476" s="255"/>
      <c r="AH1476" s="255"/>
      <c r="AI1476" s="255"/>
      <c r="AJ1476" s="255"/>
      <c r="AK1476" s="255"/>
      <c r="AL1476" s="255"/>
      <c r="AM1476" s="255"/>
      <c r="AN1476" s="255"/>
      <c r="AO1476" s="255"/>
      <c r="AP1476" s="255"/>
      <c r="AQ1476" s="255"/>
      <c r="AR1476" s="255"/>
      <c r="AS1476" s="255"/>
      <c r="AT1476" s="255"/>
      <c r="AU1476" s="255"/>
      <c r="AV1476" s="255"/>
      <c r="AW1476" s="255"/>
      <c r="AX1476" s="255"/>
      <c r="AY1476" s="255"/>
      <c r="AZ1476" s="255"/>
      <c r="BA1476" s="255"/>
      <c r="BB1476" s="255"/>
      <c r="BC1476" s="255"/>
      <c r="BD1476" s="255"/>
      <c r="BE1476" s="255"/>
      <c r="BF1476" s="255"/>
      <c r="BG1476" s="255"/>
      <c r="BH1476" s="255"/>
      <c r="BI1476" s="255"/>
    </row>
    <row r="1477" spans="1:61" x14ac:dyDescent="0.2">
      <c r="A1477" s="255"/>
      <c r="B1477" s="255"/>
      <c r="C1477" s="255"/>
      <c r="D1477" s="255"/>
      <c r="E1477" s="255"/>
      <c r="F1477" s="255"/>
      <c r="G1477" s="255"/>
      <c r="H1477" s="255"/>
      <c r="I1477" s="255"/>
      <c r="J1477" s="255"/>
      <c r="K1477" s="255"/>
      <c r="L1477" s="255"/>
      <c r="M1477" s="255"/>
      <c r="N1477" s="255"/>
      <c r="O1477" s="255"/>
      <c r="P1477" s="255"/>
      <c r="Q1477" s="255"/>
      <c r="R1477" s="255"/>
      <c r="S1477" s="255"/>
      <c r="T1477" s="255"/>
      <c r="U1477" s="255"/>
      <c r="V1477" s="255"/>
      <c r="W1477" s="255"/>
      <c r="X1477" s="255"/>
      <c r="Y1477" s="255"/>
      <c r="Z1477" s="255"/>
      <c r="AA1477" s="255"/>
      <c r="AB1477" s="255"/>
      <c r="AC1477" s="255"/>
      <c r="AD1477" s="255"/>
      <c r="AE1477" s="255"/>
      <c r="AF1477" s="255"/>
      <c r="AG1477" s="255"/>
      <c r="AH1477" s="255"/>
      <c r="AI1477" s="255"/>
      <c r="AJ1477" s="255"/>
      <c r="AK1477" s="255"/>
      <c r="AL1477" s="255"/>
      <c r="AM1477" s="255"/>
      <c r="AN1477" s="255"/>
      <c r="AO1477" s="255"/>
      <c r="AP1477" s="255"/>
      <c r="AQ1477" s="255"/>
      <c r="AR1477" s="255"/>
      <c r="AS1477" s="255"/>
      <c r="AT1477" s="255"/>
      <c r="AU1477" s="255"/>
      <c r="AV1477" s="255"/>
      <c r="AW1477" s="255"/>
      <c r="AX1477" s="255"/>
      <c r="AY1477" s="255"/>
      <c r="AZ1477" s="255"/>
      <c r="BA1477" s="255"/>
      <c r="BB1477" s="255"/>
      <c r="BC1477" s="255"/>
      <c r="BD1477" s="255"/>
      <c r="BE1477" s="255"/>
      <c r="BF1477" s="255"/>
      <c r="BG1477" s="255"/>
      <c r="BH1477" s="255"/>
      <c r="BI1477" s="255"/>
    </row>
    <row r="1478" spans="1:61" x14ac:dyDescent="0.2">
      <c r="A1478" s="255"/>
      <c r="B1478" s="255"/>
      <c r="C1478" s="255"/>
      <c r="D1478" s="255"/>
      <c r="E1478" s="255"/>
      <c r="F1478" s="255"/>
      <c r="G1478" s="255"/>
      <c r="H1478" s="255"/>
      <c r="I1478" s="255"/>
      <c r="J1478" s="255"/>
      <c r="K1478" s="255"/>
      <c r="L1478" s="255"/>
      <c r="M1478" s="255"/>
      <c r="N1478" s="255"/>
      <c r="O1478" s="255"/>
      <c r="P1478" s="255"/>
      <c r="Q1478" s="255"/>
      <c r="R1478" s="255"/>
      <c r="S1478" s="255"/>
      <c r="T1478" s="255"/>
      <c r="U1478" s="255"/>
      <c r="V1478" s="255"/>
      <c r="W1478" s="255"/>
      <c r="X1478" s="255"/>
      <c r="Y1478" s="255"/>
      <c r="Z1478" s="255"/>
      <c r="AA1478" s="255"/>
      <c r="AB1478" s="255"/>
      <c r="AC1478" s="255"/>
      <c r="AD1478" s="255"/>
      <c r="AE1478" s="255"/>
      <c r="AF1478" s="255"/>
      <c r="AG1478" s="255"/>
      <c r="AH1478" s="255"/>
      <c r="AI1478" s="255"/>
      <c r="AJ1478" s="255"/>
      <c r="AK1478" s="255"/>
      <c r="AL1478" s="255"/>
      <c r="AM1478" s="255"/>
      <c r="AN1478" s="255"/>
      <c r="AO1478" s="255"/>
      <c r="AP1478" s="255"/>
      <c r="AQ1478" s="255"/>
      <c r="AR1478" s="255"/>
      <c r="AS1478" s="255"/>
      <c r="AT1478" s="255"/>
      <c r="AU1478" s="255"/>
      <c r="AV1478" s="255"/>
      <c r="AW1478" s="255"/>
      <c r="AX1478" s="255"/>
      <c r="AY1478" s="255"/>
      <c r="AZ1478" s="255"/>
      <c r="BA1478" s="255"/>
      <c r="BB1478" s="255"/>
      <c r="BC1478" s="255"/>
      <c r="BD1478" s="255"/>
      <c r="BE1478" s="255"/>
      <c r="BF1478" s="255"/>
      <c r="BG1478" s="255"/>
      <c r="BH1478" s="255"/>
      <c r="BI1478" s="255"/>
    </row>
    <row r="1479" spans="1:61" x14ac:dyDescent="0.2">
      <c r="A1479" s="255"/>
      <c r="B1479" s="255"/>
      <c r="C1479" s="255"/>
      <c r="D1479" s="255"/>
      <c r="E1479" s="255"/>
      <c r="F1479" s="255"/>
      <c r="G1479" s="255"/>
      <c r="H1479" s="255"/>
      <c r="I1479" s="255"/>
      <c r="J1479" s="255"/>
      <c r="K1479" s="255"/>
      <c r="L1479" s="255"/>
      <c r="M1479" s="255"/>
      <c r="N1479" s="255"/>
      <c r="O1479" s="255"/>
      <c r="P1479" s="255"/>
      <c r="Q1479" s="255"/>
      <c r="R1479" s="255"/>
      <c r="S1479" s="255"/>
      <c r="T1479" s="255"/>
      <c r="U1479" s="255"/>
      <c r="V1479" s="255"/>
      <c r="W1479" s="255"/>
      <c r="X1479" s="255"/>
      <c r="Y1479" s="255"/>
      <c r="Z1479" s="255"/>
      <c r="AA1479" s="255"/>
      <c r="AB1479" s="255"/>
      <c r="AC1479" s="255"/>
      <c r="AD1479" s="255"/>
      <c r="AE1479" s="255"/>
      <c r="AF1479" s="255"/>
      <c r="AG1479" s="255"/>
      <c r="AH1479" s="255"/>
      <c r="AI1479" s="255"/>
      <c r="AJ1479" s="255"/>
      <c r="AK1479" s="255"/>
      <c r="AL1479" s="255"/>
      <c r="AM1479" s="255"/>
      <c r="AN1479" s="255"/>
      <c r="AO1479" s="255"/>
      <c r="AP1479" s="255"/>
      <c r="AQ1479" s="255"/>
      <c r="AR1479" s="255"/>
      <c r="AS1479" s="255"/>
      <c r="AT1479" s="255"/>
      <c r="AU1479" s="255"/>
      <c r="AV1479" s="255"/>
      <c r="AW1479" s="255"/>
      <c r="AX1479" s="255"/>
      <c r="AY1479" s="255"/>
      <c r="AZ1479" s="255"/>
      <c r="BA1479" s="255"/>
      <c r="BB1479" s="255"/>
      <c r="BC1479" s="255"/>
      <c r="BD1479" s="255"/>
      <c r="BE1479" s="255"/>
      <c r="BF1479" s="255"/>
      <c r="BG1479" s="255"/>
      <c r="BH1479" s="255"/>
      <c r="BI1479" s="255"/>
    </row>
    <row r="1480" spans="1:61" x14ac:dyDescent="0.2">
      <c r="A1480" s="255"/>
      <c r="B1480" s="255"/>
      <c r="C1480" s="255"/>
      <c r="D1480" s="255"/>
      <c r="E1480" s="255"/>
      <c r="F1480" s="255"/>
      <c r="G1480" s="255"/>
      <c r="H1480" s="255"/>
      <c r="I1480" s="255"/>
      <c r="J1480" s="255"/>
      <c r="K1480" s="255"/>
      <c r="L1480" s="255"/>
      <c r="M1480" s="255"/>
      <c r="N1480" s="255"/>
      <c r="O1480" s="255"/>
      <c r="P1480" s="255"/>
      <c r="Q1480" s="255"/>
      <c r="R1480" s="255"/>
      <c r="S1480" s="255"/>
      <c r="T1480" s="255"/>
      <c r="U1480" s="255"/>
      <c r="V1480" s="255"/>
      <c r="W1480" s="255"/>
      <c r="X1480" s="255"/>
      <c r="Y1480" s="255"/>
      <c r="Z1480" s="255"/>
      <c r="AA1480" s="255"/>
      <c r="AB1480" s="255"/>
      <c r="AC1480" s="255"/>
      <c r="AD1480" s="255"/>
      <c r="AE1480" s="255"/>
      <c r="AF1480" s="255"/>
      <c r="AG1480" s="255"/>
      <c r="AH1480" s="255"/>
      <c r="AI1480" s="255"/>
      <c r="AJ1480" s="255"/>
      <c r="AK1480" s="255"/>
      <c r="AL1480" s="255"/>
      <c r="AM1480" s="255"/>
      <c r="AN1480" s="255"/>
      <c r="AO1480" s="255"/>
      <c r="AP1480" s="255"/>
      <c r="AQ1480" s="255"/>
      <c r="AR1480" s="255"/>
      <c r="AS1480" s="255"/>
      <c r="AT1480" s="255"/>
      <c r="AU1480" s="255"/>
      <c r="AV1480" s="255"/>
      <c r="AW1480" s="255"/>
      <c r="AX1480" s="255"/>
      <c r="AY1480" s="255"/>
      <c r="AZ1480" s="255"/>
      <c r="BA1480" s="255"/>
      <c r="BB1480" s="255"/>
      <c r="BC1480" s="255"/>
      <c r="BD1480" s="255"/>
      <c r="BE1480" s="255"/>
      <c r="BF1480" s="255"/>
      <c r="BG1480" s="255"/>
      <c r="BH1480" s="255"/>
      <c r="BI1480" s="255"/>
    </row>
    <row r="1481" spans="1:61" x14ac:dyDescent="0.2">
      <c r="A1481" s="255"/>
      <c r="B1481" s="255"/>
      <c r="C1481" s="255"/>
      <c r="D1481" s="255"/>
      <c r="E1481" s="255"/>
      <c r="F1481" s="255"/>
      <c r="G1481" s="255"/>
      <c r="H1481" s="255"/>
      <c r="I1481" s="255"/>
      <c r="J1481" s="255"/>
      <c r="K1481" s="255"/>
      <c r="L1481" s="255"/>
      <c r="M1481" s="255"/>
      <c r="N1481" s="255"/>
      <c r="O1481" s="255"/>
      <c r="P1481" s="255"/>
      <c r="Q1481" s="255"/>
      <c r="R1481" s="255"/>
      <c r="S1481" s="255"/>
      <c r="T1481" s="255"/>
      <c r="U1481" s="255"/>
      <c r="V1481" s="255"/>
      <c r="W1481" s="255"/>
      <c r="X1481" s="255"/>
      <c r="Y1481" s="255"/>
      <c r="Z1481" s="255"/>
      <c r="AA1481" s="255"/>
      <c r="AB1481" s="255"/>
      <c r="AC1481" s="255"/>
      <c r="AD1481" s="255"/>
      <c r="AE1481" s="255"/>
      <c r="AF1481" s="255"/>
      <c r="AG1481" s="255"/>
      <c r="AH1481" s="255"/>
      <c r="AI1481" s="255"/>
      <c r="AJ1481" s="255"/>
      <c r="AK1481" s="255"/>
      <c r="AL1481" s="255"/>
      <c r="AM1481" s="255"/>
      <c r="AN1481" s="255"/>
      <c r="AO1481" s="255"/>
      <c r="AP1481" s="255"/>
      <c r="AQ1481" s="255"/>
      <c r="AR1481" s="255"/>
      <c r="AS1481" s="255"/>
      <c r="AT1481" s="255"/>
      <c r="AU1481" s="255"/>
      <c r="AV1481" s="255"/>
      <c r="AW1481" s="255"/>
      <c r="AX1481" s="255"/>
      <c r="AY1481" s="255"/>
      <c r="AZ1481" s="255"/>
      <c r="BA1481" s="255"/>
      <c r="BB1481" s="255"/>
      <c r="BC1481" s="255"/>
      <c r="BD1481" s="255"/>
      <c r="BE1481" s="255"/>
      <c r="BF1481" s="255"/>
      <c r="BG1481" s="255"/>
      <c r="BH1481" s="255"/>
      <c r="BI1481" s="255"/>
    </row>
    <row r="1482" spans="1:61" x14ac:dyDescent="0.2">
      <c r="A1482" s="255"/>
      <c r="B1482" s="255"/>
      <c r="C1482" s="255"/>
      <c r="D1482" s="255"/>
      <c r="E1482" s="255"/>
      <c r="F1482" s="255"/>
      <c r="G1482" s="255"/>
      <c r="H1482" s="255"/>
      <c r="I1482" s="255"/>
      <c r="J1482" s="255"/>
      <c r="K1482" s="255"/>
      <c r="L1482" s="255"/>
      <c r="M1482" s="255"/>
      <c r="N1482" s="255"/>
      <c r="O1482" s="255"/>
      <c r="P1482" s="255"/>
      <c r="Q1482" s="255"/>
      <c r="R1482" s="255"/>
      <c r="S1482" s="255"/>
      <c r="T1482" s="255"/>
      <c r="U1482" s="255"/>
      <c r="V1482" s="255"/>
      <c r="W1482" s="255"/>
      <c r="X1482" s="255"/>
      <c r="Y1482" s="255"/>
      <c r="Z1482" s="255"/>
      <c r="AA1482" s="255"/>
      <c r="AB1482" s="255"/>
      <c r="AC1482" s="255"/>
      <c r="AD1482" s="255"/>
      <c r="AE1482" s="255"/>
      <c r="AF1482" s="255"/>
      <c r="AG1482" s="255"/>
      <c r="AH1482" s="255"/>
      <c r="AI1482" s="255"/>
      <c r="AJ1482" s="255"/>
      <c r="AK1482" s="255"/>
      <c r="AL1482" s="255"/>
      <c r="AM1482" s="255"/>
      <c r="AN1482" s="255"/>
      <c r="AO1482" s="255"/>
      <c r="AP1482" s="255"/>
      <c r="AQ1482" s="255"/>
      <c r="AR1482" s="255"/>
      <c r="AS1482" s="255"/>
      <c r="AT1482" s="255"/>
      <c r="AU1482" s="255"/>
      <c r="AV1482" s="255"/>
      <c r="AW1482" s="255"/>
      <c r="AX1482" s="255"/>
      <c r="AY1482" s="255"/>
      <c r="AZ1482" s="255"/>
      <c r="BA1482" s="255"/>
      <c r="BB1482" s="255"/>
      <c r="BC1482" s="255"/>
      <c r="BD1482" s="255"/>
      <c r="BE1482" s="255"/>
      <c r="BF1482" s="255"/>
      <c r="BG1482" s="255"/>
      <c r="BH1482" s="255"/>
      <c r="BI1482" s="255"/>
    </row>
    <row r="1483" spans="1:61" x14ac:dyDescent="0.2">
      <c r="A1483" s="255"/>
      <c r="B1483" s="255"/>
      <c r="C1483" s="255"/>
      <c r="D1483" s="255"/>
      <c r="E1483" s="255"/>
      <c r="F1483" s="255"/>
      <c r="G1483" s="255"/>
      <c r="H1483" s="255"/>
      <c r="I1483" s="255"/>
      <c r="J1483" s="255"/>
      <c r="K1483" s="255"/>
      <c r="L1483" s="255"/>
      <c r="M1483" s="255"/>
      <c r="N1483" s="255"/>
      <c r="O1483" s="255"/>
      <c r="P1483" s="255"/>
      <c r="Q1483" s="255"/>
      <c r="R1483" s="255"/>
      <c r="S1483" s="255"/>
      <c r="T1483" s="255"/>
      <c r="U1483" s="255"/>
      <c r="V1483" s="255"/>
      <c r="W1483" s="255"/>
      <c r="X1483" s="255"/>
      <c r="Y1483" s="255"/>
      <c r="Z1483" s="255"/>
      <c r="AA1483" s="255"/>
      <c r="AB1483" s="255"/>
      <c r="AC1483" s="255"/>
      <c r="AD1483" s="255"/>
      <c r="AE1483" s="255"/>
      <c r="AF1483" s="255"/>
      <c r="AG1483" s="255"/>
      <c r="AH1483" s="255"/>
      <c r="AI1483" s="255"/>
      <c r="AJ1483" s="255"/>
      <c r="AK1483" s="255"/>
      <c r="AL1483" s="255"/>
      <c r="AM1483" s="255"/>
      <c r="AN1483" s="255"/>
      <c r="AO1483" s="255"/>
      <c r="AP1483" s="255"/>
      <c r="AQ1483" s="255"/>
      <c r="AR1483" s="255"/>
      <c r="AS1483" s="255"/>
      <c r="AT1483" s="255"/>
      <c r="AU1483" s="255"/>
      <c r="AV1483" s="255"/>
      <c r="AW1483" s="255"/>
      <c r="AX1483" s="255"/>
      <c r="AY1483" s="255"/>
      <c r="AZ1483" s="255"/>
      <c r="BA1483" s="255"/>
      <c r="BB1483" s="255"/>
      <c r="BC1483" s="255"/>
      <c r="BD1483" s="255"/>
      <c r="BE1483" s="255"/>
      <c r="BF1483" s="255"/>
      <c r="BG1483" s="255"/>
      <c r="BH1483" s="255"/>
      <c r="BI1483" s="255"/>
    </row>
    <row r="1484" spans="1:61" x14ac:dyDescent="0.2">
      <c r="A1484" s="255"/>
      <c r="B1484" s="255"/>
      <c r="C1484" s="255"/>
      <c r="D1484" s="255"/>
      <c r="E1484" s="255"/>
      <c r="F1484" s="255"/>
      <c r="G1484" s="255"/>
      <c r="H1484" s="255"/>
      <c r="I1484" s="255"/>
      <c r="J1484" s="255"/>
      <c r="K1484" s="255"/>
      <c r="L1484" s="255"/>
      <c r="M1484" s="255"/>
      <c r="N1484" s="255"/>
      <c r="O1484" s="255"/>
      <c r="P1484" s="255"/>
      <c r="Q1484" s="255"/>
      <c r="R1484" s="255"/>
      <c r="S1484" s="255"/>
      <c r="T1484" s="255"/>
      <c r="U1484" s="255"/>
      <c r="V1484" s="255"/>
      <c r="W1484" s="255"/>
      <c r="X1484" s="255"/>
      <c r="Y1484" s="255"/>
      <c r="Z1484" s="255"/>
      <c r="AA1484" s="255"/>
      <c r="AB1484" s="255"/>
      <c r="AC1484" s="255"/>
      <c r="AD1484" s="255"/>
      <c r="AE1484" s="255"/>
      <c r="AF1484" s="255"/>
      <c r="AG1484" s="255"/>
      <c r="AH1484" s="255"/>
      <c r="AI1484" s="255"/>
      <c r="AJ1484" s="255"/>
      <c r="AK1484" s="255"/>
      <c r="AL1484" s="255"/>
      <c r="AM1484" s="255"/>
      <c r="AN1484" s="255"/>
      <c r="AO1484" s="255"/>
      <c r="AP1484" s="255"/>
      <c r="AQ1484" s="255"/>
      <c r="AR1484" s="255"/>
      <c r="AS1484" s="255"/>
      <c r="AT1484" s="255"/>
      <c r="AU1484" s="255"/>
      <c r="AV1484" s="255"/>
      <c r="AW1484" s="255"/>
      <c r="AX1484" s="255"/>
      <c r="AY1484" s="255"/>
      <c r="AZ1484" s="255"/>
      <c r="BA1484" s="255"/>
      <c r="BB1484" s="255"/>
      <c r="BC1484" s="255"/>
      <c r="BD1484" s="255"/>
      <c r="BE1484" s="255"/>
      <c r="BF1484" s="255"/>
      <c r="BG1484" s="255"/>
      <c r="BH1484" s="255"/>
      <c r="BI1484" s="255"/>
    </row>
  </sheetData>
  <mergeCells count="8">
    <mergeCell ref="B5:B6"/>
    <mergeCell ref="C5:C6"/>
    <mergeCell ref="D5:D6"/>
    <mergeCell ref="A1:D1"/>
    <mergeCell ref="A2:D2"/>
    <mergeCell ref="A3:D3"/>
    <mergeCell ref="A4:D4"/>
    <mergeCell ref="A5:A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showGridLines="0" topLeftCell="E10" zoomScale="85" zoomScaleNormal="85" zoomScaleSheetLayoutView="100" workbookViewId="0">
      <selection activeCell="N10" sqref="N10:N11"/>
    </sheetView>
  </sheetViews>
  <sheetFormatPr baseColWidth="10" defaultColWidth="11.42578125" defaultRowHeight="12.75" x14ac:dyDescent="0.2"/>
  <cols>
    <col min="1" max="1" width="51.5703125" style="184" customWidth="1"/>
    <col min="2" max="2" width="13.85546875" style="184" customWidth="1"/>
    <col min="3" max="3" width="13.5703125" style="184" customWidth="1"/>
    <col min="4" max="6" width="13.85546875" style="184" customWidth="1"/>
    <col min="7" max="7" width="14" style="184" customWidth="1"/>
    <col min="8" max="8" width="13.85546875" style="184" customWidth="1"/>
    <col min="9" max="9" width="14" style="184" customWidth="1"/>
    <col min="10" max="10" width="13.85546875" style="184" customWidth="1"/>
    <col min="11" max="11" width="15" style="184" customWidth="1"/>
    <col min="12" max="12" width="14.140625" style="184" customWidth="1"/>
    <col min="13" max="13" width="15.28515625" style="184" bestFit="1" customWidth="1"/>
    <col min="14" max="14" width="14.42578125" style="184" customWidth="1"/>
    <col min="15" max="23" width="14.140625" style="184" customWidth="1"/>
    <col min="24" max="24" width="15.28515625" style="184" bestFit="1" customWidth="1"/>
    <col min="25" max="25" width="15.28515625" style="184" customWidth="1"/>
    <col min="26" max="26" width="15.28515625" style="184" bestFit="1" customWidth="1"/>
    <col min="27" max="28" width="17.28515625" style="184" customWidth="1"/>
    <col min="29" max="16384" width="11.42578125" style="184"/>
  </cols>
  <sheetData>
    <row r="1" spans="1:28" x14ac:dyDescent="0.2">
      <c r="A1" s="232" t="s">
        <v>249</v>
      </c>
    </row>
    <row r="2" spans="1:28" ht="27.75" customHeight="1" x14ac:dyDescent="0.2">
      <c r="A2" s="283" t="s">
        <v>217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</row>
    <row r="4" spans="1:28" ht="38.25" x14ac:dyDescent="0.2">
      <c r="A4" s="185" t="s">
        <v>143</v>
      </c>
      <c r="B4" s="208" t="s">
        <v>191</v>
      </c>
      <c r="C4" s="208" t="s">
        <v>192</v>
      </c>
      <c r="D4" s="208" t="s">
        <v>193</v>
      </c>
      <c r="E4" s="208" t="s">
        <v>194</v>
      </c>
      <c r="F4" s="208" t="s">
        <v>195</v>
      </c>
      <c r="G4" s="208" t="s">
        <v>196</v>
      </c>
      <c r="H4" s="208" t="s">
        <v>197</v>
      </c>
      <c r="I4" s="208" t="s">
        <v>198</v>
      </c>
      <c r="J4" s="208" t="s">
        <v>199</v>
      </c>
      <c r="K4" s="208" t="s">
        <v>200</v>
      </c>
      <c r="L4" s="208" t="s">
        <v>201</v>
      </c>
      <c r="M4" s="211" t="s">
        <v>218</v>
      </c>
      <c r="N4" s="216" t="s">
        <v>173</v>
      </c>
    </row>
    <row r="5" spans="1:28" ht="25.5" customHeight="1" x14ac:dyDescent="0.2">
      <c r="A5" s="186" t="s">
        <v>146</v>
      </c>
      <c r="B5" s="209">
        <v>2061019197.0966027</v>
      </c>
      <c r="C5" s="209"/>
      <c r="D5" s="209">
        <v>2372453734.0275455</v>
      </c>
      <c r="E5" s="209">
        <v>226531100.10680389</v>
      </c>
      <c r="F5" s="209">
        <v>2124428461</v>
      </c>
      <c r="G5" s="209">
        <v>2354570712</v>
      </c>
      <c r="H5" s="209"/>
      <c r="I5" s="209">
        <v>2646167406</v>
      </c>
      <c r="J5" s="209">
        <v>-83308739.235378265</v>
      </c>
      <c r="K5" s="209">
        <v>2060237080.0903702</v>
      </c>
      <c r="L5" s="209">
        <v>510033486</v>
      </c>
      <c r="M5" s="212">
        <f>SUM(B5:L5)</f>
        <v>14272132437.085945</v>
      </c>
      <c r="N5" s="212">
        <f>+M5*0.2</f>
        <v>2854426487.4171891</v>
      </c>
    </row>
    <row r="6" spans="1:28" ht="25.5" customHeight="1" x14ac:dyDescent="0.2">
      <c r="A6" s="186" t="s">
        <v>147</v>
      </c>
      <c r="B6" s="209">
        <v>53068057.763249181</v>
      </c>
      <c r="C6" s="209"/>
      <c r="D6" s="209">
        <v>62768121.401830375</v>
      </c>
      <c r="E6" s="209">
        <v>6868223.6936306953</v>
      </c>
      <c r="F6" s="209">
        <v>55026970</v>
      </c>
      <c r="G6" s="209">
        <v>62209972</v>
      </c>
      <c r="H6" s="209"/>
      <c r="I6" s="209">
        <v>71289746</v>
      </c>
      <c r="J6" s="209">
        <v>-3150944.0658985376</v>
      </c>
      <c r="K6" s="209">
        <v>54382260.835607484</v>
      </c>
      <c r="L6" s="209">
        <v>24972213</v>
      </c>
      <c r="M6" s="212">
        <f t="shared" ref="M6:M12" si="0">SUM(B6:L6)</f>
        <v>387434620.62841922</v>
      </c>
      <c r="N6" s="212">
        <f>+M6</f>
        <v>387434620.62841922</v>
      </c>
    </row>
    <row r="7" spans="1:28" ht="25.5" customHeight="1" x14ac:dyDescent="0.2">
      <c r="A7" s="186" t="s">
        <v>148</v>
      </c>
      <c r="B7" s="209">
        <v>79599873.46749112</v>
      </c>
      <c r="C7" s="209"/>
      <c r="D7" s="209">
        <v>93429169.442740962</v>
      </c>
      <c r="E7" s="209">
        <v>2801299.327994287</v>
      </c>
      <c r="F7" s="209">
        <v>95900815</v>
      </c>
      <c r="G7" s="209">
        <v>63476198</v>
      </c>
      <c r="H7" s="209"/>
      <c r="I7" s="209">
        <v>77092165</v>
      </c>
      <c r="J7" s="209">
        <v>-40400426.471771836</v>
      </c>
      <c r="K7" s="209">
        <v>88555195.22134608</v>
      </c>
      <c r="L7" s="209">
        <v>36244588</v>
      </c>
      <c r="M7" s="212">
        <f t="shared" si="0"/>
        <v>496698876.9878006</v>
      </c>
      <c r="N7" s="212">
        <f t="shared" ref="N7:N12" si="1">+M7*0.2</f>
        <v>99339775.39756012</v>
      </c>
    </row>
    <row r="8" spans="1:28" ht="25.5" customHeight="1" x14ac:dyDescent="0.2">
      <c r="A8" s="186" t="s">
        <v>172</v>
      </c>
      <c r="B8" s="209">
        <v>75298111</v>
      </c>
      <c r="C8" s="209">
        <v>42271175.089190811</v>
      </c>
      <c r="D8" s="209">
        <v>75298111</v>
      </c>
      <c r="E8" s="209"/>
      <c r="F8" s="209">
        <v>75298111</v>
      </c>
      <c r="G8" s="209">
        <v>75298111</v>
      </c>
      <c r="H8" s="209">
        <v>98465585.251966089</v>
      </c>
      <c r="I8" s="209">
        <v>75298111</v>
      </c>
      <c r="J8" s="209">
        <v>-5929579.47965312</v>
      </c>
      <c r="K8" s="209">
        <v>75298111</v>
      </c>
      <c r="L8" s="209">
        <v>0</v>
      </c>
      <c r="M8" s="212">
        <f t="shared" si="0"/>
        <v>586595846.86150384</v>
      </c>
      <c r="N8" s="212">
        <f t="shared" si="1"/>
        <v>117319169.37230077</v>
      </c>
    </row>
    <row r="9" spans="1:28" ht="25.5" customHeight="1" x14ac:dyDescent="0.2">
      <c r="A9" s="186" t="s">
        <v>170</v>
      </c>
      <c r="B9" s="209">
        <v>8588725.8797170427</v>
      </c>
      <c r="C9" s="209"/>
      <c r="D9" s="209">
        <v>8277021.7328081802</v>
      </c>
      <c r="E9" s="209"/>
      <c r="F9" s="209">
        <v>7228724</v>
      </c>
      <c r="G9" s="209">
        <v>7866427</v>
      </c>
      <c r="H9" s="209"/>
      <c r="I9" s="209">
        <v>7654787</v>
      </c>
      <c r="J9" s="209">
        <v>-598062.10200586915</v>
      </c>
      <c r="K9" s="209">
        <v>7907852.8173283804</v>
      </c>
      <c r="L9" s="209">
        <v>0</v>
      </c>
      <c r="M9" s="212">
        <f t="shared" si="0"/>
        <v>46925476.327847734</v>
      </c>
      <c r="N9" s="212">
        <f t="shared" si="1"/>
        <v>9385095.2655695472</v>
      </c>
    </row>
    <row r="10" spans="1:28" ht="25.5" customHeight="1" x14ac:dyDescent="0.2">
      <c r="A10" s="241" t="s">
        <v>252</v>
      </c>
      <c r="B10" s="209">
        <v>76777292</v>
      </c>
      <c r="C10" s="209"/>
      <c r="D10" s="209">
        <v>94078007</v>
      </c>
      <c r="E10" s="209"/>
      <c r="F10" s="209">
        <v>68139538</v>
      </c>
      <c r="G10" s="209">
        <v>58010092</v>
      </c>
      <c r="H10" s="209"/>
      <c r="I10" s="209">
        <v>75577077</v>
      </c>
      <c r="J10" s="209"/>
      <c r="K10" s="209">
        <v>57643785</v>
      </c>
      <c r="L10" s="209"/>
      <c r="M10" s="212">
        <f t="shared" si="0"/>
        <v>430225791</v>
      </c>
      <c r="N10" s="212">
        <f t="shared" si="1"/>
        <v>86045158.200000003</v>
      </c>
    </row>
    <row r="11" spans="1:28" ht="25.5" customHeight="1" x14ac:dyDescent="0.2">
      <c r="A11" s="241" t="s">
        <v>253</v>
      </c>
      <c r="B11" s="209">
        <v>13678356</v>
      </c>
      <c r="C11" s="209"/>
      <c r="D11" s="209">
        <v>13678356</v>
      </c>
      <c r="E11" s="209"/>
      <c r="F11" s="209">
        <v>13678356</v>
      </c>
      <c r="G11" s="209">
        <v>13678356</v>
      </c>
      <c r="H11" s="209"/>
      <c r="I11" s="209">
        <v>13678356</v>
      </c>
      <c r="J11" s="209"/>
      <c r="K11" s="209">
        <v>13678356</v>
      </c>
      <c r="L11" s="209"/>
      <c r="M11" s="212">
        <f t="shared" si="0"/>
        <v>82070136</v>
      </c>
      <c r="N11" s="212">
        <f t="shared" si="1"/>
        <v>16414027.200000001</v>
      </c>
    </row>
    <row r="12" spans="1:28" ht="25.5" customHeight="1" x14ac:dyDescent="0.2">
      <c r="A12" s="186" t="s">
        <v>166</v>
      </c>
      <c r="B12" s="209">
        <v>107172242.18181817</v>
      </c>
      <c r="C12" s="209"/>
      <c r="D12" s="209">
        <v>114147420.54545453</v>
      </c>
      <c r="E12" s="209"/>
      <c r="F12" s="209">
        <v>102943476</v>
      </c>
      <c r="G12" s="209">
        <v>94888924</v>
      </c>
      <c r="H12" s="209"/>
      <c r="I12" s="209">
        <v>109488449</v>
      </c>
      <c r="J12" s="209">
        <v>0</v>
      </c>
      <c r="K12" s="209">
        <v>95855492</v>
      </c>
      <c r="L12" s="209">
        <v>0</v>
      </c>
      <c r="M12" s="212">
        <f t="shared" si="0"/>
        <v>624496003.72727275</v>
      </c>
      <c r="N12" s="212">
        <f t="shared" si="1"/>
        <v>124899200.74545455</v>
      </c>
    </row>
    <row r="13" spans="1:28" ht="25.5" customHeight="1" x14ac:dyDescent="0.2">
      <c r="A13" s="205" t="s">
        <v>53</v>
      </c>
      <c r="B13" s="206">
        <f t="shared" ref="B13:N13" si="2">SUM(B5:B12)</f>
        <v>2475201855.3888779</v>
      </c>
      <c r="C13" s="206">
        <f t="shared" si="2"/>
        <v>42271175.089190811</v>
      </c>
      <c r="D13" s="206">
        <f t="shared" si="2"/>
        <v>2834129941.1503792</v>
      </c>
      <c r="E13" s="206">
        <f t="shared" si="2"/>
        <v>236200623.12842888</v>
      </c>
      <c r="F13" s="206">
        <f t="shared" si="2"/>
        <v>2542644451</v>
      </c>
      <c r="G13" s="206">
        <f t="shared" si="2"/>
        <v>2729998792</v>
      </c>
      <c r="H13" s="206">
        <f t="shared" si="2"/>
        <v>98465585.251966089</v>
      </c>
      <c r="I13" s="206">
        <f t="shared" si="2"/>
        <v>3076246097</v>
      </c>
      <c r="J13" s="206">
        <f t="shared" si="2"/>
        <v>-133387751.35470763</v>
      </c>
      <c r="K13" s="206">
        <f t="shared" si="2"/>
        <v>2453558132.9646521</v>
      </c>
      <c r="L13" s="206">
        <f t="shared" si="2"/>
        <v>571250287</v>
      </c>
      <c r="M13" s="213">
        <f t="shared" si="2"/>
        <v>16926579188.61879</v>
      </c>
      <c r="N13" s="213">
        <f t="shared" si="2"/>
        <v>3695263534.2264929</v>
      </c>
    </row>
    <row r="14" spans="1:28" x14ac:dyDescent="0.2">
      <c r="A14" s="189"/>
      <c r="B14" s="189"/>
      <c r="C14" s="189"/>
      <c r="D14" s="189"/>
      <c r="E14" s="189"/>
      <c r="F14" s="189"/>
      <c r="G14" s="189"/>
      <c r="H14" s="189"/>
      <c r="I14" s="226"/>
      <c r="J14" s="189"/>
      <c r="K14" s="226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90"/>
      <c r="AA14" s="191"/>
      <c r="AB14" s="190"/>
    </row>
    <row r="15" spans="1:28" x14ac:dyDescent="0.2">
      <c r="A15" s="189"/>
      <c r="B15" s="189"/>
      <c r="C15" s="189"/>
      <c r="D15" s="189"/>
      <c r="E15" s="189"/>
      <c r="F15" s="189"/>
      <c r="G15" s="189"/>
      <c r="H15" s="189"/>
      <c r="I15" s="226"/>
      <c r="J15" s="189"/>
      <c r="K15" s="226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90"/>
      <c r="AA15" s="191"/>
      <c r="AB15" s="190"/>
    </row>
    <row r="16" spans="1:28" x14ac:dyDescent="0.2">
      <c r="A16" s="189"/>
      <c r="B16" s="189"/>
      <c r="C16" s="189"/>
      <c r="D16" s="189"/>
      <c r="E16" s="189"/>
      <c r="F16" s="189"/>
      <c r="G16" s="189"/>
      <c r="H16" s="189"/>
      <c r="I16" s="226"/>
      <c r="J16" s="189"/>
      <c r="K16" s="226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90"/>
      <c r="AA16" s="191"/>
      <c r="AB16" s="190"/>
    </row>
    <row r="17" spans="1:28" ht="38.25" x14ac:dyDescent="0.2">
      <c r="A17" s="185" t="s">
        <v>143</v>
      </c>
      <c r="B17" s="208" t="s">
        <v>202</v>
      </c>
      <c r="C17" s="208" t="s">
        <v>203</v>
      </c>
      <c r="D17" s="208" t="s">
        <v>204</v>
      </c>
      <c r="E17" s="208" t="s">
        <v>205</v>
      </c>
      <c r="F17" s="208" t="s">
        <v>206</v>
      </c>
      <c r="G17" s="208" t="s">
        <v>248</v>
      </c>
      <c r="H17" s="208" t="s">
        <v>207</v>
      </c>
      <c r="I17" s="208" t="s">
        <v>208</v>
      </c>
      <c r="J17" s="208" t="s">
        <v>209</v>
      </c>
      <c r="K17" s="211" t="s">
        <v>219</v>
      </c>
      <c r="L17" s="216" t="s">
        <v>173</v>
      </c>
      <c r="M17" s="217" t="s">
        <v>144</v>
      </c>
      <c r="N17" s="185" t="s">
        <v>145</v>
      </c>
      <c r="O17" s="185" t="s">
        <v>173</v>
      </c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90"/>
      <c r="AA17" s="191"/>
      <c r="AB17" s="190"/>
    </row>
    <row r="18" spans="1:28" ht="25.5" customHeight="1" x14ac:dyDescent="0.2">
      <c r="A18" s="186" t="s">
        <v>146</v>
      </c>
      <c r="B18" s="209">
        <v>2167932401</v>
      </c>
      <c r="C18" s="209"/>
      <c r="D18" s="209">
        <v>2336054022.0776029</v>
      </c>
      <c r="E18" s="209">
        <v>2084405972</v>
      </c>
      <c r="F18" s="209">
        <v>-571104247</v>
      </c>
      <c r="G18" s="209"/>
      <c r="H18" s="209">
        <v>2049998135.6648552</v>
      </c>
      <c r="I18" s="209">
        <v>1883332806</v>
      </c>
      <c r="J18" s="209">
        <v>1921159891</v>
      </c>
      <c r="K18" s="212">
        <f>SUM(B18:J18)</f>
        <v>11871778980.742458</v>
      </c>
      <c r="L18" s="212">
        <f>+K18*0.2</f>
        <v>2374355796.1484919</v>
      </c>
      <c r="M18" s="214">
        <f t="shared" ref="M18:M24" si="3">SUM(K18,M5)</f>
        <v>26143911417.828403</v>
      </c>
      <c r="N18" s="188">
        <v>20</v>
      </c>
      <c r="O18" s="187">
        <f>+N18/100*M18</f>
        <v>5228782283.5656815</v>
      </c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90"/>
      <c r="AA18" s="191"/>
      <c r="AB18" s="190"/>
    </row>
    <row r="19" spans="1:28" ht="25.5" customHeight="1" x14ac:dyDescent="0.2">
      <c r="A19" s="186" t="s">
        <v>147</v>
      </c>
      <c r="B19" s="209">
        <v>58070064</v>
      </c>
      <c r="C19" s="209"/>
      <c r="D19" s="209">
        <v>63811633.582712442</v>
      </c>
      <c r="E19" s="209">
        <v>55184020</v>
      </c>
      <c r="F19" s="209">
        <v>-16475285</v>
      </c>
      <c r="G19" s="209"/>
      <c r="H19" s="209">
        <v>54004366.343591139</v>
      </c>
      <c r="I19" s="209">
        <v>48421793</v>
      </c>
      <c r="J19" s="209">
        <v>50325331</v>
      </c>
      <c r="K19" s="212">
        <f t="shared" ref="K19:K25" si="4">SUM(B19:J19)</f>
        <v>313341922.92630357</v>
      </c>
      <c r="L19" s="212">
        <f>+K19</f>
        <v>313341922.92630357</v>
      </c>
      <c r="M19" s="214">
        <f t="shared" si="3"/>
        <v>700776543.55472279</v>
      </c>
      <c r="N19" s="188">
        <v>100</v>
      </c>
      <c r="O19" s="187">
        <f t="shared" ref="O19:O25" si="5">+N19/100*M19</f>
        <v>700776543.55472279</v>
      </c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90"/>
      <c r="AA19" s="191"/>
      <c r="AB19" s="190"/>
    </row>
    <row r="20" spans="1:28" ht="25.5" customHeight="1" x14ac:dyDescent="0.2">
      <c r="A20" s="186" t="s">
        <v>148</v>
      </c>
      <c r="B20" s="209">
        <v>103198269</v>
      </c>
      <c r="C20" s="209"/>
      <c r="D20" s="209">
        <v>98025784.762542203</v>
      </c>
      <c r="E20" s="209">
        <v>113106794</v>
      </c>
      <c r="F20" s="209">
        <v>29952955</v>
      </c>
      <c r="G20" s="209"/>
      <c r="H20" s="209">
        <v>83671334.062325582</v>
      </c>
      <c r="I20" s="209">
        <v>90870982</v>
      </c>
      <c r="J20" s="209">
        <v>89165670</v>
      </c>
      <c r="K20" s="212">
        <f t="shared" si="4"/>
        <v>607991788.82486773</v>
      </c>
      <c r="L20" s="212">
        <f t="shared" ref="L20:L25" si="6">+K20*0.2</f>
        <v>121598357.76497355</v>
      </c>
      <c r="M20" s="214">
        <f t="shared" si="3"/>
        <v>1104690665.8126683</v>
      </c>
      <c r="N20" s="188">
        <v>20</v>
      </c>
      <c r="O20" s="187">
        <f t="shared" si="5"/>
        <v>220938133.16253367</v>
      </c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90"/>
      <c r="AA20" s="191"/>
      <c r="AB20" s="190"/>
    </row>
    <row r="21" spans="1:28" ht="25.5" customHeight="1" x14ac:dyDescent="0.2">
      <c r="A21" s="186" t="s">
        <v>172</v>
      </c>
      <c r="B21" s="209">
        <v>75298111</v>
      </c>
      <c r="C21" s="209">
        <v>70206533.633934736</v>
      </c>
      <c r="D21" s="209">
        <v>75298111</v>
      </c>
      <c r="E21" s="209">
        <v>75298111</v>
      </c>
      <c r="F21" s="209"/>
      <c r="G21" s="209">
        <v>67411385.225534096</v>
      </c>
      <c r="H21" s="209">
        <v>75298111</v>
      </c>
      <c r="I21" s="209">
        <v>75298111</v>
      </c>
      <c r="J21" s="209">
        <v>75298111</v>
      </c>
      <c r="K21" s="212">
        <f t="shared" si="4"/>
        <v>589406584.85946882</v>
      </c>
      <c r="L21" s="212">
        <f t="shared" si="6"/>
        <v>117881316.97189377</v>
      </c>
      <c r="M21" s="214">
        <f t="shared" si="3"/>
        <v>1176002431.7209725</v>
      </c>
      <c r="N21" s="188">
        <v>20</v>
      </c>
      <c r="O21" s="187">
        <f t="shared" si="5"/>
        <v>235200486.34419453</v>
      </c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90"/>
      <c r="AA21" s="191"/>
      <c r="AB21" s="190"/>
    </row>
    <row r="22" spans="1:28" ht="25.5" customHeight="1" x14ac:dyDescent="0.2">
      <c r="A22" s="186" t="s">
        <v>170</v>
      </c>
      <c r="B22" s="209">
        <v>7793405</v>
      </c>
      <c r="C22" s="209"/>
      <c r="D22" s="209">
        <v>8250143.1914571077</v>
      </c>
      <c r="E22" s="209">
        <v>8335271</v>
      </c>
      <c r="F22" s="209"/>
      <c r="G22" s="209"/>
      <c r="H22" s="209">
        <v>7851046.3473431831</v>
      </c>
      <c r="I22" s="209">
        <v>7741051</v>
      </c>
      <c r="J22" s="209">
        <v>7339500</v>
      </c>
      <c r="K22" s="212">
        <f t="shared" si="4"/>
        <v>47310416.538800292</v>
      </c>
      <c r="L22" s="212">
        <f t="shared" si="6"/>
        <v>9462083.307760058</v>
      </c>
      <c r="M22" s="214">
        <f t="shared" si="3"/>
        <v>94235892.866648018</v>
      </c>
      <c r="N22" s="188">
        <v>20</v>
      </c>
      <c r="O22" s="187">
        <f t="shared" si="5"/>
        <v>18847178.573329605</v>
      </c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90"/>
      <c r="AA22" s="191"/>
      <c r="AB22" s="190"/>
    </row>
    <row r="23" spans="1:28" ht="25.5" customHeight="1" x14ac:dyDescent="0.2">
      <c r="A23" s="241" t="s">
        <v>252</v>
      </c>
      <c r="B23" s="209">
        <v>73424716</v>
      </c>
      <c r="C23" s="209"/>
      <c r="D23" s="209">
        <v>65266367</v>
      </c>
      <c r="E23" s="209">
        <v>67022455</v>
      </c>
      <c r="F23" s="209"/>
      <c r="G23" s="209"/>
      <c r="H23" s="209">
        <v>76318071.480000004</v>
      </c>
      <c r="I23" s="209">
        <v>70034212.120000005</v>
      </c>
      <c r="J23" s="209">
        <v>84774946</v>
      </c>
      <c r="K23" s="212">
        <f t="shared" si="4"/>
        <v>436840767.60000002</v>
      </c>
      <c r="L23" s="212">
        <f t="shared" si="6"/>
        <v>87368153.520000011</v>
      </c>
      <c r="M23" s="214">
        <f t="shared" si="3"/>
        <v>867066558.60000002</v>
      </c>
      <c r="N23" s="188">
        <v>20</v>
      </c>
      <c r="O23" s="187">
        <f t="shared" si="5"/>
        <v>173413311.72000003</v>
      </c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90"/>
      <c r="AA23" s="191"/>
      <c r="AB23" s="190"/>
    </row>
    <row r="24" spans="1:28" ht="25.5" customHeight="1" x14ac:dyDescent="0.2">
      <c r="A24" s="241" t="s">
        <v>253</v>
      </c>
      <c r="B24" s="209">
        <v>13678356</v>
      </c>
      <c r="C24" s="209"/>
      <c r="D24" s="209">
        <v>13678356</v>
      </c>
      <c r="E24" s="209">
        <v>13678356</v>
      </c>
      <c r="F24" s="209"/>
      <c r="G24" s="209"/>
      <c r="H24" s="209">
        <v>13678356</v>
      </c>
      <c r="I24" s="209">
        <v>13678356</v>
      </c>
      <c r="J24" s="209">
        <v>13678356</v>
      </c>
      <c r="K24" s="212">
        <f t="shared" ref="K24" si="7">SUM(B24:J24)</f>
        <v>82070136</v>
      </c>
      <c r="L24" s="212">
        <f t="shared" ref="L24" si="8">+K24*0.2</f>
        <v>16414027.200000001</v>
      </c>
      <c r="M24" s="214">
        <f t="shared" si="3"/>
        <v>164140272</v>
      </c>
      <c r="N24" s="242">
        <v>20</v>
      </c>
      <c r="O24" s="243">
        <f t="shared" si="5"/>
        <v>32828054.400000002</v>
      </c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90"/>
      <c r="AA24" s="191"/>
      <c r="AB24" s="190"/>
    </row>
    <row r="25" spans="1:28" ht="25.5" customHeight="1" x14ac:dyDescent="0.2">
      <c r="A25" s="186" t="s">
        <v>166</v>
      </c>
      <c r="B25" s="209">
        <v>108618555</v>
      </c>
      <c r="C25" s="209"/>
      <c r="D25" s="209">
        <v>112766493</v>
      </c>
      <c r="E25" s="209">
        <v>101720319</v>
      </c>
      <c r="F25" s="209"/>
      <c r="G25" s="209"/>
      <c r="H25" s="209">
        <v>105532556.72727273</v>
      </c>
      <c r="I25" s="209">
        <v>101176758</v>
      </c>
      <c r="J25" s="209">
        <v>99558661</v>
      </c>
      <c r="K25" s="212">
        <f t="shared" si="4"/>
        <v>629373342.72727275</v>
      </c>
      <c r="L25" s="212">
        <f t="shared" si="6"/>
        <v>125874668.54545456</v>
      </c>
      <c r="M25" s="214">
        <f t="shared" ref="M25" si="9">SUM(K25,M12)</f>
        <v>1253869346.4545455</v>
      </c>
      <c r="N25" s="188">
        <v>20</v>
      </c>
      <c r="O25" s="187">
        <f t="shared" si="5"/>
        <v>250773869.29090911</v>
      </c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90"/>
      <c r="AA25" s="191"/>
      <c r="AB25" s="190"/>
    </row>
    <row r="26" spans="1:28" ht="25.5" customHeight="1" x14ac:dyDescent="0.2">
      <c r="A26" s="205" t="s">
        <v>53</v>
      </c>
      <c r="B26" s="206">
        <f t="shared" ref="B26:M26" si="10">SUM(B18:B25)</f>
        <v>2608013877</v>
      </c>
      <c r="C26" s="206">
        <f t="shared" si="10"/>
        <v>70206533.633934736</v>
      </c>
      <c r="D26" s="206">
        <f t="shared" si="10"/>
        <v>2773150910.614315</v>
      </c>
      <c r="E26" s="206">
        <f t="shared" si="10"/>
        <v>2518751298</v>
      </c>
      <c r="F26" s="206">
        <f t="shared" si="10"/>
        <v>-557626577</v>
      </c>
      <c r="G26" s="206">
        <f t="shared" si="10"/>
        <v>67411385.225534096</v>
      </c>
      <c r="H26" s="206">
        <f t="shared" si="10"/>
        <v>2466351977.6253877</v>
      </c>
      <c r="I26" s="206">
        <f t="shared" si="10"/>
        <v>2290554069.1199999</v>
      </c>
      <c r="J26" s="206">
        <f t="shared" si="10"/>
        <v>2341300466</v>
      </c>
      <c r="K26" s="213">
        <f t="shared" si="10"/>
        <v>14578113940.219172</v>
      </c>
      <c r="L26" s="213">
        <f t="shared" si="10"/>
        <v>3166296326.3848772</v>
      </c>
      <c r="M26" s="215">
        <f t="shared" si="10"/>
        <v>31504693128.837959</v>
      </c>
      <c r="N26" s="205"/>
      <c r="O26" s="206">
        <f>SUM(O18:O25)</f>
        <v>6861559860.611371</v>
      </c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90"/>
      <c r="AA26" s="191"/>
      <c r="AB26" s="190"/>
    </row>
    <row r="27" spans="1:28" x14ac:dyDescent="0.2">
      <c r="A27" s="189"/>
      <c r="B27" s="227"/>
      <c r="C27" s="227"/>
      <c r="D27" s="227"/>
      <c r="E27" s="227"/>
      <c r="F27" s="227"/>
      <c r="G27" s="227"/>
      <c r="H27" s="227"/>
      <c r="I27" s="227"/>
      <c r="J27" s="227"/>
      <c r="K27" s="228"/>
      <c r="L27" s="228"/>
      <c r="M27" s="229"/>
      <c r="N27" s="230"/>
      <c r="O27" s="227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90"/>
      <c r="AA27" s="191"/>
      <c r="AB27" s="190"/>
    </row>
    <row r="28" spans="1:28" x14ac:dyDescent="0.2">
      <c r="A28" s="189"/>
      <c r="B28" s="227"/>
      <c r="C28" s="227"/>
      <c r="D28" s="227"/>
      <c r="E28" s="227"/>
      <c r="F28" s="227"/>
      <c r="G28" s="227"/>
      <c r="H28" s="227"/>
      <c r="I28" s="227"/>
      <c r="J28" s="227"/>
      <c r="K28" s="228"/>
      <c r="L28" s="228"/>
      <c r="M28" s="229"/>
      <c r="N28" s="230"/>
      <c r="O28" s="227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90"/>
      <c r="AA28" s="191"/>
      <c r="AB28" s="190"/>
    </row>
    <row r="29" spans="1:28" x14ac:dyDescent="0.2">
      <c r="A29" s="192" t="s">
        <v>149</v>
      </c>
      <c r="B29" s="192"/>
      <c r="C29" s="192"/>
      <c r="D29" s="192"/>
      <c r="E29" s="192"/>
      <c r="F29" s="192"/>
      <c r="G29" s="192"/>
      <c r="H29" s="192"/>
      <c r="I29" s="224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</row>
    <row r="30" spans="1:28" x14ac:dyDescent="0.2">
      <c r="G30" s="225"/>
      <c r="H30" s="225"/>
    </row>
    <row r="32" spans="1:28" x14ac:dyDescent="0.2">
      <c r="A32" s="184" t="s">
        <v>216</v>
      </c>
    </row>
  </sheetData>
  <mergeCells count="1">
    <mergeCell ref="A2:N2"/>
  </mergeCells>
  <pageMargins left="0.19685039370078741" right="0.19685039370078741" top="0.94488188976377963" bottom="0.35433070866141736" header="0.31496062992125984" footer="0.31496062992125984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showGridLines="0" topLeftCell="AA1" zoomScale="115" zoomScaleNormal="115" zoomScaleSheetLayoutView="100" workbookViewId="0">
      <selection activeCell="AL8" sqref="AL8:AL58"/>
    </sheetView>
  </sheetViews>
  <sheetFormatPr baseColWidth="10" defaultColWidth="11.42578125" defaultRowHeight="12.75" x14ac:dyDescent="0.2"/>
  <cols>
    <col min="1" max="1" width="28" style="193" customWidth="1"/>
    <col min="2" max="2" width="16.85546875" style="193" customWidth="1"/>
    <col min="3" max="19" width="14.7109375" style="193" customWidth="1"/>
    <col min="20" max="20" width="11.42578125" style="193"/>
    <col min="21" max="21" width="28.7109375" style="193" customWidth="1"/>
    <col min="22" max="22" width="17.28515625" style="193" customWidth="1"/>
    <col min="23" max="23" width="14.140625" style="193" bestFit="1" customWidth="1"/>
    <col min="24" max="24" width="14.140625" style="193" customWidth="1"/>
    <col min="25" max="25" width="13.140625" style="193" customWidth="1"/>
    <col min="26" max="26" width="14.85546875" style="193" customWidth="1"/>
    <col min="27" max="27" width="11.42578125" style="193"/>
    <col min="28" max="28" width="14.7109375" style="193" customWidth="1"/>
    <col min="29" max="29" width="12.5703125" style="193" customWidth="1"/>
    <col min="30" max="30" width="15.5703125" style="193" customWidth="1"/>
    <col min="31" max="31" width="11.42578125" style="193"/>
    <col min="32" max="32" width="15.7109375" style="193" customWidth="1"/>
    <col min="33" max="33" width="11.42578125" style="193"/>
    <col min="34" max="34" width="15.42578125" style="193" customWidth="1"/>
    <col min="35" max="35" width="12.28515625" style="193" customWidth="1"/>
    <col min="36" max="36" width="15.42578125" style="193" customWidth="1"/>
    <col min="37" max="37" width="13.140625" style="193" customWidth="1"/>
    <col min="38" max="38" width="16.140625" style="193" customWidth="1"/>
    <col min="39" max="39" width="14.140625" style="193" bestFit="1" customWidth="1"/>
    <col min="40" max="16384" width="11.42578125" style="193"/>
  </cols>
  <sheetData>
    <row r="1" spans="1:39" x14ac:dyDescent="0.2">
      <c r="A1" s="271" t="s">
        <v>150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U1" s="271" t="s">
        <v>150</v>
      </c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</row>
    <row r="2" spans="1:39" x14ac:dyDescent="0.2">
      <c r="A2" s="271" t="s">
        <v>171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U2" s="271" t="s">
        <v>171</v>
      </c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</row>
    <row r="3" spans="1:39" x14ac:dyDescent="0.2">
      <c r="A3" s="271" t="s">
        <v>210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U3" s="271" t="s">
        <v>210</v>
      </c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</row>
    <row r="4" spans="1:39" x14ac:dyDescent="0.2">
      <c r="A4" s="271" t="s">
        <v>211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U4" s="271" t="s">
        <v>211</v>
      </c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</row>
    <row r="5" spans="1:39" ht="13.5" customHeight="1" thickBot="1" x14ac:dyDescent="0.25">
      <c r="A5" s="271" t="s">
        <v>215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U5" s="194"/>
      <c r="V5" s="194"/>
    </row>
    <row r="6" spans="1:39" ht="13.5" customHeight="1" thickTop="1" thickBot="1" x14ac:dyDescent="0.25">
      <c r="A6" s="265" t="s">
        <v>0</v>
      </c>
      <c r="B6" s="268" t="s">
        <v>134</v>
      </c>
      <c r="C6" s="269"/>
      <c r="D6" s="267" t="s">
        <v>135</v>
      </c>
      <c r="E6" s="267"/>
      <c r="F6" s="267" t="s">
        <v>136</v>
      </c>
      <c r="G6" s="267"/>
      <c r="H6" s="267" t="s">
        <v>161</v>
      </c>
      <c r="I6" s="267"/>
      <c r="J6" s="267" t="s">
        <v>151</v>
      </c>
      <c r="K6" s="267"/>
      <c r="L6" s="267" t="s">
        <v>137</v>
      </c>
      <c r="M6" s="267"/>
      <c r="N6" s="267" t="s">
        <v>251</v>
      </c>
      <c r="O6" s="267"/>
      <c r="P6" s="268" t="s">
        <v>167</v>
      </c>
      <c r="Q6" s="269"/>
      <c r="R6" s="268" t="s">
        <v>53</v>
      </c>
      <c r="S6" s="269"/>
      <c r="U6" s="265" t="s">
        <v>0</v>
      </c>
      <c r="V6" s="268" t="s">
        <v>134</v>
      </c>
      <c r="W6" s="269"/>
      <c r="X6" s="267" t="s">
        <v>135</v>
      </c>
      <c r="Y6" s="267"/>
      <c r="Z6" s="267" t="s">
        <v>136</v>
      </c>
      <c r="AA6" s="267"/>
      <c r="AB6" s="267" t="s">
        <v>161</v>
      </c>
      <c r="AC6" s="267"/>
      <c r="AD6" s="267" t="s">
        <v>151</v>
      </c>
      <c r="AE6" s="267"/>
      <c r="AF6" s="267" t="s">
        <v>137</v>
      </c>
      <c r="AG6" s="267"/>
      <c r="AH6" s="267" t="s">
        <v>251</v>
      </c>
      <c r="AI6" s="267"/>
      <c r="AJ6" s="268" t="s">
        <v>167</v>
      </c>
      <c r="AK6" s="269"/>
      <c r="AL6" s="268" t="s">
        <v>53</v>
      </c>
      <c r="AM6" s="269"/>
    </row>
    <row r="7" spans="1:39" ht="14.25" thickTop="1" thickBot="1" x14ac:dyDescent="0.25">
      <c r="A7" s="266"/>
      <c r="B7" s="245" t="s">
        <v>254</v>
      </c>
      <c r="C7" s="245" t="s">
        <v>255</v>
      </c>
      <c r="D7" s="245" t="s">
        <v>254</v>
      </c>
      <c r="E7" s="245" t="s">
        <v>255</v>
      </c>
      <c r="F7" s="245" t="s">
        <v>254</v>
      </c>
      <c r="G7" s="245" t="s">
        <v>255</v>
      </c>
      <c r="H7" s="245" t="s">
        <v>254</v>
      </c>
      <c r="I7" s="245" t="s">
        <v>255</v>
      </c>
      <c r="J7" s="245" t="s">
        <v>254</v>
      </c>
      <c r="K7" s="245" t="s">
        <v>255</v>
      </c>
      <c r="L7" s="245" t="s">
        <v>254</v>
      </c>
      <c r="M7" s="245" t="s">
        <v>255</v>
      </c>
      <c r="N7" s="245" t="s">
        <v>254</v>
      </c>
      <c r="O7" s="245" t="s">
        <v>255</v>
      </c>
      <c r="P7" s="195" t="s">
        <v>254</v>
      </c>
      <c r="Q7" s="245" t="s">
        <v>255</v>
      </c>
      <c r="R7" s="195" t="s">
        <v>254</v>
      </c>
      <c r="S7" s="247" t="s">
        <v>255</v>
      </c>
      <c r="U7" s="266"/>
      <c r="V7" s="245" t="s">
        <v>254</v>
      </c>
      <c r="W7" s="245" t="s">
        <v>255</v>
      </c>
      <c r="X7" s="245" t="s">
        <v>254</v>
      </c>
      <c r="Y7" s="245" t="s">
        <v>255</v>
      </c>
      <c r="Z7" s="245" t="s">
        <v>254</v>
      </c>
      <c r="AA7" s="245" t="s">
        <v>255</v>
      </c>
      <c r="AB7" s="245" t="s">
        <v>254</v>
      </c>
      <c r="AC7" s="245" t="s">
        <v>255</v>
      </c>
      <c r="AD7" s="245" t="s">
        <v>254</v>
      </c>
      <c r="AE7" s="245" t="s">
        <v>255</v>
      </c>
      <c r="AF7" s="245" t="s">
        <v>254</v>
      </c>
      <c r="AG7" s="245" t="s">
        <v>255</v>
      </c>
      <c r="AH7" s="245" t="s">
        <v>254</v>
      </c>
      <c r="AI7" s="245" t="s">
        <v>255</v>
      </c>
      <c r="AJ7" s="195" t="s">
        <v>254</v>
      </c>
      <c r="AK7" s="245" t="s">
        <v>255</v>
      </c>
      <c r="AL7" s="195" t="s">
        <v>254</v>
      </c>
      <c r="AM7" s="247" t="s">
        <v>255</v>
      </c>
    </row>
    <row r="8" spans="1:39" ht="13.5" thickTop="1" x14ac:dyDescent="0.2">
      <c r="A8" s="198" t="s">
        <v>1</v>
      </c>
      <c r="B8" s="248">
        <f>SUM(C8/C$59*100)</f>
        <v>0.13252759262552169</v>
      </c>
      <c r="C8" s="199">
        <f>'Part 2017'!O$18*'CALCULO GARANTIA'!$N7</f>
        <v>6929579.2840393772</v>
      </c>
      <c r="D8" s="248">
        <f>SUM(E8/E$59*100)</f>
        <v>0.13252759262552166</v>
      </c>
      <c r="E8" s="199">
        <f>'Part 2017'!O$19*'CALCULO GARANTIA'!$N7</f>
        <v>928722.28285741457</v>
      </c>
      <c r="F8" s="248">
        <f>SUM(G8/G$59*100)</f>
        <v>0.13252759262552172</v>
      </c>
      <c r="G8" s="199">
        <f>'Part 2017'!O$20*'CALCULO GARANTIA'!$N7</f>
        <v>292803.98907207529</v>
      </c>
      <c r="H8" s="248">
        <f>SUM(I8/I$59*100)</f>
        <v>0.13252759262552172</v>
      </c>
      <c r="I8" s="199">
        <f>'Part 2017'!O$21*'CALCULO GARANTIA'!$N7</f>
        <v>311705.54239547992</v>
      </c>
      <c r="J8" s="248">
        <f>SUM(K8/K$59*100)</f>
        <v>0.13252759262552175</v>
      </c>
      <c r="K8" s="199">
        <f>'Part 2017'!O$22*'CALCULO GARANTIA'!$N7</f>
        <v>24977.712041066872</v>
      </c>
      <c r="L8" s="248">
        <f>SUM(M8/M$59*100)</f>
        <v>0.13252759262552169</v>
      </c>
      <c r="M8" s="199">
        <f>'Part 2017'!O$23*'CALCULO GARANTIA'!$N7</f>
        <v>229820.48731470772</v>
      </c>
      <c r="N8" s="248">
        <f>SUM(O8/O$59*100)</f>
        <v>0.13252759262552172</v>
      </c>
      <c r="O8" s="199">
        <f>'Part 2017'!O$24*'CALCULO GARANTIA'!$N7</f>
        <v>43506.230202116654</v>
      </c>
      <c r="P8" s="248">
        <f>SUM(Q8/Q$59*100)</f>
        <v>0.13252759262552166</v>
      </c>
      <c r="Q8" s="199">
        <f>+'Part 2017'!O$25*'CALCULO GARANTIA'!N7</f>
        <v>332344.57190511428</v>
      </c>
      <c r="R8" s="248">
        <f>SUM(S8/S$59*100)</f>
        <v>0.13252759262552172</v>
      </c>
      <c r="S8" s="200">
        <f>SUM(C8:Q8)</f>
        <v>9093461.0275205038</v>
      </c>
      <c r="U8" s="198" t="s">
        <v>1</v>
      </c>
      <c r="V8" s="248">
        <f>SUM(W8/W$59*100)</f>
        <v>0.13682682166554877</v>
      </c>
      <c r="W8" s="218">
        <f>+C8-'Distribución  1 Y 2 SEM'!X7</f>
        <v>3905621.0395125044</v>
      </c>
      <c r="X8" s="248">
        <f>SUM(Y8/Y$59*100)</f>
        <v>0.13684286641603433</v>
      </c>
      <c r="Y8" s="218">
        <f>+E8-'Distribución  1 Y 2 SEM'!Y7</f>
        <v>530176.64035601693</v>
      </c>
      <c r="Z8" s="248">
        <f>SUM(AA8/AA$59*100)</f>
        <v>0.13655383694938786</v>
      </c>
      <c r="AA8" s="218">
        <f>+G8-'Distribución  1 Y 2 SEM'!Z7</f>
        <v>135652.27492227231</v>
      </c>
      <c r="AB8" s="248">
        <f>SUM(AC8/AC$59*100)</f>
        <v>0.13670643951970057</v>
      </c>
      <c r="AC8" s="218">
        <f>+I8-'Distribución  1 Y 2 SEM'!AA7</f>
        <v>160382.85932295938</v>
      </c>
      <c r="AD8" s="248">
        <f>SUM(AE8/AE$59*100)</f>
        <v>0.13670406521936185</v>
      </c>
      <c r="AE8" s="218">
        <f>+K8-'Distribución  1 Y 2 SEM'!AB7</f>
        <v>12829.806752743432</v>
      </c>
      <c r="AF8" s="248">
        <f>SUM(AG8/AG$59*100)</f>
        <v>0.13669907363748857</v>
      </c>
      <c r="AG8" s="218">
        <f>+M8-'Distribución  1 Y 2 SEM'!AC7</f>
        <v>117622.93416931154</v>
      </c>
      <c r="AH8" s="248">
        <f>SUM(AI8/AI$59*100)</f>
        <v>0.13670977422136316</v>
      </c>
      <c r="AI8" s="218">
        <f>+O8-'Distribución  1 Y 2 SEM'!AD7</f>
        <v>22439.579525753132</v>
      </c>
      <c r="AJ8" s="248">
        <f>SUM(AK8/AK$59*100)</f>
        <v>0.13670433885423242</v>
      </c>
      <c r="AK8" s="218">
        <f>+Q8-'Distribución  1 Y 2 SEM'!AE7</f>
        <v>170742.62661329415</v>
      </c>
      <c r="AL8" s="248">
        <f>SUM(AM8/AM$59*100)</f>
        <v>0.13680939704582398</v>
      </c>
      <c r="AM8" s="219">
        <f>SUM(W8:AK8)</f>
        <v>5055468.7180952486</v>
      </c>
    </row>
    <row r="9" spans="1:39" x14ac:dyDescent="0.2">
      <c r="A9" s="198" t="s">
        <v>2</v>
      </c>
      <c r="B9" s="248">
        <f t="shared" ref="B9:B58" si="0">SUM(C9/C$59*100)</f>
        <v>0.26250765678122068</v>
      </c>
      <c r="C9" s="199">
        <f>'Part 2017'!O$18*'CALCULO GARANTIA'!$N8</f>
        <v>13725953.850779871</v>
      </c>
      <c r="D9" s="248">
        <f t="shared" ref="D9:D58" si="1">SUM(E9/E$59*100)</f>
        <v>0.26250765678122062</v>
      </c>
      <c r="E9" s="199">
        <f>'Part 2017'!O$19*'CALCULO GARANTIA'!$N8</f>
        <v>1839592.083757933</v>
      </c>
      <c r="F9" s="248">
        <f t="shared" ref="F9:F58" si="2">SUM(G9/G$59*100)</f>
        <v>0.26250765678122068</v>
      </c>
      <c r="G9" s="199">
        <f>'Part 2017'!O$20*'CALCULO GARANTIA'!$N8</f>
        <v>579979.51630114019</v>
      </c>
      <c r="H9" s="248">
        <f t="shared" ref="H9:H58" si="3">SUM(I9/I$59*100)</f>
        <v>0.26250765678122068</v>
      </c>
      <c r="I9" s="199">
        <f>'Part 2017'!O$21*'CALCULO GARANTIA'!$N8</f>
        <v>617419.28544017999</v>
      </c>
      <c r="J9" s="248">
        <f t="shared" ref="J9:J58" si="4">SUM(K9/K$59*100)</f>
        <v>0.26250765678122068</v>
      </c>
      <c r="K9" s="199">
        <f>'Part 2017'!O$22*'CALCULO GARANTIA'!$N8</f>
        <v>49475.286842219837</v>
      </c>
      <c r="L9" s="248">
        <f t="shared" ref="L9:L58" si="5">SUM(M9/M$59*100)</f>
        <v>0.26250765678122068</v>
      </c>
      <c r="M9" s="199">
        <f>'Part 2017'!O$23*'CALCULO GARANTIA'!$N8</f>
        <v>455223.22114288597</v>
      </c>
      <c r="N9" s="248">
        <f t="shared" ref="N9:N58" si="6">SUM(O9/O$59*100)</f>
        <v>0.26250765678122068</v>
      </c>
      <c r="O9" s="199">
        <f>'Part 2017'!O$24*'CALCULO GARANTIA'!$N8</f>
        <v>86176.156372304409</v>
      </c>
      <c r="P9" s="248">
        <f t="shared" ref="P9:P58" si="7">SUM(Q9/Q$59*100)</f>
        <v>0.26250765678122062</v>
      </c>
      <c r="Q9" s="199">
        <f>+'Part 2017'!O$25*'CALCULO GARANTIA'!N8</f>
        <v>658300.60809516662</v>
      </c>
      <c r="R9" s="248">
        <f t="shared" ref="R9:R58" si="8">SUM(S9/S$59*100)</f>
        <v>0.26250765678122068</v>
      </c>
      <c r="S9" s="200">
        <f t="shared" ref="S9:S58" si="9">SUM(C9:Q9)</f>
        <v>18012121.846285302</v>
      </c>
      <c r="U9" s="198" t="s">
        <v>2</v>
      </c>
      <c r="V9" s="248">
        <f t="shared" ref="V9:V58" si="10">SUM(W9/W$59*100)</f>
        <v>0.27102347238538904</v>
      </c>
      <c r="W9" s="218">
        <f>+C9-'Distribución  1 Y 2 SEM'!X8</f>
        <v>7736165.7828863524</v>
      </c>
      <c r="X9" s="248">
        <f t="shared" ref="X9:X58" si="11">SUM(Y9/Y$59*100)</f>
        <v>0.27105525346410747</v>
      </c>
      <c r="Y9" s="218">
        <f>+E9-'Distribución  1 Y 2 SEM'!Y8</f>
        <v>1050161.8929520645</v>
      </c>
      <c r="Z9" s="248">
        <f t="shared" ref="Z9:Z58" si="12">SUM(AA9/AA$59*100)</f>
        <v>0.27048275043642117</v>
      </c>
      <c r="AA9" s="218">
        <f>+G9-'Distribución  1 Y 2 SEM'!Z8</f>
        <v>268696.95677268377</v>
      </c>
      <c r="AB9" s="248">
        <f t="shared" ref="AB9:AB58" si="13">SUM(AC9/AC$59*100)</f>
        <v>0.27078502215477024</v>
      </c>
      <c r="AC9" s="218">
        <f>+I9-'Distribución  1 Y 2 SEM'!AA8</f>
        <v>317682.738776577</v>
      </c>
      <c r="AD9" s="248">
        <f t="shared" ref="AD9:AD58" si="14">SUM(AE9/AE$59*100)</f>
        <v>0.27078031919438234</v>
      </c>
      <c r="AE9" s="218">
        <f>+K9-'Distribución  1 Y 2 SEM'!AB8</f>
        <v>25412.990916806077</v>
      </c>
      <c r="AF9" s="248">
        <f t="shared" ref="AF9:AF58" si="15">SUM(AG9/AG$59*100)</f>
        <v>0.27077043198195189</v>
      </c>
      <c r="AG9" s="218">
        <f>+M9-'Distribución  1 Y 2 SEM'!AC8</f>
        <v>232984.84655769391</v>
      </c>
      <c r="AH9" s="248">
        <f t="shared" ref="AH9:AH58" si="16">SUM(AI9/AI$59*100)</f>
        <v>0.27079162745636948</v>
      </c>
      <c r="AI9" s="218">
        <f>+O9-'Distribución  1 Y 2 SEM'!AD8</f>
        <v>44447.811386011141</v>
      </c>
      <c r="AJ9" s="248">
        <f t="shared" ref="AJ9:AJ58" si="17">SUM(AK9/AK$59*100)</f>
        <v>0.27078086120414246</v>
      </c>
      <c r="AK9" s="218">
        <f>+Q9-'Distribución  1 Y 2 SEM'!AE8</f>
        <v>338203.13141563255</v>
      </c>
      <c r="AL9" s="248">
        <f t="shared" ref="AL9:AL58" si="18">SUM(AM9/AM$59*100)</f>
        <v>0.27098895809290369</v>
      </c>
      <c r="AM9" s="219">
        <f t="shared" ref="AM9:AM58" si="19">SUM(W9:AK9)</f>
        <v>10013758.047110088</v>
      </c>
    </row>
    <row r="10" spans="1:39" x14ac:dyDescent="0.2">
      <c r="A10" s="198" t="s">
        <v>3</v>
      </c>
      <c r="B10" s="248">
        <f t="shared" si="0"/>
        <v>0.25882812354894535</v>
      </c>
      <c r="C10" s="199">
        <f>'Part 2017'!O$18*'CALCULO GARANTIA'!$N9</f>
        <v>13533559.069012748</v>
      </c>
      <c r="D10" s="248">
        <f t="shared" si="1"/>
        <v>0.2588281235489453</v>
      </c>
      <c r="E10" s="199">
        <f>'Part 2017'!O$19*'CALCULO GARANTIA'!$N9</f>
        <v>1813806.7779538466</v>
      </c>
      <c r="F10" s="248">
        <f t="shared" si="2"/>
        <v>0.25882812354894541</v>
      </c>
      <c r="G10" s="199">
        <f>'Part 2017'!O$20*'CALCULO GARANTIA'!$N9</f>
        <v>571850.02426865604</v>
      </c>
      <c r="H10" s="248">
        <f t="shared" si="3"/>
        <v>0.25882812354894541</v>
      </c>
      <c r="I10" s="199">
        <f>'Part 2017'!O$21*'CALCULO GARANTIA'!$N9</f>
        <v>608765.00538267219</v>
      </c>
      <c r="J10" s="248">
        <f t="shared" si="4"/>
        <v>0.25882812354894541</v>
      </c>
      <c r="K10" s="199">
        <f>'Part 2017'!O$22*'CALCULO GARANTIA'!$N9</f>
        <v>48781.798643267903</v>
      </c>
      <c r="L10" s="248">
        <f t="shared" si="5"/>
        <v>0.25882812354894535</v>
      </c>
      <c r="M10" s="199">
        <f>'Part 2017'!O$23*'CALCULO GARANTIA'!$N9</f>
        <v>448842.4207089594</v>
      </c>
      <c r="N10" s="248">
        <f t="shared" si="6"/>
        <v>0.25882812354894541</v>
      </c>
      <c r="O10" s="199">
        <f>'Part 2017'!O$24*'CALCULO GARANTIA'!$N9</f>
        <v>84968.237201147</v>
      </c>
      <c r="P10" s="248">
        <f t="shared" si="7"/>
        <v>0.2588281235489453</v>
      </c>
      <c r="Q10" s="199">
        <f>+'Part 2017'!O$25*'CALCULO GARANTIA'!N9</f>
        <v>649073.30023674492</v>
      </c>
      <c r="R10" s="248">
        <f t="shared" si="8"/>
        <v>0.25882812354894535</v>
      </c>
      <c r="S10" s="200">
        <f t="shared" si="9"/>
        <v>17759648.44520491</v>
      </c>
      <c r="U10" s="198" t="s">
        <v>3</v>
      </c>
      <c r="V10" s="248">
        <f t="shared" si="10"/>
        <v>0.26657118244273958</v>
      </c>
      <c r="W10" s="218">
        <f>+C10-'Distribución  1 Y 2 SEM'!X9</f>
        <v>7609078.4394667558</v>
      </c>
      <c r="X10" s="248">
        <f t="shared" si="11"/>
        <v>0.26658507547348975</v>
      </c>
      <c r="Y10" s="218">
        <f>+E10-'Distribución  1 Y 2 SEM'!Y9</f>
        <v>1032842.8758126997</v>
      </c>
      <c r="Z10" s="248">
        <f t="shared" si="12"/>
        <v>0.26633480699649198</v>
      </c>
      <c r="AA10" s="218">
        <f>+G10-'Distribución  1 Y 2 SEM'!Z9</f>
        <v>264576.39907584025</v>
      </c>
      <c r="AB10" s="248">
        <f t="shared" si="13"/>
        <v>0.26646694443320812</v>
      </c>
      <c r="AC10" s="218">
        <f>+I10-'Distribución  1 Y 2 SEM'!AA9</f>
        <v>312616.80586078996</v>
      </c>
      <c r="AD10" s="248">
        <f t="shared" si="14"/>
        <v>0.26646488854410932</v>
      </c>
      <c r="AE10" s="218">
        <f>+K10-'Distribución  1 Y 2 SEM'!AB9</f>
        <v>25007.98363915837</v>
      </c>
      <c r="AF10" s="248">
        <f t="shared" si="15"/>
        <v>0.26646056637029181</v>
      </c>
      <c r="AG10" s="218">
        <f>+M10-'Distribución  1 Y 2 SEM'!AC9</f>
        <v>229276.41587393358</v>
      </c>
      <c r="AH10" s="248">
        <f t="shared" si="16"/>
        <v>0.26646983192670848</v>
      </c>
      <c r="AI10" s="218">
        <f>+O10-'Distribución  1 Y 2 SEM'!AD9</f>
        <v>43738.430692244212</v>
      </c>
      <c r="AJ10" s="248">
        <f t="shared" si="17"/>
        <v>0.26646512548251944</v>
      </c>
      <c r="AK10" s="218">
        <f>+Q10-'Distribución  1 Y 2 SEM'!AE9</f>
        <v>332812.81199303927</v>
      </c>
      <c r="AL10" s="248">
        <f t="shared" si="18"/>
        <v>0.26655609459342305</v>
      </c>
      <c r="AM10" s="219">
        <f t="shared" si="19"/>
        <v>9849952.0276616998</v>
      </c>
    </row>
    <row r="11" spans="1:39" x14ac:dyDescent="0.2">
      <c r="A11" s="198" t="s">
        <v>4</v>
      </c>
      <c r="B11" s="248">
        <f t="shared" si="0"/>
        <v>0.72026910808374867</v>
      </c>
      <c r="C11" s="199">
        <f>'Part 2017'!O$18*'CALCULO GARANTIA'!$N10</f>
        <v>37661303.517479599</v>
      </c>
      <c r="D11" s="248">
        <f t="shared" si="1"/>
        <v>0.72026910808374844</v>
      </c>
      <c r="E11" s="199">
        <f>'Part 2017'!O$19*'CALCULO GARANTIA'!$N10</f>
        <v>5047476.9599217242</v>
      </c>
      <c r="F11" s="248">
        <f t="shared" si="2"/>
        <v>0.72026910808374878</v>
      </c>
      <c r="G11" s="199">
        <f>'Part 2017'!O$20*'CALCULO GARANTIA'!$N10</f>
        <v>1591349.1211466661</v>
      </c>
      <c r="H11" s="248">
        <f t="shared" si="3"/>
        <v>0.72026910808374878</v>
      </c>
      <c r="I11" s="199">
        <f>'Part 2017'!O$21*'CALCULO GARANTIA'!$N10</f>
        <v>1694076.445199969</v>
      </c>
      <c r="J11" s="248">
        <f t="shared" si="4"/>
        <v>0.72026910808374889</v>
      </c>
      <c r="K11" s="199">
        <f>'Part 2017'!O$22*'CALCULO GARANTIA'!$N10</f>
        <v>135750.40500907254</v>
      </c>
      <c r="L11" s="248">
        <f t="shared" si="5"/>
        <v>0.72026910808374867</v>
      </c>
      <c r="M11" s="199">
        <f>'Part 2017'!O$23*'CALCULO GARANTIA'!$N10</f>
        <v>1249042.5136241349</v>
      </c>
      <c r="N11" s="248">
        <f t="shared" si="6"/>
        <v>0.72026910808374878</v>
      </c>
      <c r="O11" s="199">
        <f>'Part 2017'!O$24*'CALCULO GARANTIA'!$N10</f>
        <v>236450.33462812784</v>
      </c>
      <c r="P11" s="248">
        <f t="shared" si="7"/>
        <v>0.72026910808374855</v>
      </c>
      <c r="Q11" s="199">
        <f>+'Part 2017'!O$25*'CALCULO GARANTIA'!N10</f>
        <v>1806246.7116487368</v>
      </c>
      <c r="R11" s="248">
        <f t="shared" si="8"/>
        <v>0.72026910808374844</v>
      </c>
      <c r="S11" s="200">
        <f t="shared" si="9"/>
        <v>49421701.050541773</v>
      </c>
      <c r="U11" s="198" t="s">
        <v>4</v>
      </c>
      <c r="V11" s="248">
        <f t="shared" si="10"/>
        <v>0.73104713865740512</v>
      </c>
      <c r="W11" s="218">
        <f>+C11-'Distribución  1 Y 2 SEM'!X10</f>
        <v>20867203.161342431</v>
      </c>
      <c r="X11" s="248">
        <f t="shared" si="11"/>
        <v>0.73105533582997606</v>
      </c>
      <c r="Y11" s="218">
        <f>+E11-'Distribución  1 Y 2 SEM'!Y10</f>
        <v>2832361.466956683</v>
      </c>
      <c r="Z11" s="248">
        <f t="shared" si="12"/>
        <v>0.73090767230486609</v>
      </c>
      <c r="AA11" s="218">
        <f>+G11-'Distribución  1 Y 2 SEM'!Z10</f>
        <v>726082.04003118852</v>
      </c>
      <c r="AB11" s="248">
        <f t="shared" si="13"/>
        <v>0.73098563609774381</v>
      </c>
      <c r="AC11" s="218">
        <f>+I11-'Distribución  1 Y 2 SEM'!AA10</f>
        <v>857586.27650070202</v>
      </c>
      <c r="AD11" s="248">
        <f t="shared" si="14"/>
        <v>0.7309844230810858</v>
      </c>
      <c r="AE11" s="218">
        <f>+K11-'Distribución  1 Y 2 SEM'!AB10</f>
        <v>68603.584482633843</v>
      </c>
      <c r="AF11" s="248">
        <f t="shared" si="15"/>
        <v>0.73098187291004668</v>
      </c>
      <c r="AG11" s="218">
        <f>+M11-'Distribución  1 Y 2 SEM'!AC10</f>
        <v>628974.50895877264</v>
      </c>
      <c r="AH11" s="248">
        <f t="shared" si="16"/>
        <v>0.73098733977802421</v>
      </c>
      <c r="AI11" s="218">
        <f>+O11-'Distribución  1 Y 2 SEM'!AD10</f>
        <v>119984.46077972128</v>
      </c>
      <c r="AJ11" s="248">
        <f t="shared" si="17"/>
        <v>0.73098456287959868</v>
      </c>
      <c r="AK11" s="218">
        <f>+Q11-'Distribución  1 Y 2 SEM'!AE10</f>
        <v>912993.87660927325</v>
      </c>
      <c r="AL11" s="248">
        <f t="shared" si="18"/>
        <v>0.73103823651741862</v>
      </c>
      <c r="AM11" s="219">
        <f t="shared" si="19"/>
        <v>27013794.492548242</v>
      </c>
    </row>
    <row r="12" spans="1:39" x14ac:dyDescent="0.2">
      <c r="A12" s="198" t="s">
        <v>5</v>
      </c>
      <c r="B12" s="248">
        <f t="shared" si="0"/>
        <v>0.95397181327324632</v>
      </c>
      <c r="C12" s="199">
        <f>'Part 2017'!O$18*'CALCULO GARANTIA'!$N11</f>
        <v>49881109.162641786</v>
      </c>
      <c r="D12" s="248">
        <f t="shared" si="1"/>
        <v>0.95397181327324609</v>
      </c>
      <c r="E12" s="199">
        <f>'Part 2017'!O$19*'CALCULO GARANTIA'!$N11</f>
        <v>6685210.6995425699</v>
      </c>
      <c r="F12" s="248">
        <f t="shared" si="2"/>
        <v>0.95397181327324643</v>
      </c>
      <c r="G12" s="199">
        <f>'Part 2017'!O$20*'CALCULO GARANTIA'!$N11</f>
        <v>2107687.515142682</v>
      </c>
      <c r="H12" s="248">
        <f t="shared" si="3"/>
        <v>0.95397181327324643</v>
      </c>
      <c r="I12" s="199">
        <f>'Part 2017'!O$21*'CALCULO GARANTIA'!$N11</f>
        <v>2243746.3444052069</v>
      </c>
      <c r="J12" s="248">
        <f t="shared" si="4"/>
        <v>0.95397181327324643</v>
      </c>
      <c r="K12" s="199">
        <f>'Part 2017'!O$22*'CALCULO GARANTIA'!$N11</f>
        <v>179796.77118683918</v>
      </c>
      <c r="L12" s="248">
        <f t="shared" si="5"/>
        <v>0.95397181327324632</v>
      </c>
      <c r="M12" s="199">
        <f>'Part 2017'!O$23*'CALCULO GARANTIA'!$N11</f>
        <v>1654314.1142724713</v>
      </c>
      <c r="N12" s="248">
        <f t="shared" si="6"/>
        <v>0.95397181327324632</v>
      </c>
      <c r="O12" s="199">
        <f>'Part 2017'!O$24*'CALCULO GARANTIA'!$N11</f>
        <v>313170.38582200772</v>
      </c>
      <c r="P12" s="248">
        <f t="shared" si="7"/>
        <v>0.95397181327324609</v>
      </c>
      <c r="Q12" s="199">
        <f>+'Part 2017'!O$25*'CALCULO GARANTIA'!N11</f>
        <v>2392312.0280899662</v>
      </c>
      <c r="R12" s="248">
        <f t="shared" si="8"/>
        <v>0.95397181327324565</v>
      </c>
      <c r="S12" s="200">
        <f t="shared" si="9"/>
        <v>65457353.698906183</v>
      </c>
      <c r="U12" s="198" t="s">
        <v>5</v>
      </c>
      <c r="V12" s="248">
        <f t="shared" si="10"/>
        <v>0.98491890317157904</v>
      </c>
      <c r="W12" s="218">
        <f>+C12-'Distribución  1 Y 2 SEM'!X11</f>
        <v>28113786.0517084</v>
      </c>
      <c r="X12" s="248">
        <f t="shared" si="11"/>
        <v>0.98503439791053105</v>
      </c>
      <c r="Y12" s="218">
        <f>+E12-'Distribución  1 Y 2 SEM'!Y11</f>
        <v>3816364.2826040983</v>
      </c>
      <c r="Z12" s="248">
        <f t="shared" si="12"/>
        <v>0.98295388049582755</v>
      </c>
      <c r="AA12" s="218">
        <f>+G12-'Distribución  1 Y 2 SEM'!Z11</f>
        <v>976464.17714615632</v>
      </c>
      <c r="AB12" s="248">
        <f t="shared" si="13"/>
        <v>0.98405235778517786</v>
      </c>
      <c r="AC12" s="218">
        <f>+I12-'Distribución  1 Y 2 SEM'!AA11</f>
        <v>1154482.0523421117</v>
      </c>
      <c r="AD12" s="248">
        <f t="shared" si="14"/>
        <v>0.98403526688693854</v>
      </c>
      <c r="AE12" s="218">
        <f>+K12-'Distribución  1 Y 2 SEM'!AB11</f>
        <v>92352.64724414071</v>
      </c>
      <c r="AF12" s="248">
        <f t="shared" si="15"/>
        <v>0.98399933604177359</v>
      </c>
      <c r="AG12" s="218">
        <f>+M12-'Distribución  1 Y 2 SEM'!AC11</f>
        <v>846683.78538409376</v>
      </c>
      <c r="AH12" s="248">
        <f t="shared" si="16"/>
        <v>0.9840763619289844</v>
      </c>
      <c r="AI12" s="218">
        <f>+O12-'Distribución  1 Y 2 SEM'!AD11</f>
        <v>161526.56171579391</v>
      </c>
      <c r="AJ12" s="248">
        <f t="shared" si="17"/>
        <v>0.98403723658961362</v>
      </c>
      <c r="AK12" s="218">
        <f>+Q12-'Distribución  1 Y 2 SEM'!AE11</f>
        <v>1229054.6435380848</v>
      </c>
      <c r="AL12" s="248">
        <f t="shared" si="18"/>
        <v>0.98479347573609088</v>
      </c>
      <c r="AM12" s="219">
        <f t="shared" si="19"/>
        <v>36390721.089871719</v>
      </c>
    </row>
    <row r="13" spans="1:39" x14ac:dyDescent="0.2">
      <c r="A13" s="198" t="s">
        <v>6</v>
      </c>
      <c r="B13" s="248">
        <f t="shared" si="0"/>
        <v>6.221658617294259</v>
      </c>
      <c r="C13" s="199">
        <f>'Part 2017'!O$18*'CALCULO GARANTIA'!$N12</f>
        <v>325316983.52501976</v>
      </c>
      <c r="D13" s="248">
        <f t="shared" si="1"/>
        <v>6.221658617294259</v>
      </c>
      <c r="E13" s="199">
        <f>'Part 2017'!O$19*'CALCULO GARANTIA'!$N12</f>
        <v>43599924.210049272</v>
      </c>
      <c r="F13" s="248">
        <f t="shared" si="2"/>
        <v>6.2216586172942598</v>
      </c>
      <c r="G13" s="199">
        <f>'Part 2017'!O$20*'CALCULO GARANTIA'!$N12</f>
        <v>13746016.400795842</v>
      </c>
      <c r="H13" s="248">
        <f t="shared" si="3"/>
        <v>6.2216586172942598</v>
      </c>
      <c r="I13" s="199">
        <f>'Part 2017'!O$21*'CALCULO GARANTIA'!$N12</f>
        <v>14633371.326551586</v>
      </c>
      <c r="J13" s="248">
        <f t="shared" si="4"/>
        <v>6.2216586172942616</v>
      </c>
      <c r="K13" s="199">
        <f>'Part 2017'!O$22*'CALCULO GARANTIA'!$N12</f>
        <v>1172607.1098243988</v>
      </c>
      <c r="L13" s="248">
        <f t="shared" si="5"/>
        <v>6.2216586172942598</v>
      </c>
      <c r="M13" s="199">
        <f>'Part 2017'!O$23*'CALCULO GARANTIA'!$N12</f>
        <v>10789184.252162738</v>
      </c>
      <c r="N13" s="248">
        <f t="shared" si="6"/>
        <v>6.2216586172942598</v>
      </c>
      <c r="O13" s="199">
        <f>'Part 2017'!O$24*'CALCULO GARANTIA'!$N12</f>
        <v>2042449.4754676474</v>
      </c>
      <c r="P13" s="248">
        <f t="shared" si="7"/>
        <v>6.221658617294259</v>
      </c>
      <c r="Q13" s="199">
        <f>+'Part 2017'!O$25*'CALCULO GARANTIA'!N12</f>
        <v>15602294.04866009</v>
      </c>
      <c r="R13" s="248">
        <f t="shared" si="8"/>
        <v>6.2216586172942625</v>
      </c>
      <c r="S13" s="200">
        <f t="shared" si="9"/>
        <v>426902873.90014189</v>
      </c>
      <c r="U13" s="198" t="s">
        <v>6</v>
      </c>
      <c r="V13" s="248">
        <f t="shared" si="10"/>
        <v>6.3336955278513045</v>
      </c>
      <c r="W13" s="218">
        <f>+C13-'Distribución  1 Y 2 SEM'!X12</f>
        <v>180790682.77934554</v>
      </c>
      <c r="X13" s="248">
        <f t="shared" si="11"/>
        <v>6.3337745425733809</v>
      </c>
      <c r="Y13" s="218">
        <f>+E13-'Distribución  1 Y 2 SEM'!Y12</f>
        <v>24539235.370478567</v>
      </c>
      <c r="Z13" s="248">
        <f t="shared" si="12"/>
        <v>6.3323511746625343</v>
      </c>
      <c r="AA13" s="218">
        <f>+G13-'Distribución  1 Y 2 SEM'!Z12</f>
        <v>6290543.4342945199</v>
      </c>
      <c r="AB13" s="248">
        <f t="shared" si="13"/>
        <v>6.3331026883549466</v>
      </c>
      <c r="AC13" s="218">
        <f>+I13-'Distribución  1 Y 2 SEM'!AA12</f>
        <v>7429943.4694728721</v>
      </c>
      <c r="AD13" s="248">
        <f t="shared" si="14"/>
        <v>6.3330909957654278</v>
      </c>
      <c r="AE13" s="218">
        <f>+K13-'Distribución  1 Y 2 SEM'!AB12</f>
        <v>594366.62320779241</v>
      </c>
      <c r="AF13" s="248">
        <f t="shared" si="15"/>
        <v>6.3330664139899238</v>
      </c>
      <c r="AG13" s="218">
        <f>+M13-'Distribución  1 Y 2 SEM'!AC12</f>
        <v>5449297.0148286968</v>
      </c>
      <c r="AH13" s="248">
        <f t="shared" si="16"/>
        <v>6.333119110581352</v>
      </c>
      <c r="AI13" s="218">
        <f>+O13-'Distribución  1 Y 2 SEM'!AD12</f>
        <v>1039519.893419221</v>
      </c>
      <c r="AJ13" s="248">
        <f t="shared" si="17"/>
        <v>6.3330923433203967</v>
      </c>
      <c r="AK13" s="218">
        <f>+Q13-'Distribución  1 Y 2 SEM'!AE12</f>
        <v>7909981.7192787528</v>
      </c>
      <c r="AL13" s="248">
        <f t="shared" si="18"/>
        <v>6.3336097177612043</v>
      </c>
      <c r="AM13" s="219">
        <f t="shared" si="19"/>
        <v>234043614.63592327</v>
      </c>
    </row>
    <row r="14" spans="1:39" x14ac:dyDescent="0.2">
      <c r="A14" s="198" t="s">
        <v>7</v>
      </c>
      <c r="B14" s="248">
        <f t="shared" si="0"/>
        <v>1.0633735228773937</v>
      </c>
      <c r="C14" s="199">
        <f>'Part 2017'!O$18*'CALCULO GARANTIA'!$N13</f>
        <v>55601486.372341424</v>
      </c>
      <c r="D14" s="248">
        <f t="shared" si="1"/>
        <v>1.0633735228773935</v>
      </c>
      <c r="E14" s="199">
        <f>'Part 2017'!O$19*'CALCULO GARANTIA'!$N13</f>
        <v>7451872.2186962888</v>
      </c>
      <c r="F14" s="248">
        <f t="shared" si="2"/>
        <v>1.063373522877394</v>
      </c>
      <c r="G14" s="199">
        <f>'Part 2017'!O$20*'CALCULO GARANTIA'!$N13</f>
        <v>2349397.6099899816</v>
      </c>
      <c r="H14" s="248">
        <f t="shared" si="3"/>
        <v>1.063373522877394</v>
      </c>
      <c r="I14" s="199">
        <f>'Part 2017'!O$21*'CALCULO GARANTIA'!$N13</f>
        <v>2501059.6974630249</v>
      </c>
      <c r="J14" s="248">
        <f t="shared" si="4"/>
        <v>1.0633735228773942</v>
      </c>
      <c r="K14" s="199">
        <f>'Part 2017'!O$22*'CALCULO GARANTIA'!$N13</f>
        <v>200415.90675820835</v>
      </c>
      <c r="L14" s="248">
        <f t="shared" si="5"/>
        <v>1.0633735228773937</v>
      </c>
      <c r="M14" s="199">
        <f>'Part 2017'!O$23*'CALCULO GARANTIA'!$N13</f>
        <v>1844031.2419753205</v>
      </c>
      <c r="N14" s="248">
        <f t="shared" si="6"/>
        <v>1.063373522877394</v>
      </c>
      <c r="O14" s="199">
        <f>'Part 2017'!O$24*'CALCULO GARANTIA'!$N13</f>
        <v>349084.8385653873</v>
      </c>
      <c r="P14" s="248">
        <f t="shared" si="7"/>
        <v>1.0633735228773937</v>
      </c>
      <c r="Q14" s="199">
        <f>+'Part 2017'!O$25*'CALCULO GARANTIA'!N13</f>
        <v>2666662.9283346911</v>
      </c>
      <c r="R14" s="248">
        <f t="shared" si="8"/>
        <v>1.0633735228773935</v>
      </c>
      <c r="S14" s="200">
        <f t="shared" si="9"/>
        <v>72964018.257738978</v>
      </c>
      <c r="U14" s="198" t="s">
        <v>7</v>
      </c>
      <c r="V14" s="248">
        <f t="shared" si="10"/>
        <v>1.0978696322488846</v>
      </c>
      <c r="W14" s="218">
        <f>+C14-'Distribución  1 Y 2 SEM'!X13</f>
        <v>31337881.580221839</v>
      </c>
      <c r="X14" s="248">
        <f t="shared" si="11"/>
        <v>1.0979983719513835</v>
      </c>
      <c r="Y14" s="218">
        <f>+E14-'Distribución  1 Y 2 SEM'!Y13</f>
        <v>4254025.826876061</v>
      </c>
      <c r="Z14" s="248">
        <f t="shared" si="12"/>
        <v>1.0956792603152754</v>
      </c>
      <c r="AA14" s="218">
        <f>+G14-'Distribución  1 Y 2 SEM'!Z13</f>
        <v>1088445.3162748422</v>
      </c>
      <c r="AB14" s="248">
        <f t="shared" si="13"/>
        <v>1.0969037112358633</v>
      </c>
      <c r="AC14" s="218">
        <f>+I14-'Distribución  1 Y 2 SEM'!AA13</f>
        <v>1286878.322835855</v>
      </c>
      <c r="AD14" s="248">
        <f t="shared" si="14"/>
        <v>1.096884660349436</v>
      </c>
      <c r="AE14" s="218">
        <f>+K14-'Distribución  1 Y 2 SEM'!AB13</f>
        <v>102943.67032721351</v>
      </c>
      <c r="AF14" s="248">
        <f t="shared" si="15"/>
        <v>1.0968446089465833</v>
      </c>
      <c r="AG14" s="218">
        <f>+M14-'Distribución  1 Y 2 SEM'!AC13</f>
        <v>943781.67897625896</v>
      </c>
      <c r="AH14" s="248">
        <f t="shared" si="16"/>
        <v>1.0969304681804695</v>
      </c>
      <c r="AI14" s="218">
        <f>+O14-'Distribución  1 Y 2 SEM'!AD13</f>
        <v>180050.46541222959</v>
      </c>
      <c r="AJ14" s="248">
        <f t="shared" si="17"/>
        <v>1.0968868559380722</v>
      </c>
      <c r="AK14" s="218">
        <f>+Q14-'Distribución  1 Y 2 SEM'!AE13</f>
        <v>1370002.9161485974</v>
      </c>
      <c r="AL14" s="248">
        <f t="shared" si="18"/>
        <v>1.0977298207658988</v>
      </c>
      <c r="AM14" s="219">
        <f t="shared" si="19"/>
        <v>40564017.455200836</v>
      </c>
    </row>
    <row r="15" spans="1:39" x14ac:dyDescent="0.2">
      <c r="A15" s="198" t="s">
        <v>8</v>
      </c>
      <c r="B15" s="248">
        <f t="shared" si="0"/>
        <v>0.17315120397259906</v>
      </c>
      <c r="C15" s="199">
        <f>'Part 2017'!O$18*'CALCULO GARANTIA'!$N14</f>
        <v>9053699.4770999365</v>
      </c>
      <c r="D15" s="248">
        <f t="shared" si="1"/>
        <v>0.17315120397259903</v>
      </c>
      <c r="E15" s="199">
        <f>'Part 2017'!O$19*'CALCULO GARANTIA'!$N14</f>
        <v>1213403.0223225676</v>
      </c>
      <c r="F15" s="248">
        <f t="shared" si="2"/>
        <v>0.17315120397259909</v>
      </c>
      <c r="G15" s="199">
        <f>'Part 2017'!O$20*'CALCULO GARANTIA'!$N14</f>
        <v>382557.0376055112</v>
      </c>
      <c r="H15" s="248">
        <f t="shared" si="3"/>
        <v>0.17315120397259909</v>
      </c>
      <c r="I15" s="199">
        <f>'Part 2017'!O$21*'CALCULO GARANTIA'!$N14</f>
        <v>407252.4738543813</v>
      </c>
      <c r="J15" s="248">
        <f t="shared" si="4"/>
        <v>0.17315120397259912</v>
      </c>
      <c r="K15" s="199">
        <f>'Part 2017'!O$22*'CALCULO GARANTIA'!$N14</f>
        <v>32634.116614585932</v>
      </c>
      <c r="L15" s="248">
        <f t="shared" si="5"/>
        <v>0.17315120397259906</v>
      </c>
      <c r="M15" s="199">
        <f>'Part 2017'!O$23*'CALCULO GARANTIA'!$N14</f>
        <v>300267.23709193629</v>
      </c>
      <c r="N15" s="248">
        <f t="shared" si="6"/>
        <v>0.17315120397259909</v>
      </c>
      <c r="O15" s="199">
        <f>'Part 2017'!O$24*'CALCULO GARANTIA'!$N14</f>
        <v>56842.171434379787</v>
      </c>
      <c r="P15" s="248">
        <f t="shared" si="7"/>
        <v>0.17315120397259903</v>
      </c>
      <c r="Q15" s="199">
        <f>+'Part 2017'!O$25*'CALCULO GARANTIA'!N14</f>
        <v>434217.97392588103</v>
      </c>
      <c r="R15" s="248">
        <f t="shared" si="8"/>
        <v>0.17315120397259909</v>
      </c>
      <c r="S15" s="200">
        <f t="shared" si="9"/>
        <v>11880874.72200761</v>
      </c>
      <c r="U15" s="198" t="s">
        <v>8</v>
      </c>
      <c r="V15" s="248">
        <f t="shared" si="10"/>
        <v>0.17876827336688075</v>
      </c>
      <c r="W15" s="218">
        <f>+C15-'Distribución  1 Y 2 SEM'!X14</f>
        <v>5102808.9460826116</v>
      </c>
      <c r="X15" s="248">
        <f t="shared" si="11"/>
        <v>0.17878923630606181</v>
      </c>
      <c r="Y15" s="218">
        <f>+E15-'Distribución  1 Y 2 SEM'!Y14</f>
        <v>692691.39940683835</v>
      </c>
      <c r="Z15" s="248">
        <f t="shared" si="12"/>
        <v>0.17841161079320114</v>
      </c>
      <c r="AA15" s="218">
        <f>+G15-'Distribución  1 Y 2 SEM'!Z14</f>
        <v>177233.69344513508</v>
      </c>
      <c r="AB15" s="248">
        <f t="shared" si="13"/>
        <v>0.1786109905469225</v>
      </c>
      <c r="AC15" s="218">
        <f>+I15-'Distribución  1 Y 2 SEM'!AA14</f>
        <v>209544.9305172881</v>
      </c>
      <c r="AD15" s="248">
        <f t="shared" si="14"/>
        <v>0.17860788845358405</v>
      </c>
      <c r="AE15" s="218">
        <f>+K15-'Distribución  1 Y 2 SEM'!AB14</f>
        <v>16762.520483191052</v>
      </c>
      <c r="AF15" s="248">
        <f t="shared" si="15"/>
        <v>0.17860136680481667</v>
      </c>
      <c r="AG15" s="218">
        <f>+M15-'Distribución  1 Y 2 SEM'!AC14</f>
        <v>153677.8286145668</v>
      </c>
      <c r="AH15" s="248">
        <f t="shared" si="16"/>
        <v>0.17861534743288357</v>
      </c>
      <c r="AI15" s="218">
        <f>+O15-'Distribución  1 Y 2 SEM'!AD14</f>
        <v>29317.971711008006</v>
      </c>
      <c r="AJ15" s="248">
        <f t="shared" si="17"/>
        <v>0.17860824596560368</v>
      </c>
      <c r="AK15" s="218">
        <f>+Q15-'Distribución  1 Y 2 SEM'!AE14</f>
        <v>223080.27167651453</v>
      </c>
      <c r="AL15" s="248">
        <f t="shared" si="18"/>
        <v>0.17874550758788832</v>
      </c>
      <c r="AM15" s="219">
        <f t="shared" si="19"/>
        <v>6605118.8121818388</v>
      </c>
    </row>
    <row r="16" spans="1:39" x14ac:dyDescent="0.2">
      <c r="A16" s="198" t="s">
        <v>9</v>
      </c>
      <c r="B16" s="248">
        <f t="shared" si="0"/>
        <v>1.7211568491693068</v>
      </c>
      <c r="C16" s="199">
        <f>'Part 2017'!O$18*'CALCULO GARANTIA'!$N15</f>
        <v>89995544.401742011</v>
      </c>
      <c r="D16" s="248">
        <f t="shared" si="1"/>
        <v>1.7211568491693066</v>
      </c>
      <c r="E16" s="199">
        <f>'Part 2017'!O$19*'CALCULO GARANTIA'!$N15</f>
        <v>12061463.476764042</v>
      </c>
      <c r="F16" s="248">
        <f t="shared" si="2"/>
        <v>1.7211568491693072</v>
      </c>
      <c r="G16" s="199">
        <f>'Part 2017'!O$20*'CALCULO GARANTIA'!$N15</f>
        <v>3802691.8113537519</v>
      </c>
      <c r="H16" s="248">
        <f t="shared" si="3"/>
        <v>1.7211568491693068</v>
      </c>
      <c r="I16" s="199">
        <f>'Part 2017'!O$21*'CALCULO GARANTIA'!$N15</f>
        <v>4048169.2799926242</v>
      </c>
      <c r="J16" s="248">
        <f t="shared" si="4"/>
        <v>1.7211568491693072</v>
      </c>
      <c r="K16" s="199">
        <f>'Part 2017'!O$22*'CALCULO GARANTIA'!$N15</f>
        <v>324389.50489003252</v>
      </c>
      <c r="L16" s="248">
        <f t="shared" si="5"/>
        <v>1.7211568491693068</v>
      </c>
      <c r="M16" s="199">
        <f>'Part 2017'!O$23*'CALCULO GARANTIA'!$N15</f>
        <v>2984715.0920401006</v>
      </c>
      <c r="N16" s="248">
        <f t="shared" si="6"/>
        <v>1.7211568491693068</v>
      </c>
      <c r="O16" s="199">
        <f>'Part 2017'!O$24*'CALCULO GARANTIA'!$N15</f>
        <v>565022.30675462598</v>
      </c>
      <c r="P16" s="248">
        <f t="shared" si="7"/>
        <v>1.7211568491693066</v>
      </c>
      <c r="Q16" s="199">
        <f>+'Part 2017'!O$25*'CALCULO GARANTIA'!N15</f>
        <v>4316211.6272273669</v>
      </c>
      <c r="R16" s="248">
        <f t="shared" si="8"/>
        <v>1.7211568491693068</v>
      </c>
      <c r="S16" s="200">
        <f t="shared" si="9"/>
        <v>118098219.54886252</v>
      </c>
      <c r="U16" s="198" t="s">
        <v>9</v>
      </c>
      <c r="V16" s="248">
        <f t="shared" si="10"/>
        <v>1.7769916180788961</v>
      </c>
      <c r="W16" s="218">
        <f>+C16-'Distribución  1 Y 2 SEM'!X15</f>
        <v>50722919.425627291</v>
      </c>
      <c r="X16" s="248">
        <f t="shared" si="11"/>
        <v>1.7771999937963172</v>
      </c>
      <c r="Y16" s="218">
        <f>+E16-'Distribución  1 Y 2 SEM'!Y15</f>
        <v>6885488.0537730493</v>
      </c>
      <c r="Z16" s="248">
        <f t="shared" si="12"/>
        <v>1.7734463223059129</v>
      </c>
      <c r="AA16" s="218">
        <f>+G16-'Distribución  1 Y 2 SEM'!Z15</f>
        <v>1761737.5933749834</v>
      </c>
      <c r="AB16" s="248">
        <f t="shared" si="13"/>
        <v>1.7754281960719047</v>
      </c>
      <c r="AC16" s="218">
        <f>+I16-'Distribución  1 Y 2 SEM'!AA15</f>
        <v>2082917.6124331816</v>
      </c>
      <c r="AD16" s="248">
        <f t="shared" si="14"/>
        <v>1.7753973606571123</v>
      </c>
      <c r="AE16" s="218">
        <f>+K16-'Distribución  1 Y 2 SEM'!AB15</f>
        <v>166622.73364007732</v>
      </c>
      <c r="AF16" s="248">
        <f t="shared" si="15"/>
        <v>1.7753325341922293</v>
      </c>
      <c r="AG16" s="218">
        <f>+M16-'Distribución  1 Y 2 SEM'!AC15</f>
        <v>1527587.687621773</v>
      </c>
      <c r="AH16" s="248">
        <f t="shared" si="16"/>
        <v>1.7754715043708993</v>
      </c>
      <c r="AI16" s="218">
        <f>+O16-'Distribución  1 Y 2 SEM'!AD15</f>
        <v>291426.37565568852</v>
      </c>
      <c r="AJ16" s="248">
        <f t="shared" si="17"/>
        <v>1.7754009143965441</v>
      </c>
      <c r="AK16" s="218">
        <f>+Q16-'Distribución  1 Y 2 SEM'!AE15</f>
        <v>2217461.5521087749</v>
      </c>
      <c r="AL16" s="248">
        <f t="shared" si="18"/>
        <v>1.7767653217809753</v>
      </c>
      <c r="AM16" s="219">
        <f t="shared" si="19"/>
        <v>65656173.461911634</v>
      </c>
    </row>
    <row r="17" spans="1:39" x14ac:dyDescent="0.2">
      <c r="A17" s="198" t="s">
        <v>10</v>
      </c>
      <c r="B17" s="248">
        <f t="shared" si="0"/>
        <v>0.24589177836159826</v>
      </c>
      <c r="C17" s="199">
        <f>'Part 2017'!O$18*'CALCULO GARANTIA'!$N16</f>
        <v>12857145.743715841</v>
      </c>
      <c r="D17" s="248">
        <f t="shared" si="1"/>
        <v>0.2458917783615982</v>
      </c>
      <c r="E17" s="199">
        <f>'Part 2017'!O$19*'CALCULO GARANTIA'!$N16</f>
        <v>1723151.9052876481</v>
      </c>
      <c r="F17" s="248">
        <f t="shared" si="2"/>
        <v>0.24589177836159826</v>
      </c>
      <c r="G17" s="199">
        <f>'Part 2017'!O$20*'CALCULO GARANTIA'!$N16</f>
        <v>543268.70471227006</v>
      </c>
      <c r="H17" s="248">
        <f t="shared" si="3"/>
        <v>0.24589177836159826</v>
      </c>
      <c r="I17" s="199">
        <f>'Part 2017'!O$21*'CALCULO GARANTIA'!$N16</f>
        <v>578338.65858686797</v>
      </c>
      <c r="J17" s="248">
        <f t="shared" si="4"/>
        <v>0.24589177836159831</v>
      </c>
      <c r="K17" s="199">
        <f>'Part 2017'!O$22*'CALCULO GARANTIA'!$N16</f>
        <v>46343.662564946266</v>
      </c>
      <c r="L17" s="248">
        <f t="shared" si="5"/>
        <v>0.24589177836159826</v>
      </c>
      <c r="M17" s="199">
        <f>'Part 2017'!O$23*'CALCULO GARANTIA'!$N16</f>
        <v>426409.07610404998</v>
      </c>
      <c r="N17" s="248">
        <f t="shared" si="6"/>
        <v>0.24589177836159826</v>
      </c>
      <c r="O17" s="199">
        <f>'Part 2017'!O$24*'CALCULO GARANTIA'!$N16</f>
        <v>80721.486765672904</v>
      </c>
      <c r="P17" s="248">
        <f t="shared" si="7"/>
        <v>0.2458917783615982</v>
      </c>
      <c r="Q17" s="199">
        <f>+'Part 2017'!O$25*'CALCULO GARANTIA'!N16</f>
        <v>616632.32686560636</v>
      </c>
      <c r="R17" s="248">
        <f t="shared" si="8"/>
        <v>0.24589177836159817</v>
      </c>
      <c r="S17" s="200">
        <f t="shared" si="9"/>
        <v>16872013.285845347</v>
      </c>
      <c r="U17" s="198" t="s">
        <v>10</v>
      </c>
      <c r="V17" s="248">
        <f t="shared" si="10"/>
        <v>0.25386857061514223</v>
      </c>
      <c r="W17" s="218">
        <f>+C17-'Distribución  1 Y 2 SEM'!X16</f>
        <v>7246491.7228660285</v>
      </c>
      <c r="X17" s="248">
        <f t="shared" si="11"/>
        <v>0.25389834005524226</v>
      </c>
      <c r="Y17" s="218">
        <f>+E17-'Distribución  1 Y 2 SEM'!Y16</f>
        <v>983690.07057488128</v>
      </c>
      <c r="Z17" s="248">
        <f t="shared" si="12"/>
        <v>0.25336207460180238</v>
      </c>
      <c r="AA17" s="218">
        <f>+G17-'Distribución  1 Y 2 SEM'!Z16</f>
        <v>251689.31585202913</v>
      </c>
      <c r="AB17" s="248">
        <f t="shared" si="13"/>
        <v>0.25364521350633817</v>
      </c>
      <c r="AC17" s="218">
        <f>+I17-'Distribución  1 Y 2 SEM'!AA16</f>
        <v>297574.45763823471</v>
      </c>
      <c r="AD17" s="248">
        <f t="shared" si="14"/>
        <v>0.25364080822800261</v>
      </c>
      <c r="AE17" s="218">
        <f>+K17-'Distribución  1 Y 2 SEM'!AB16</f>
        <v>23804.431484558601</v>
      </c>
      <c r="AF17" s="248">
        <f t="shared" si="15"/>
        <v>0.25363154684386868</v>
      </c>
      <c r="AG17" s="218">
        <f>+M17-'Distribución  1 Y 2 SEM'!AC16</f>
        <v>218237.6657269139</v>
      </c>
      <c r="AH17" s="248">
        <f t="shared" si="16"/>
        <v>0.25365140071389142</v>
      </c>
      <c r="AI17" s="218">
        <f>+O17-'Distribución  1 Y 2 SEM'!AD16</f>
        <v>41634.409906359127</v>
      </c>
      <c r="AJ17" s="248">
        <f t="shared" si="17"/>
        <v>0.25364131593031286</v>
      </c>
      <c r="AK17" s="218">
        <f>+Q17-'Distribución  1 Y 2 SEM'!AE16</f>
        <v>316795.97635721404</v>
      </c>
      <c r="AL17" s="248">
        <f t="shared" si="18"/>
        <v>0.25383624096479152</v>
      </c>
      <c r="AM17" s="219">
        <f t="shared" si="19"/>
        <v>9379919.8258769177</v>
      </c>
    </row>
    <row r="18" spans="1:39" x14ac:dyDescent="0.2">
      <c r="A18" s="198" t="s">
        <v>11</v>
      </c>
      <c r="B18" s="248">
        <f t="shared" si="0"/>
        <v>0.35975038522660024</v>
      </c>
      <c r="C18" s="199">
        <f>'Part 2017'!O$18*'CALCULO GARANTIA'!$N17</f>
        <v>18810564.407787763</v>
      </c>
      <c r="D18" s="248">
        <f t="shared" si="1"/>
        <v>0.35975038522660008</v>
      </c>
      <c r="E18" s="199">
        <f>'Part 2017'!O$19*'CALCULO GARANTIA'!$N17</f>
        <v>2521046.3150157686</v>
      </c>
      <c r="F18" s="248">
        <f t="shared" si="2"/>
        <v>0.3597503852266003</v>
      </c>
      <c r="G18" s="199">
        <f>'Part 2017'!O$20*'CALCULO GARANTIA'!$N17</f>
        <v>794825.78516467381</v>
      </c>
      <c r="H18" s="248">
        <f t="shared" si="3"/>
        <v>0.35975038522660024</v>
      </c>
      <c r="I18" s="199">
        <f>'Part 2017'!O$21*'CALCULO GARANTIA'!$N17</f>
        <v>846134.65567807702</v>
      </c>
      <c r="J18" s="248">
        <f t="shared" si="4"/>
        <v>0.3597503852266003</v>
      </c>
      <c r="K18" s="199">
        <f>'Part 2017'!O$22*'CALCULO GARANTIA'!$N17</f>
        <v>67802.797521898508</v>
      </c>
      <c r="L18" s="248">
        <f t="shared" si="5"/>
        <v>0.35975038522660019</v>
      </c>
      <c r="M18" s="199">
        <f>'Part 2017'!O$23*'CALCULO GARANTIA'!$N17</f>
        <v>623855.0569469051</v>
      </c>
      <c r="N18" s="248">
        <f t="shared" si="6"/>
        <v>0.35975038522660024</v>
      </c>
      <c r="O18" s="199">
        <f>'Part 2017'!O$24*'CALCULO GARANTIA'!$N17</f>
        <v>118099.05216639789</v>
      </c>
      <c r="P18" s="248">
        <f t="shared" si="7"/>
        <v>0.35975038522660013</v>
      </c>
      <c r="Q18" s="199">
        <f>+'Part 2017'!O$25*'CALCULO GARANTIA'!N17</f>
        <v>902159.96082169632</v>
      </c>
      <c r="R18" s="248">
        <f t="shared" si="8"/>
        <v>0.35975038522660019</v>
      </c>
      <c r="S18" s="200">
        <f t="shared" si="9"/>
        <v>24684490.549355879</v>
      </c>
      <c r="U18" s="198" t="s">
        <v>11</v>
      </c>
      <c r="V18" s="248">
        <f t="shared" si="10"/>
        <v>0.36138661128219812</v>
      </c>
      <c r="W18" s="218">
        <f>+C18-'Distribución  1 Y 2 SEM'!X17</f>
        <v>10315515.154418455</v>
      </c>
      <c r="X18" s="248">
        <f t="shared" si="11"/>
        <v>0.3613827051059566</v>
      </c>
      <c r="Y18" s="218">
        <f>+E18-'Distribución  1 Y 2 SEM'!Y17</f>
        <v>1400121.7125439814</v>
      </c>
      <c r="Z18" s="248">
        <f t="shared" si="12"/>
        <v>0.36145307080199318</v>
      </c>
      <c r="AA18" s="218">
        <f>+G18-'Distribución  1 Y 2 SEM'!Z17</f>
        <v>359066.66870228387</v>
      </c>
      <c r="AB18" s="248">
        <f t="shared" si="13"/>
        <v>0.36141591892885849</v>
      </c>
      <c r="AC18" s="218">
        <f>+I18-'Distribución  1 Y 2 SEM'!AA17</f>
        <v>424010.15406660462</v>
      </c>
      <c r="AD18" s="248">
        <f t="shared" si="14"/>
        <v>0.36141649696437123</v>
      </c>
      <c r="AE18" s="218">
        <f>+K18-'Distribución  1 Y 2 SEM'!AB17</f>
        <v>33919.282545590504</v>
      </c>
      <c r="AF18" s="248">
        <f t="shared" si="15"/>
        <v>0.36141771219040647</v>
      </c>
      <c r="AG18" s="218">
        <f>+M18-'Distribución  1 Y 2 SEM'!AC17</f>
        <v>310982.44221705594</v>
      </c>
      <c r="AH18" s="248">
        <f t="shared" si="16"/>
        <v>0.36141510707875107</v>
      </c>
      <c r="AI18" s="218">
        <f>+O18-'Distribución  1 Y 2 SEM'!AD17</f>
        <v>59322.77398081532</v>
      </c>
      <c r="AJ18" s="248">
        <f t="shared" si="17"/>
        <v>0.3614164303465679</v>
      </c>
      <c r="AK18" s="218">
        <f>+Q18-'Distribución  1 Y 2 SEM'!AE17</f>
        <v>451406.23286561575</v>
      </c>
      <c r="AL18" s="248">
        <f t="shared" si="18"/>
        <v>0.36139085339463495</v>
      </c>
      <c r="AM18" s="219">
        <f t="shared" si="19"/>
        <v>13354346.951257844</v>
      </c>
    </row>
    <row r="19" spans="1:39" x14ac:dyDescent="0.2">
      <c r="A19" s="198" t="s">
        <v>12</v>
      </c>
      <c r="B19" s="248">
        <f t="shared" si="0"/>
        <v>0.87379273452901052</v>
      </c>
      <c r="C19" s="199">
        <f>'Part 2017'!O$18*'CALCULO GARANTIA'!$N18</f>
        <v>45688719.698137008</v>
      </c>
      <c r="D19" s="248">
        <f t="shared" si="1"/>
        <v>0.8737927345290103</v>
      </c>
      <c r="E19" s="199">
        <f>'Part 2017'!O$19*'CALCULO GARANTIA'!$N18</f>
        <v>6123334.5228646947</v>
      </c>
      <c r="F19" s="248">
        <f t="shared" si="2"/>
        <v>0.87379273452901063</v>
      </c>
      <c r="G19" s="199">
        <f>'Part 2017'!O$20*'CALCULO GARANTIA'!$N18</f>
        <v>1930541.3553782497</v>
      </c>
      <c r="H19" s="248">
        <f t="shared" si="3"/>
        <v>0.87379273452901063</v>
      </c>
      <c r="I19" s="199">
        <f>'Part 2017'!O$21*'CALCULO GARANTIA'!$N18</f>
        <v>2055164.7612524694</v>
      </c>
      <c r="J19" s="248">
        <f t="shared" si="4"/>
        <v>0.87379273452901063</v>
      </c>
      <c r="K19" s="199">
        <f>'Part 2017'!O$22*'CALCULO GARANTIA'!$N18</f>
        <v>164685.27703746251</v>
      </c>
      <c r="L19" s="248">
        <f t="shared" si="5"/>
        <v>0.87379273452901052</v>
      </c>
      <c r="M19" s="199">
        <f>'Part 2017'!O$23*'CALCULO GARANTIA'!$N18</f>
        <v>1515272.9185155053</v>
      </c>
      <c r="N19" s="248">
        <f t="shared" si="6"/>
        <v>0.87379273452901052</v>
      </c>
      <c r="O19" s="199">
        <f>'Part 2017'!O$24*'CALCULO GARANTIA'!$N18</f>
        <v>286849.15423443116</v>
      </c>
      <c r="P19" s="248">
        <f t="shared" si="7"/>
        <v>0.8737927345290103</v>
      </c>
      <c r="Q19" s="199">
        <f>+'Part 2017'!O$25*'CALCULO GARANTIA'!N18</f>
        <v>2191243.8499612412</v>
      </c>
      <c r="R19" s="248">
        <f t="shared" si="8"/>
        <v>0.87379273452901063</v>
      </c>
      <c r="S19" s="200">
        <f t="shared" si="9"/>
        <v>59955817.653930224</v>
      </c>
      <c r="U19" s="198" t="s">
        <v>12</v>
      </c>
      <c r="V19" s="248">
        <f t="shared" si="10"/>
        <v>0.90213879458208046</v>
      </c>
      <c r="W19" s="218">
        <f>+C19-'Distribución  1 Y 2 SEM'!X18</f>
        <v>25750888.70581704</v>
      </c>
      <c r="X19" s="248">
        <f t="shared" si="11"/>
        <v>0.90224458226088655</v>
      </c>
      <c r="Y19" s="218">
        <f>+E19-'Distribución  1 Y 2 SEM'!Y18</f>
        <v>3495607.8744229306</v>
      </c>
      <c r="Z19" s="248">
        <f t="shared" si="12"/>
        <v>0.90033892742314925</v>
      </c>
      <c r="AA19" s="218">
        <f>+G19-'Distribución  1 Y 2 SEM'!Z18</f>
        <v>894394.66831895802</v>
      </c>
      <c r="AB19" s="248">
        <f t="shared" si="13"/>
        <v>0.90134508028964322</v>
      </c>
      <c r="AC19" s="218">
        <f>+I19-'Distribución  1 Y 2 SEM'!AA18</f>
        <v>1057450.5613739067</v>
      </c>
      <c r="AD19" s="248">
        <f t="shared" si="14"/>
        <v>0.90132942584105258</v>
      </c>
      <c r="AE19" s="218">
        <f>+K19-'Distribución  1 Y 2 SEM'!AB18</f>
        <v>84590.62527179379</v>
      </c>
      <c r="AF19" s="248">
        <f t="shared" si="15"/>
        <v>0.90129651489859686</v>
      </c>
      <c r="AG19" s="218">
        <f>+M19-'Distribución  1 Y 2 SEM'!AC18</f>
        <v>775522.0120955843</v>
      </c>
      <c r="AH19" s="248">
        <f t="shared" si="16"/>
        <v>0.90136706694183277</v>
      </c>
      <c r="AI19" s="218">
        <f>+O19-'Distribución  1 Y 2 SEM'!AD18</f>
        <v>147950.63553967461</v>
      </c>
      <c r="AJ19" s="248">
        <f t="shared" si="17"/>
        <v>0.90133122999486781</v>
      </c>
      <c r="AK19" s="218">
        <f>+Q19-'Distribución  1 Y 2 SEM'!AE18</f>
        <v>1125755.5023327644</v>
      </c>
      <c r="AL19" s="248">
        <f t="shared" si="18"/>
        <v>0.90202390902643281</v>
      </c>
      <c r="AM19" s="219">
        <f t="shared" si="19"/>
        <v>33332166.894425485</v>
      </c>
    </row>
    <row r="20" spans="1:39" x14ac:dyDescent="0.2">
      <c r="A20" s="198" t="s">
        <v>13</v>
      </c>
      <c r="B20" s="248">
        <f t="shared" si="0"/>
        <v>0.44459408991105825</v>
      </c>
      <c r="C20" s="199">
        <f>'Part 2017'!O$18*'CALCULO GARANTIA'!$N19</f>
        <v>23246857.00704949</v>
      </c>
      <c r="D20" s="248">
        <f t="shared" si="1"/>
        <v>0.4445940899110582</v>
      </c>
      <c r="E20" s="199">
        <f>'Part 2017'!O$19*'CALCULO GARANTIA'!$N19</f>
        <v>3115611.0961272907</v>
      </c>
      <c r="F20" s="248">
        <f t="shared" si="2"/>
        <v>0.44459408991105837</v>
      </c>
      <c r="G20" s="199">
        <f>'Part 2017'!O$20*'CALCULO GARANTIA'!$N19</f>
        <v>982277.88240044855</v>
      </c>
      <c r="H20" s="248">
        <f t="shared" si="3"/>
        <v>0.44459408991105837</v>
      </c>
      <c r="I20" s="199">
        <f>'Part 2017'!O$21*'CALCULO GARANTIA'!$N19</f>
        <v>1045687.4617283546</v>
      </c>
      <c r="J20" s="248">
        <f t="shared" si="4"/>
        <v>0.44459408991105837</v>
      </c>
      <c r="K20" s="199">
        <f>'Part 2017'!O$22*'CALCULO GARANTIA'!$N19</f>
        <v>83793.442052006736</v>
      </c>
      <c r="L20" s="248">
        <f t="shared" si="5"/>
        <v>0.44459408991105825</v>
      </c>
      <c r="M20" s="199">
        <f>'Part 2017'!O$23*'CALCULO GARANTIA'!$N19</f>
        <v>770985.3350261607</v>
      </c>
      <c r="N20" s="248">
        <f t="shared" si="6"/>
        <v>0.44459408991105837</v>
      </c>
      <c r="O20" s="199">
        <f>'Part 2017'!O$24*'CALCULO GARANTIA'!$N19</f>
        <v>145951.58969518714</v>
      </c>
      <c r="P20" s="248">
        <f t="shared" si="7"/>
        <v>0.4445940899110582</v>
      </c>
      <c r="Q20" s="199">
        <f>+'Part 2017'!O$25*'CALCULO GARANTIA'!N19</f>
        <v>1114925.8019086642</v>
      </c>
      <c r="R20" s="248">
        <f t="shared" si="8"/>
        <v>0.44459408991105798</v>
      </c>
      <c r="S20" s="200">
        <f t="shared" si="9"/>
        <v>30506092.728146221</v>
      </c>
      <c r="U20" s="198" t="s">
        <v>13</v>
      </c>
      <c r="V20" s="248">
        <f t="shared" si="10"/>
        <v>0.45901683603134008</v>
      </c>
      <c r="W20" s="218">
        <f>+C20-'Distribución  1 Y 2 SEM'!X19</f>
        <v>13102298.149382895</v>
      </c>
      <c r="X20" s="248">
        <f t="shared" si="11"/>
        <v>0.45907066181281447</v>
      </c>
      <c r="Y20" s="218">
        <f>+E20-'Distribución  1 Y 2 SEM'!Y19</f>
        <v>1778598.6770108507</v>
      </c>
      <c r="Z20" s="248">
        <f t="shared" si="12"/>
        <v>0.45810104642830901</v>
      </c>
      <c r="AA20" s="218">
        <f>+G20-'Distribución  1 Y 2 SEM'!Z19</f>
        <v>455076.55061575468</v>
      </c>
      <c r="AB20" s="248">
        <f t="shared" si="13"/>
        <v>0.45861298661768529</v>
      </c>
      <c r="AC20" s="218">
        <f>+I20-'Distribución  1 Y 2 SEM'!AA19</f>
        <v>538040.94653336913</v>
      </c>
      <c r="AD20" s="248">
        <f t="shared" si="14"/>
        <v>0.458605021484709</v>
      </c>
      <c r="AE20" s="218">
        <f>+K20-'Distribución  1 Y 2 SEM'!AB19</f>
        <v>43040.518159025618</v>
      </c>
      <c r="AF20" s="248">
        <f t="shared" si="15"/>
        <v>0.45858827608281805</v>
      </c>
      <c r="AG20" s="218">
        <f>+M20-'Distribución  1 Y 2 SEM'!AC19</f>
        <v>394593.00764211355</v>
      </c>
      <c r="AH20" s="248">
        <f t="shared" si="16"/>
        <v>0.45862417363633873</v>
      </c>
      <c r="AI20" s="218">
        <f>+O20-'Distribución  1 Y 2 SEM'!AD19</f>
        <v>75278.69660644386</v>
      </c>
      <c r="AJ20" s="248">
        <f t="shared" si="17"/>
        <v>0.45860593945540362</v>
      </c>
      <c r="AK20" s="218">
        <f>+Q20-'Distribución  1 Y 2 SEM'!AE19</f>
        <v>572795.15295098221</v>
      </c>
      <c r="AL20" s="248">
        <f t="shared" si="18"/>
        <v>0.45895838116322468</v>
      </c>
      <c r="AM20" s="219">
        <f t="shared" si="19"/>
        <v>16959724.90910954</v>
      </c>
    </row>
    <row r="21" spans="1:39" x14ac:dyDescent="0.2">
      <c r="A21" s="198" t="s">
        <v>14</v>
      </c>
      <c r="B21" s="248">
        <f t="shared" si="0"/>
        <v>2.3277155006705232</v>
      </c>
      <c r="C21" s="199">
        <f>'Part 2017'!O$18*'CALCULO GARANTIA'!$N20</f>
        <v>121711175.71087253</v>
      </c>
      <c r="D21" s="248">
        <f t="shared" si="1"/>
        <v>2.3277155006705232</v>
      </c>
      <c r="E21" s="199">
        <f>'Part 2017'!O$19*'CALCULO GARANTIA'!$N20</f>
        <v>16312084.229386404</v>
      </c>
      <c r="F21" s="248">
        <f t="shared" si="2"/>
        <v>2.3277155006705237</v>
      </c>
      <c r="G21" s="199">
        <f>'Part 2017'!O$20*'CALCULO GARANTIA'!$N20</f>
        <v>5142811.1725163786</v>
      </c>
      <c r="H21" s="248">
        <f t="shared" si="3"/>
        <v>2.3277155006705237</v>
      </c>
      <c r="I21" s="199">
        <f>'Part 2017'!O$21*'CALCULO GARANTIA'!$N20</f>
        <v>5474798.178286274</v>
      </c>
      <c r="J21" s="248">
        <f t="shared" si="4"/>
        <v>2.3277155006705237</v>
      </c>
      <c r="K21" s="199">
        <f>'Part 2017'!O$22*'CALCULO GARANTIA'!$N20</f>
        <v>438708.69709044683</v>
      </c>
      <c r="L21" s="248">
        <f t="shared" si="5"/>
        <v>2.3277155006705232</v>
      </c>
      <c r="M21" s="199">
        <f>'Part 2017'!O$23*'CALCULO GARANTIA'!$N20</f>
        <v>4036568.5371325342</v>
      </c>
      <c r="N21" s="248">
        <f t="shared" si="6"/>
        <v>2.3277155006705237</v>
      </c>
      <c r="O21" s="199">
        <f>'Part 2017'!O$24*'CALCULO GARANTIA'!$N20</f>
        <v>764143.71083735186</v>
      </c>
      <c r="P21" s="248">
        <f t="shared" si="7"/>
        <v>2.3277155006705232</v>
      </c>
      <c r="Q21" s="199">
        <f>+'Part 2017'!O$25*'CALCULO GARANTIA'!N20</f>
        <v>5837302.2271157289</v>
      </c>
      <c r="R21" s="248">
        <f t="shared" si="8"/>
        <v>2.3277155006705219</v>
      </c>
      <c r="S21" s="200">
        <f t="shared" si="9"/>
        <v>159717608.75724608</v>
      </c>
      <c r="U21" s="198" t="s">
        <v>14</v>
      </c>
      <c r="V21" s="248">
        <f t="shared" si="10"/>
        <v>2.4061969360388211</v>
      </c>
      <c r="W21" s="218">
        <f>+C21-'Distribución  1 Y 2 SEM'!X20</f>
        <v>68683122.681712925</v>
      </c>
      <c r="X21" s="248">
        <f t="shared" si="11"/>
        <v>2.4063405629871903</v>
      </c>
      <c r="Y21" s="218">
        <f>+E21-'Distribución  1 Y 2 SEM'!Y20</f>
        <v>9322996.4312371854</v>
      </c>
      <c r="Z21" s="248">
        <f t="shared" si="12"/>
        <v>2.4037532731243378</v>
      </c>
      <c r="AA21" s="218">
        <f>+G21-'Distribución  1 Y 2 SEM'!Z20</f>
        <v>2387883.1026332164</v>
      </c>
      <c r="AB21" s="248">
        <f t="shared" si="13"/>
        <v>2.4051193175204211</v>
      </c>
      <c r="AC21" s="218">
        <f>+I21-'Distribución  1 Y 2 SEM'!AA20</f>
        <v>2821666.0057277065</v>
      </c>
      <c r="AD21" s="248">
        <f t="shared" si="14"/>
        <v>2.4050980636210557</v>
      </c>
      <c r="AE21" s="218">
        <f>+K21-'Distribución  1 Y 2 SEM'!AB20</f>
        <v>225720.74450120449</v>
      </c>
      <c r="AF21" s="248">
        <f t="shared" si="15"/>
        <v>2.4050533807403442</v>
      </c>
      <c r="AG21" s="218">
        <f>+M21-'Distribución  1 Y 2 SEM'!AC20</f>
        <v>2069431.9862524774</v>
      </c>
      <c r="AH21" s="248">
        <f t="shared" si="16"/>
        <v>2.4051491685937645</v>
      </c>
      <c r="AI21" s="218">
        <f>+O21-'Distribución  1 Y 2 SEM'!AD20</f>
        <v>394781.83873355429</v>
      </c>
      <c r="AJ21" s="248">
        <f t="shared" si="17"/>
        <v>2.4051005131039229</v>
      </c>
      <c r="AK21" s="218">
        <f>+Q21-'Distribución  1 Y 2 SEM'!AE20</f>
        <v>3003951.3179916255</v>
      </c>
      <c r="AL21" s="248">
        <f t="shared" si="18"/>
        <v>2.4060409569876153</v>
      </c>
      <c r="AM21" s="219">
        <f t="shared" si="19"/>
        <v>88909570.94440417</v>
      </c>
    </row>
    <row r="22" spans="1:39" x14ac:dyDescent="0.2">
      <c r="A22" s="198" t="s">
        <v>15</v>
      </c>
      <c r="B22" s="248">
        <f t="shared" si="0"/>
        <v>0.2940462580401661</v>
      </c>
      <c r="C22" s="199">
        <f>'Part 2017'!O$18*'CALCULO GARANTIA'!$N21</f>
        <v>15375038.645892035</v>
      </c>
      <c r="D22" s="248">
        <f t="shared" si="1"/>
        <v>0.2940462580401661</v>
      </c>
      <c r="E22" s="199">
        <f>'Part 2017'!O$19*'CALCULO GARANTIA'!$N21</f>
        <v>2060607.2035458772</v>
      </c>
      <c r="F22" s="248">
        <f t="shared" si="2"/>
        <v>0.29404625804016615</v>
      </c>
      <c r="G22" s="199">
        <f>'Part 2017'!O$20*'CALCULO GARANTIA'!$N21</f>
        <v>649660.31314822962</v>
      </c>
      <c r="H22" s="248">
        <f t="shared" si="3"/>
        <v>0.29404625804016615</v>
      </c>
      <c r="I22" s="199">
        <f>'Part 2017'!O$21*'CALCULO GARANTIA'!$N21</f>
        <v>691598.22898737597</v>
      </c>
      <c r="J22" s="248">
        <f t="shared" si="4"/>
        <v>0.29404625804016615</v>
      </c>
      <c r="K22" s="199">
        <f>'Part 2017'!O$22*'CALCULO GARANTIA'!$N21</f>
        <v>55419.42334102367</v>
      </c>
      <c r="L22" s="248">
        <f t="shared" si="5"/>
        <v>0.2940462580401661</v>
      </c>
      <c r="M22" s="199">
        <f>'Part 2017'!O$23*'CALCULO GARANTIA'!$N21</f>
        <v>509915.35405618889</v>
      </c>
      <c r="N22" s="248">
        <f t="shared" si="6"/>
        <v>0.29404625804016615</v>
      </c>
      <c r="O22" s="199">
        <f>'Part 2017'!O$24*'CALCULO GARANTIA'!$N21</f>
        <v>96529.665550590114</v>
      </c>
      <c r="P22" s="248">
        <f t="shared" si="7"/>
        <v>0.2940462580401661</v>
      </c>
      <c r="Q22" s="199">
        <f>+'Part 2017'!O$25*'CALCULO GARANTIA'!N21</f>
        <v>737391.17879245547</v>
      </c>
      <c r="R22" s="248">
        <f t="shared" si="8"/>
        <v>0.29404625804016604</v>
      </c>
      <c r="S22" s="200">
        <f t="shared" si="9"/>
        <v>20176162.071637578</v>
      </c>
      <c r="U22" s="198" t="s">
        <v>15</v>
      </c>
      <c r="V22" s="248">
        <f t="shared" si="10"/>
        <v>0.3016964748925241</v>
      </c>
      <c r="W22" s="218">
        <f>+C22-'Distribución  1 Y 2 SEM'!X21</f>
        <v>8611704.0909361541</v>
      </c>
      <c r="X22" s="248">
        <f t="shared" si="11"/>
        <v>0.3017094050334827</v>
      </c>
      <c r="Y22" s="218">
        <f>+E22-'Distribución  1 Y 2 SEM'!Y21</f>
        <v>1168926.6887917342</v>
      </c>
      <c r="Z22" s="248">
        <f t="shared" si="12"/>
        <v>0.30147648201306404</v>
      </c>
      <c r="AA22" s="218">
        <f>+G22-'Distribución  1 Y 2 SEM'!Z21</f>
        <v>299486.06010824349</v>
      </c>
      <c r="AB22" s="248">
        <f t="shared" si="13"/>
        <v>0.30159946134805471</v>
      </c>
      <c r="AC22" s="218">
        <f>+I22-'Distribución  1 Y 2 SEM'!AA21</f>
        <v>353833.98288487102</v>
      </c>
      <c r="AD22" s="248">
        <f t="shared" si="14"/>
        <v>0.30159754794727694</v>
      </c>
      <c r="AE22" s="218">
        <f>+K22-'Distribución  1 Y 2 SEM'!AB21</f>
        <v>28305.217193473727</v>
      </c>
      <c r="AF22" s="248">
        <f t="shared" si="15"/>
        <v>0.30159352533207406</v>
      </c>
      <c r="AG22" s="218">
        <f>+M22-'Distribución  1 Y 2 SEM'!AC21</f>
        <v>259506.62599294021</v>
      </c>
      <c r="AH22" s="248">
        <f t="shared" si="16"/>
        <v>0.30160214871689789</v>
      </c>
      <c r="AI22" s="218">
        <f>+O22-'Distribución  1 Y 2 SEM'!AD21</f>
        <v>49505.058726176067</v>
      </c>
      <c r="AJ22" s="248">
        <f t="shared" si="17"/>
        <v>0.30159776846410263</v>
      </c>
      <c r="AK22" s="218">
        <f>+Q22-'Distribución  1 Y 2 SEM'!AE21</f>
        <v>376693.20227779076</v>
      </c>
      <c r="AL22" s="248">
        <f t="shared" si="18"/>
        <v>0.3016824327427633</v>
      </c>
      <c r="AM22" s="219">
        <f t="shared" si="19"/>
        <v>11147963.038087726</v>
      </c>
    </row>
    <row r="23" spans="1:39" x14ac:dyDescent="0.2">
      <c r="A23" s="198" t="s">
        <v>16</v>
      </c>
      <c r="B23" s="248">
        <f t="shared" si="0"/>
        <v>0.21648889973379923</v>
      </c>
      <c r="C23" s="199">
        <f>'Part 2017'!O$18*'CALCULO GARANTIA'!$N22</f>
        <v>11319733.235167166</v>
      </c>
      <c r="D23" s="248">
        <f t="shared" si="1"/>
        <v>0.2164888997337992</v>
      </c>
      <c r="E23" s="199">
        <f>'Part 2017'!O$19*'CALCULO GARANTIA'!$N22</f>
        <v>1517103.4287341677</v>
      </c>
      <c r="F23" s="248">
        <f t="shared" si="2"/>
        <v>0.21648889973379928</v>
      </c>
      <c r="G23" s="199">
        <f>'Part 2017'!O$20*'CALCULO GARANTIA'!$N22</f>
        <v>478306.53357596538</v>
      </c>
      <c r="H23" s="248">
        <f t="shared" si="3"/>
        <v>0.21648889973379928</v>
      </c>
      <c r="I23" s="199">
        <f>'Part 2017'!O$21*'CALCULO GARANTIA'!$N22</f>
        <v>509182.94505509146</v>
      </c>
      <c r="J23" s="248">
        <f t="shared" si="4"/>
        <v>0.21648889973379928</v>
      </c>
      <c r="K23" s="199">
        <f>'Part 2017'!O$22*'CALCULO GARANTIA'!$N22</f>
        <v>40802.049524265625</v>
      </c>
      <c r="L23" s="248">
        <f t="shared" si="5"/>
        <v>0.21648889973379923</v>
      </c>
      <c r="M23" s="199">
        <f>'Part 2017'!O$23*'CALCULO GARANTIA'!$N22</f>
        <v>375420.5705345716</v>
      </c>
      <c r="N23" s="248">
        <f t="shared" si="6"/>
        <v>0.21648889973379928</v>
      </c>
      <c r="O23" s="199">
        <f>'Part 2017'!O$24*'CALCULO GARANTIA'!$N22</f>
        <v>71069.093774573077</v>
      </c>
      <c r="P23" s="248">
        <f t="shared" si="7"/>
        <v>0.2164888997337992</v>
      </c>
      <c r="Q23" s="199">
        <f>+'Part 2017'!O$25*'CALCULO GARANTIA'!N22</f>
        <v>542897.59044776496</v>
      </c>
      <c r="R23" s="248">
        <f t="shared" si="8"/>
        <v>0.21648889973379923</v>
      </c>
      <c r="S23" s="200">
        <f t="shared" si="9"/>
        <v>14854516.962235866</v>
      </c>
      <c r="U23" s="198" t="s">
        <v>16</v>
      </c>
      <c r="V23" s="248">
        <f t="shared" si="10"/>
        <v>0.22351185507570309</v>
      </c>
      <c r="W23" s="218">
        <f>+C23-'Distribución  1 Y 2 SEM'!X22</f>
        <v>6379981.5937983878</v>
      </c>
      <c r="X23" s="248">
        <f t="shared" si="11"/>
        <v>0.22353806479030142</v>
      </c>
      <c r="Y23" s="218">
        <f>+E23-'Distribución  1 Y 2 SEM'!Y22</f>
        <v>866063.85328041401</v>
      </c>
      <c r="Z23" s="248">
        <f t="shared" si="12"/>
        <v>0.22306592408371101</v>
      </c>
      <c r="AA23" s="218">
        <f>+G23-'Distribución  1 Y 2 SEM'!Z22</f>
        <v>221593.1879732504</v>
      </c>
      <c r="AB23" s="248">
        <f t="shared" si="13"/>
        <v>0.22331520622857651</v>
      </c>
      <c r="AC23" s="218">
        <f>+I23-'Distribución  1 Y 2 SEM'!AA22</f>
        <v>261991.54502940635</v>
      </c>
      <c r="AD23" s="248">
        <f t="shared" si="14"/>
        <v>0.22331132771801288</v>
      </c>
      <c r="AE23" s="218">
        <f>+K23-'Distribución  1 Y 2 SEM'!AB22</f>
        <v>20957.980845143717</v>
      </c>
      <c r="AF23" s="248">
        <f t="shared" si="15"/>
        <v>0.22330317377779355</v>
      </c>
      <c r="AG23" s="218">
        <f>+M23-'Distribución  1 Y 2 SEM'!AC22</f>
        <v>192141.56914272337</v>
      </c>
      <c r="AH23" s="248">
        <f t="shared" si="16"/>
        <v>0.22332065359149592</v>
      </c>
      <c r="AI23" s="218">
        <f>+O23-'Distribución  1 Y 2 SEM'!AD22</f>
        <v>36655.912823725914</v>
      </c>
      <c r="AJ23" s="248">
        <f t="shared" si="17"/>
        <v>0.22331177471105693</v>
      </c>
      <c r="AK23" s="218">
        <f>+Q23-'Distribución  1 Y 2 SEM'!AE22</f>
        <v>278914.6217846002</v>
      </c>
      <c r="AL23" s="248">
        <f t="shared" si="18"/>
        <v>0.22348339129183917</v>
      </c>
      <c r="AM23" s="219">
        <f t="shared" si="19"/>
        <v>8258301.827843776</v>
      </c>
    </row>
    <row r="24" spans="1:39" x14ac:dyDescent="0.2">
      <c r="A24" s="198" t="s">
        <v>17</v>
      </c>
      <c r="B24" s="248">
        <f t="shared" si="0"/>
        <v>1.8986366912798887</v>
      </c>
      <c r="C24" s="199">
        <f>'Part 2017'!O$18*'CALCULO GARANTIA'!$N23</f>
        <v>99275578.942920461</v>
      </c>
      <c r="D24" s="248">
        <f t="shared" si="1"/>
        <v>1.8986366912798882</v>
      </c>
      <c r="E24" s="199">
        <f>'Part 2017'!O$19*'CALCULO GARANTIA'!$N23</f>
        <v>13305200.579812957</v>
      </c>
      <c r="F24" s="248">
        <f t="shared" si="2"/>
        <v>1.8986366912798889</v>
      </c>
      <c r="G24" s="199">
        <f>'Part 2017'!O$20*'CALCULO GARANTIA'!$N23</f>
        <v>4194812.4612526838</v>
      </c>
      <c r="H24" s="248">
        <f t="shared" si="3"/>
        <v>1.8986366912798887</v>
      </c>
      <c r="I24" s="199">
        <f>'Part 2017'!O$21*'CALCULO GARANTIA'!$N23</f>
        <v>4465602.7317996211</v>
      </c>
      <c r="J24" s="248">
        <f t="shared" si="4"/>
        <v>1.8986366912798889</v>
      </c>
      <c r="K24" s="199">
        <f>'Part 2017'!O$22*'CALCULO GARANTIA'!$N23</f>
        <v>357839.44766427734</v>
      </c>
      <c r="L24" s="248">
        <f t="shared" si="5"/>
        <v>1.8986366912798887</v>
      </c>
      <c r="M24" s="199">
        <f>'Part 2017'!O$23*'CALCULO GARANTIA'!$N23</f>
        <v>3292488.7638794878</v>
      </c>
      <c r="N24" s="248">
        <f t="shared" si="6"/>
        <v>1.8986366912798889</v>
      </c>
      <c r="O24" s="199">
        <f>'Part 2017'!O$24*'CALCULO GARANTIA'!$N23</f>
        <v>623285.48587172199</v>
      </c>
      <c r="P24" s="248">
        <f t="shared" si="7"/>
        <v>1.8986366912798882</v>
      </c>
      <c r="Q24" s="199">
        <f>+'Part 2017'!O$25*'CALCULO GARANTIA'!N23</f>
        <v>4761284.6944994694</v>
      </c>
      <c r="R24" s="248">
        <f t="shared" si="8"/>
        <v>1.8986366912798893</v>
      </c>
      <c r="S24" s="200">
        <f t="shared" si="9"/>
        <v>130276106.39815757</v>
      </c>
      <c r="U24" s="198" t="s">
        <v>17</v>
      </c>
      <c r="V24" s="248">
        <f t="shared" si="10"/>
        <v>1.9602289517133549</v>
      </c>
      <c r="W24" s="218">
        <f>+C24-'Distribución  1 Y 2 SEM'!X23</f>
        <v>55953294.411726288</v>
      </c>
      <c r="X24" s="248">
        <f t="shared" si="11"/>
        <v>1.9604588144262496</v>
      </c>
      <c r="Y24" s="218">
        <f>+E24-'Distribución  1 Y 2 SEM'!Y23</f>
        <v>7595496.1702487431</v>
      </c>
      <c r="Z24" s="248">
        <f t="shared" si="12"/>
        <v>1.9563180770947664</v>
      </c>
      <c r="AA24" s="218">
        <f>+G24-'Distribución  1 Y 2 SEM'!Z23</f>
        <v>1943401.9838478072</v>
      </c>
      <c r="AB24" s="248">
        <f t="shared" si="13"/>
        <v>1.9585043149448571</v>
      </c>
      <c r="AC24" s="218">
        <f>+I24-'Distribución  1 Y 2 SEM'!AA23</f>
        <v>2297700.9944139752</v>
      </c>
      <c r="AD24" s="248">
        <f t="shared" si="14"/>
        <v>1.9584702998869365</v>
      </c>
      <c r="AE24" s="218">
        <f>+K24-'Distribución  1 Y 2 SEM'!AB23</f>
        <v>183804.30339227454</v>
      </c>
      <c r="AF24" s="248">
        <f t="shared" si="15"/>
        <v>1.9583987887374139</v>
      </c>
      <c r="AG24" s="218">
        <f>+M24-'Distribución  1 Y 2 SEM'!AC23</f>
        <v>1685107.3359559916</v>
      </c>
      <c r="AH24" s="248">
        <f t="shared" si="16"/>
        <v>1.9585520890483905</v>
      </c>
      <c r="AI24" s="218">
        <f>+O24-'Distribución  1 Y 2 SEM'!AD23</f>
        <v>321477.27262257098</v>
      </c>
      <c r="AJ24" s="248">
        <f t="shared" si="17"/>
        <v>1.9584742200758949</v>
      </c>
      <c r="AK24" s="218">
        <f>+Q24-'Distribución  1 Y 2 SEM'!AE23</f>
        <v>2446118.6476805671</v>
      </c>
      <c r="AL24" s="248">
        <f t="shared" si="18"/>
        <v>1.9599793205106322</v>
      </c>
      <c r="AM24" s="219">
        <f t="shared" si="19"/>
        <v>72426414.829064816</v>
      </c>
    </row>
    <row r="25" spans="1:39" x14ac:dyDescent="0.2">
      <c r="A25" s="198" t="s">
        <v>18</v>
      </c>
      <c r="B25" s="248">
        <f t="shared" si="0"/>
        <v>2.0438553171658125</v>
      </c>
      <c r="C25" s="199">
        <f>'Part 2017'!O$18*'CALCULO GARANTIA'!$N24</f>
        <v>106868744.72568117</v>
      </c>
      <c r="D25" s="248">
        <f t="shared" si="1"/>
        <v>2.043855317165812</v>
      </c>
      <c r="E25" s="199">
        <f>'Part 2017'!O$19*'CALCULO GARANTIA'!$N24</f>
        <v>14322858.646893997</v>
      </c>
      <c r="F25" s="248">
        <f t="shared" si="2"/>
        <v>2.0438553171658125</v>
      </c>
      <c r="G25" s="199">
        <f>'Part 2017'!O$20*'CALCULO GARANTIA'!$N24</f>
        <v>4515655.7822893271</v>
      </c>
      <c r="H25" s="248">
        <f t="shared" si="3"/>
        <v>2.0438553171658125</v>
      </c>
      <c r="I25" s="199">
        <f>'Part 2017'!O$21*'CALCULO GARANTIA'!$N24</f>
        <v>4807157.6461456707</v>
      </c>
      <c r="J25" s="248">
        <f t="shared" si="4"/>
        <v>2.0438553171658125</v>
      </c>
      <c r="K25" s="199">
        <f>'Part 2017'!O$22*'CALCULO GARANTIA'!$N24</f>
        <v>385209.06140673283</v>
      </c>
      <c r="L25" s="248">
        <f t="shared" si="5"/>
        <v>2.0438553171658125</v>
      </c>
      <c r="M25" s="199">
        <f>'Part 2017'!O$23*'CALCULO GARANTIA'!$N24</f>
        <v>3544317.1922625452</v>
      </c>
      <c r="N25" s="248">
        <f t="shared" si="6"/>
        <v>2.0438553171658125</v>
      </c>
      <c r="O25" s="199">
        <f>'Part 2017'!O$24*'CALCULO GARANTIA'!$N24</f>
        <v>670957.93537648546</v>
      </c>
      <c r="P25" s="248">
        <f t="shared" si="7"/>
        <v>2.0438553171658125</v>
      </c>
      <c r="Q25" s="199">
        <f>+'Part 2017'!O$25*'CALCULO GARANTIA'!N24</f>
        <v>5125455.0615646904</v>
      </c>
      <c r="R25" s="248">
        <f t="shared" si="8"/>
        <v>2.0438553171658125</v>
      </c>
      <c r="S25" s="200">
        <f t="shared" si="9"/>
        <v>140240370.35860786</v>
      </c>
      <c r="U25" s="198" t="s">
        <v>18</v>
      </c>
      <c r="V25" s="248">
        <f t="shared" si="10"/>
        <v>2.1079281165682682</v>
      </c>
      <c r="W25" s="218">
        <f>+C25-'Distribución  1 Y 2 SEM'!X24</f>
        <v>60169258.495038912</v>
      </c>
      <c r="X25" s="248">
        <f t="shared" si="11"/>
        <v>2.1080183291640355</v>
      </c>
      <c r="Y25" s="218">
        <f>+E25-'Distribución  1 Y 2 SEM'!Y24</f>
        <v>8167192.8163742209</v>
      </c>
      <c r="Z25" s="248">
        <f t="shared" si="12"/>
        <v>2.1063932432231192</v>
      </c>
      <c r="AA25" s="218">
        <f>+G25-'Distribución  1 Y 2 SEM'!Z24</f>
        <v>2092486.3168072281</v>
      </c>
      <c r="AB25" s="248">
        <f t="shared" si="13"/>
        <v>2.1072512605541562</v>
      </c>
      <c r="AC25" s="218">
        <f>+I25-'Distribución  1 Y 2 SEM'!AA24</f>
        <v>2472209.675469473</v>
      </c>
      <c r="AD25" s="248">
        <f t="shared" si="14"/>
        <v>2.1072379109045687</v>
      </c>
      <c r="AE25" s="218">
        <f>+K25-'Distribución  1 Y 2 SEM'!AB24</f>
        <v>197766.28541059128</v>
      </c>
      <c r="AF25" s="248">
        <f t="shared" si="15"/>
        <v>2.1072098454286876</v>
      </c>
      <c r="AG25" s="218">
        <f>+M25-'Distribución  1 Y 2 SEM'!AC24</f>
        <v>1813152.0451050897</v>
      </c>
      <c r="AH25" s="248">
        <f t="shared" si="16"/>
        <v>2.107270010119215</v>
      </c>
      <c r="AI25" s="218">
        <f>+O25-'Distribución  1 Y 2 SEM'!AD24</f>
        <v>345887.87263841066</v>
      </c>
      <c r="AJ25" s="248">
        <f t="shared" si="17"/>
        <v>2.1072394494334477</v>
      </c>
      <c r="AK25" s="218">
        <f>+Q25-'Distribución  1 Y 2 SEM'!AE24</f>
        <v>2631925.2301352927</v>
      </c>
      <c r="AL25" s="248">
        <f t="shared" si="18"/>
        <v>2.1078301455728914</v>
      </c>
      <c r="AM25" s="219">
        <f t="shared" si="19"/>
        <v>77889893.487599269</v>
      </c>
    </row>
    <row r="26" spans="1:39" x14ac:dyDescent="0.2">
      <c r="A26" s="198" t="s">
        <v>19</v>
      </c>
      <c r="B26" s="248">
        <f t="shared" si="0"/>
        <v>0.36491863124537188</v>
      </c>
      <c r="C26" s="199">
        <f>'Part 2017'!O$18*'CALCULO GARANTIA'!$N25</f>
        <v>19080800.739988383</v>
      </c>
      <c r="D26" s="248">
        <f t="shared" si="1"/>
        <v>0.36491863124537172</v>
      </c>
      <c r="E26" s="199">
        <f>'Part 2017'!O$19*'CALCULO GARANTIA'!$N25</f>
        <v>2557264.1708285213</v>
      </c>
      <c r="F26" s="248">
        <f t="shared" si="2"/>
        <v>0.36491863124537188</v>
      </c>
      <c r="G26" s="199">
        <f>'Part 2017'!O$20*'CALCULO GARANTIA'!$N25</f>
        <v>806244.41143579478</v>
      </c>
      <c r="H26" s="248">
        <f t="shared" si="3"/>
        <v>0.36491863124537188</v>
      </c>
      <c r="I26" s="199">
        <f>'Part 2017'!O$21*'CALCULO GARANTIA'!$N25</f>
        <v>858290.39544969238</v>
      </c>
      <c r="J26" s="248">
        <f t="shared" si="4"/>
        <v>0.36491863124537188</v>
      </c>
      <c r="K26" s="199">
        <f>'Part 2017'!O$22*'CALCULO GARANTIA'!$N25</f>
        <v>68776.866078165389</v>
      </c>
      <c r="L26" s="248">
        <f t="shared" si="5"/>
        <v>0.36491863124537188</v>
      </c>
      <c r="M26" s="199">
        <f>'Part 2017'!O$23*'CALCULO GARANTIA'!$N25</f>
        <v>632817.48352589412</v>
      </c>
      <c r="N26" s="248">
        <f t="shared" si="6"/>
        <v>0.36491863124537188</v>
      </c>
      <c r="O26" s="199">
        <f>'Part 2017'!O$24*'CALCULO GARANTIA'!$N25</f>
        <v>119795.68678096608</v>
      </c>
      <c r="P26" s="248">
        <f t="shared" si="7"/>
        <v>0.36491863124537172</v>
      </c>
      <c r="Q26" s="199">
        <f>+'Part 2017'!O$25*'CALCULO GARANTIA'!N25</f>
        <v>915120.57133744331</v>
      </c>
      <c r="R26" s="248">
        <f t="shared" si="8"/>
        <v>0.36491863124537172</v>
      </c>
      <c r="S26" s="200">
        <f t="shared" si="9"/>
        <v>25039112.879855275</v>
      </c>
      <c r="U26" s="198" t="s">
        <v>19</v>
      </c>
      <c r="V26" s="248">
        <f t="shared" si="10"/>
        <v>0.37675668508469679</v>
      </c>
      <c r="W26" s="218">
        <f>+C26-'Distribución  1 Y 2 SEM'!X25</f>
        <v>10754242.612172548</v>
      </c>
      <c r="X26" s="248">
        <f t="shared" si="11"/>
        <v>0.37680086477792035</v>
      </c>
      <c r="Y26" s="218">
        <f>+E26-'Distribución  1 Y 2 SEM'!Y25</f>
        <v>1459857.0009769381</v>
      </c>
      <c r="Z26" s="248">
        <f t="shared" si="12"/>
        <v>0.37600501362520039</v>
      </c>
      <c r="AA26" s="218">
        <f>+G26-'Distribución  1 Y 2 SEM'!Z25</f>
        <v>373522.53601883928</v>
      </c>
      <c r="AB26" s="248">
        <f t="shared" si="13"/>
        <v>0.37642520929902057</v>
      </c>
      <c r="AC26" s="218">
        <f>+I26-'Distribución  1 Y 2 SEM'!AA25</f>
        <v>441618.92885755555</v>
      </c>
      <c r="AD26" s="248">
        <f t="shared" si="14"/>
        <v>0.37641867159307851</v>
      </c>
      <c r="AE26" s="218">
        <f>+K26-'Distribución  1 Y 2 SEM'!AB25</f>
        <v>35327.250926401786</v>
      </c>
      <c r="AF26" s="248">
        <f t="shared" si="15"/>
        <v>0.37640492712531276</v>
      </c>
      <c r="AG26" s="218">
        <f>+M26-'Distribución  1 Y 2 SEM'!AC25</f>
        <v>323878.21501757007</v>
      </c>
      <c r="AH26" s="248">
        <f t="shared" si="16"/>
        <v>0.37643439149830621</v>
      </c>
      <c r="AI26" s="218">
        <f>+O26-'Distribución  1 Y 2 SEM'!AD25</f>
        <v>61788.043410686456</v>
      </c>
      <c r="AJ26" s="248">
        <f t="shared" si="17"/>
        <v>0.37641942505475751</v>
      </c>
      <c r="AK26" s="218">
        <f>+Q26-'Distribución  1 Y 2 SEM'!AE25</f>
        <v>470144.85334402736</v>
      </c>
      <c r="AL26" s="248">
        <f t="shared" si="18"/>
        <v>0.37670870588086491</v>
      </c>
      <c r="AM26" s="219">
        <f t="shared" si="19"/>
        <v>13920382.075633071</v>
      </c>
    </row>
    <row r="27" spans="1:39" x14ac:dyDescent="0.2">
      <c r="A27" s="198" t="s">
        <v>20</v>
      </c>
      <c r="B27" s="248">
        <f t="shared" si="0"/>
        <v>4.9882217104884461</v>
      </c>
      <c r="C27" s="199">
        <f>'Part 2017'!O$18*'CALCULO GARANTIA'!$N26</f>
        <v>260823253.06299686</v>
      </c>
      <c r="D27" s="248">
        <f t="shared" si="1"/>
        <v>4.9882217104884452</v>
      </c>
      <c r="E27" s="199">
        <f>'Part 2017'!O$19*'CALCULO GARANTIA'!$N26</f>
        <v>34956287.687607206</v>
      </c>
      <c r="F27" s="248">
        <f t="shared" si="2"/>
        <v>4.988221710488447</v>
      </c>
      <c r="G27" s="199">
        <f>'Part 2017'!O$20*'CALCULO GARANTIA'!$N26</f>
        <v>11020883.925161378</v>
      </c>
      <c r="H27" s="248">
        <f t="shared" si="3"/>
        <v>4.988221710488447</v>
      </c>
      <c r="I27" s="199">
        <f>'Part 2017'!O$21*'CALCULO GARANTIA'!$N26</f>
        <v>11732321.722995525</v>
      </c>
      <c r="J27" s="248">
        <f t="shared" si="4"/>
        <v>4.988221710488447</v>
      </c>
      <c r="K27" s="199">
        <f>'Part 2017'!O$22*'CALCULO GARANTIA'!$N26</f>
        <v>940139.05340935395</v>
      </c>
      <c r="L27" s="248">
        <f t="shared" si="5"/>
        <v>4.9882217104884461</v>
      </c>
      <c r="M27" s="199">
        <f>'Part 2017'!O$23*'CALCULO GARANTIA'!$N26</f>
        <v>8650240.4640940465</v>
      </c>
      <c r="N27" s="248">
        <f t="shared" si="6"/>
        <v>4.9882217104884461</v>
      </c>
      <c r="O27" s="199">
        <f>'Part 2017'!O$24*'CALCULO GARANTIA'!$N26</f>
        <v>1637536.1367117576</v>
      </c>
      <c r="P27" s="248">
        <f t="shared" si="7"/>
        <v>4.9882217104884452</v>
      </c>
      <c r="Q27" s="199">
        <f>+'Part 2017'!O$25*'CALCULO GARANTIA'!N26</f>
        <v>12509156.592201047</v>
      </c>
      <c r="R27" s="248">
        <f t="shared" si="8"/>
        <v>4.9882217104884452</v>
      </c>
      <c r="S27" s="200">
        <f t="shared" si="9"/>
        <v>342269853.56272912</v>
      </c>
      <c r="U27" s="198" t="s">
        <v>20</v>
      </c>
      <c r="V27" s="248">
        <f t="shared" si="10"/>
        <v>5.1545985608082994</v>
      </c>
      <c r="W27" s="218">
        <f>+C27-'Distribución  1 Y 2 SEM'!X26</f>
        <v>147134226.63973728</v>
      </c>
      <c r="X27" s="248">
        <f t="shared" si="11"/>
        <v>5.1548586434925197</v>
      </c>
      <c r="Y27" s="218">
        <f>+E27-'Distribución  1 Y 2 SEM'!Y26</f>
        <v>19971707.029346514</v>
      </c>
      <c r="Z27" s="248">
        <f t="shared" si="12"/>
        <v>5.1501735248568892</v>
      </c>
      <c r="AA27" s="218">
        <f>+G27-'Distribución  1 Y 2 SEM'!Z26</f>
        <v>5116170.8121774374</v>
      </c>
      <c r="AB27" s="248">
        <f t="shared" si="13"/>
        <v>5.1526471866406247</v>
      </c>
      <c r="AC27" s="218">
        <f>+I27-'Distribución  1 Y 2 SEM'!AA26</f>
        <v>6045042.880052004</v>
      </c>
      <c r="AD27" s="248">
        <f t="shared" si="14"/>
        <v>5.1526086996348095</v>
      </c>
      <c r="AE27" s="218">
        <f>+K27-'Distribución  1 Y 2 SEM'!AB26</f>
        <v>483577.23512275098</v>
      </c>
      <c r="AF27" s="248">
        <f t="shared" si="15"/>
        <v>5.1525277869392037</v>
      </c>
      <c r="AG27" s="218">
        <f>+M27-'Distribución  1 Y 2 SEM'!AC26</f>
        <v>4433500.685570797</v>
      </c>
      <c r="AH27" s="248">
        <f t="shared" si="16"/>
        <v>5.1527012415890177</v>
      </c>
      <c r="AI27" s="218">
        <f>+O27-'Distribución  1 Y 2 SEM'!AD26</f>
        <v>845765.7833291589</v>
      </c>
      <c r="AJ27" s="248">
        <f t="shared" si="17"/>
        <v>5.1526131352096538</v>
      </c>
      <c r="AK27" s="218">
        <f>+Q27-'Distribución  1 Y 2 SEM'!AE26</f>
        <v>6435572.6233821642</v>
      </c>
      <c r="AL27" s="248">
        <f t="shared" si="18"/>
        <v>5.1543161106777342</v>
      </c>
      <c r="AM27" s="219">
        <f t="shared" si="19"/>
        <v>190465599.75684831</v>
      </c>
    </row>
    <row r="28" spans="1:39" x14ac:dyDescent="0.2">
      <c r="A28" s="198" t="s">
        <v>21</v>
      </c>
      <c r="B28" s="248">
        <f t="shared" si="0"/>
        <v>0.73649208271298228</v>
      </c>
      <c r="C28" s="199">
        <f>'Part 2017'!O$18*'CALCULO GARANTIA'!$N27</f>
        <v>38509567.540760323</v>
      </c>
      <c r="D28" s="248">
        <f t="shared" si="1"/>
        <v>0.73649208271298205</v>
      </c>
      <c r="E28" s="199">
        <f>'Part 2017'!O$19*'CALCULO GARANTIA'!$N27</f>
        <v>5161163.760790227</v>
      </c>
      <c r="F28" s="248">
        <f t="shared" si="2"/>
        <v>0.73649208271298239</v>
      </c>
      <c r="G28" s="199">
        <f>'Part 2017'!O$20*'CALCULO GARANTIA'!$N27</f>
        <v>1627191.8584359263</v>
      </c>
      <c r="H28" s="248">
        <f t="shared" si="3"/>
        <v>0.73649208271298239</v>
      </c>
      <c r="I28" s="199">
        <f>'Part 2017'!O$21*'CALCULO GARANTIA'!$N27</f>
        <v>1732232.9604274218</v>
      </c>
      <c r="J28" s="248">
        <f t="shared" si="4"/>
        <v>0.73649208271298239</v>
      </c>
      <c r="K28" s="199">
        <f>'Part 2017'!O$22*'CALCULO GARANTIA'!$N27</f>
        <v>138807.97800735015</v>
      </c>
      <c r="L28" s="248">
        <f t="shared" si="5"/>
        <v>0.73649208271298228</v>
      </c>
      <c r="M28" s="199">
        <f>'Part 2017'!O$23*'CALCULO GARANTIA'!$N27</f>
        <v>1277175.3111881844</v>
      </c>
      <c r="N28" s="248">
        <f t="shared" si="6"/>
        <v>0.73649208271298239</v>
      </c>
      <c r="O28" s="199">
        <f>'Part 2017'!O$24*'CALCULO GARANTIA'!$N27</f>
        <v>241776.02156471083</v>
      </c>
      <c r="P28" s="248">
        <f t="shared" si="7"/>
        <v>0.73649208271298228</v>
      </c>
      <c r="Q28" s="199">
        <f>+'Part 2017'!O$25*'CALCULO GARANTIA'!N27</f>
        <v>1846929.6928405485</v>
      </c>
      <c r="R28" s="248">
        <f t="shared" si="8"/>
        <v>0.73649208271298217</v>
      </c>
      <c r="S28" s="200">
        <f t="shared" si="9"/>
        <v>50534850.279459268</v>
      </c>
      <c r="U28" s="198" t="s">
        <v>21</v>
      </c>
      <c r="V28" s="248">
        <f t="shared" si="10"/>
        <v>0.76038407446368672</v>
      </c>
      <c r="W28" s="218">
        <f>+C28-'Distribución  1 Y 2 SEM'!X27</f>
        <v>21704604.427593511</v>
      </c>
      <c r="X28" s="248">
        <f t="shared" si="11"/>
        <v>0.76047323953088219</v>
      </c>
      <c r="Y28" s="218">
        <f>+E28-'Distribución  1 Y 2 SEM'!Y27</f>
        <v>2946336.6105571222</v>
      </c>
      <c r="Z28" s="248">
        <f t="shared" si="12"/>
        <v>0.75886702372601655</v>
      </c>
      <c r="AA28" s="218">
        <f>+G28-'Distribución  1 Y 2 SEM'!Z27</f>
        <v>753856.7969355738</v>
      </c>
      <c r="AB28" s="248">
        <f t="shared" si="13"/>
        <v>0.75971507795087945</v>
      </c>
      <c r="AC28" s="218">
        <f>+I28-'Distribución  1 Y 2 SEM'!AA27</f>
        <v>891291.41904809896</v>
      </c>
      <c r="AD28" s="248">
        <f t="shared" si="14"/>
        <v>0.75970188331445077</v>
      </c>
      <c r="AE28" s="218">
        <f>+K28-'Distribución  1 Y 2 SEM'!AB27</f>
        <v>71298.745483387189</v>
      </c>
      <c r="AF28" s="248">
        <f t="shared" si="15"/>
        <v>0.75967414372862518</v>
      </c>
      <c r="AG28" s="218">
        <f>+M28-'Distribución  1 Y 2 SEM'!AC27</f>
        <v>653662.81877579098</v>
      </c>
      <c r="AH28" s="248">
        <f t="shared" si="16"/>
        <v>0.75973360980016491</v>
      </c>
      <c r="AI28" s="218">
        <f>+O28-'Distribución  1 Y 2 SEM'!AD27</f>
        <v>124702.88136014091</v>
      </c>
      <c r="AJ28" s="248">
        <f t="shared" si="17"/>
        <v>0.75970340397827452</v>
      </c>
      <c r="AK28" s="218">
        <f>+Q28-'Distribución  1 Y 2 SEM'!AE27</f>
        <v>948863.47960487648</v>
      </c>
      <c r="AL28" s="248">
        <f t="shared" si="18"/>
        <v>0.76028724108569101</v>
      </c>
      <c r="AM28" s="219">
        <f t="shared" si="19"/>
        <v>28094622.497226886</v>
      </c>
    </row>
    <row r="29" spans="1:39" x14ac:dyDescent="0.2">
      <c r="A29" s="198" t="s">
        <v>22</v>
      </c>
      <c r="B29" s="248">
        <f t="shared" si="0"/>
        <v>0.11813364352540068</v>
      </c>
      <c r="C29" s="199">
        <f>'Part 2017'!O$18*'CALCULO GARANTIA'!$N28</f>
        <v>6176951.0235867873</v>
      </c>
      <c r="D29" s="248">
        <f t="shared" si="1"/>
        <v>0.11813364352540065</v>
      </c>
      <c r="E29" s="199">
        <f>'Part 2017'!O$19*'CALCULO GARANTIA'!$N28</f>
        <v>827852.86387256044</v>
      </c>
      <c r="F29" s="248">
        <f t="shared" si="2"/>
        <v>0.11813364352540069</v>
      </c>
      <c r="G29" s="199">
        <f>'Part 2017'!O$20*'CALCULO GARANTIA'!$N28</f>
        <v>261002.26664190256</v>
      </c>
      <c r="H29" s="248">
        <f t="shared" si="3"/>
        <v>0.11813364352540069</v>
      </c>
      <c r="I29" s="199">
        <f>'Part 2017'!O$21*'CALCULO GARANTIA'!$N28</f>
        <v>277850.90410785947</v>
      </c>
      <c r="J29" s="248">
        <f t="shared" si="4"/>
        <v>0.11813364352540069</v>
      </c>
      <c r="K29" s="199">
        <f>'Part 2017'!O$22*'CALCULO GARANTIA'!$N28</f>
        <v>22264.858750412892</v>
      </c>
      <c r="L29" s="248">
        <f t="shared" si="5"/>
        <v>0.11813364352540068</v>
      </c>
      <c r="M29" s="199">
        <f>'Part 2017'!O$23*'CALCULO GARANTIA'!$N28</f>
        <v>204859.4634928967</v>
      </c>
      <c r="N29" s="248">
        <f t="shared" si="6"/>
        <v>0.11813364352540068</v>
      </c>
      <c r="O29" s="199">
        <f>'Part 2017'!O$24*'CALCULO GARANTIA'!$N28</f>
        <v>38780.976761220612</v>
      </c>
      <c r="P29" s="248">
        <f t="shared" si="7"/>
        <v>0.11813364352540065</v>
      </c>
      <c r="Q29" s="199">
        <f>+'Part 2017'!O$25*'CALCULO GARANTIA'!N28</f>
        <v>296248.3088029768</v>
      </c>
      <c r="R29" s="248">
        <f t="shared" si="8"/>
        <v>0.11813364352540069</v>
      </c>
      <c r="S29" s="200">
        <f t="shared" si="9"/>
        <v>8105811.4929521233</v>
      </c>
      <c r="U29" s="198" t="s">
        <v>22</v>
      </c>
      <c r="V29" s="248">
        <f t="shared" si="10"/>
        <v>0.12196592917087917</v>
      </c>
      <c r="W29" s="218">
        <f>+C29-'Distribución  1 Y 2 SEM'!X28</f>
        <v>3481427.7878780621</v>
      </c>
      <c r="X29" s="248">
        <f t="shared" si="11"/>
        <v>0.12198023128560688</v>
      </c>
      <c r="Y29" s="218">
        <f>+E29-'Distribución  1 Y 2 SEM'!Y28</f>
        <v>472593.64632305922</v>
      </c>
      <c r="Z29" s="248">
        <f t="shared" si="12"/>
        <v>0.12172259358688524</v>
      </c>
      <c r="AA29" s="218">
        <f>+G29-'Distribución  1 Y 2 SEM'!Z28</f>
        <v>120918.95107729669</v>
      </c>
      <c r="AB29" s="248">
        <f t="shared" si="13"/>
        <v>0.12185862184549347</v>
      </c>
      <c r="AC29" s="218">
        <f>+I29-'Distribución  1 Y 2 SEM'!AA28</f>
        <v>142963.52295766596</v>
      </c>
      <c r="AD29" s="248">
        <f t="shared" si="14"/>
        <v>0.12185650542019451</v>
      </c>
      <c r="AE29" s="218">
        <f>+K29-'Distribución  1 Y 2 SEM'!AB28</f>
        <v>11436.34912097917</v>
      </c>
      <c r="AF29" s="248">
        <f t="shared" si="15"/>
        <v>0.12185205597882187</v>
      </c>
      <c r="AG29" s="218">
        <f>+M29-'Distribución  1 Y 2 SEM'!AC28</f>
        <v>104847.79433692983</v>
      </c>
      <c r="AH29" s="248">
        <f t="shared" si="16"/>
        <v>0.12186159436200616</v>
      </c>
      <c r="AI29" s="218">
        <f>+O29-'Distribución  1 Y 2 SEM'!AD28</f>
        <v>20002.395244933356</v>
      </c>
      <c r="AJ29" s="248">
        <f t="shared" si="17"/>
        <v>0.12185674933531904</v>
      </c>
      <c r="AK29" s="218">
        <f>+Q29-'Distribución  1 Y 2 SEM'!AE28</f>
        <v>152198.10597420545</v>
      </c>
      <c r="AL29" s="248">
        <f t="shared" si="18"/>
        <v>0.12195039705583544</v>
      </c>
      <c r="AM29" s="219">
        <f t="shared" si="19"/>
        <v>4506389.4059014842</v>
      </c>
    </row>
    <row r="30" spans="1:39" x14ac:dyDescent="0.2">
      <c r="A30" s="198" t="s">
        <v>23</v>
      </c>
      <c r="B30" s="248">
        <f t="shared" si="0"/>
        <v>0.54058420557581677</v>
      </c>
      <c r="C30" s="199">
        <f>'Part 2017'!O$18*'CALCULO GARANTIA'!$N29</f>
        <v>28265971.168902587</v>
      </c>
      <c r="D30" s="248">
        <f t="shared" si="1"/>
        <v>0.54058420557581666</v>
      </c>
      <c r="E30" s="199">
        <f>'Part 2017'!O$19*'CALCULO GARANTIA'!$N29</f>
        <v>3788287.3108369657</v>
      </c>
      <c r="F30" s="248">
        <f t="shared" si="2"/>
        <v>0.54058420557581677</v>
      </c>
      <c r="G30" s="199">
        <f>'Part 2017'!O$20*'CALCULO GARANTIA'!$N29</f>
        <v>1194356.6519707227</v>
      </c>
      <c r="H30" s="248">
        <f t="shared" si="3"/>
        <v>0.54058420557581677</v>
      </c>
      <c r="I30" s="199">
        <f>'Part 2017'!O$21*'CALCULO GARANTIA'!$N29</f>
        <v>1271456.6806142214</v>
      </c>
      <c r="J30" s="248">
        <f t="shared" si="4"/>
        <v>0.54058420557581677</v>
      </c>
      <c r="K30" s="199">
        <f>'Part 2017'!O$22*'CALCULO GARANTIA'!$N29</f>
        <v>101884.87056408939</v>
      </c>
      <c r="L30" s="248">
        <f t="shared" si="5"/>
        <v>0.54058420557581677</v>
      </c>
      <c r="M30" s="199">
        <f>'Part 2017'!O$23*'CALCULO GARANTIA'!$N29</f>
        <v>937444.97352427687</v>
      </c>
      <c r="N30" s="248">
        <f t="shared" si="6"/>
        <v>0.54058420557581677</v>
      </c>
      <c r="O30" s="199">
        <f>'Part 2017'!O$24*'CALCULO GARANTIA'!$N29</f>
        <v>177463.27708423696</v>
      </c>
      <c r="P30" s="248">
        <f t="shared" si="7"/>
        <v>0.54058420557581666</v>
      </c>
      <c r="Q30" s="199">
        <f>+'Part 2017'!O$25*'CALCULO GARANTIA'!N29</f>
        <v>1355643.929097998</v>
      </c>
      <c r="R30" s="248">
        <f t="shared" si="8"/>
        <v>0.54058420557581677</v>
      </c>
      <c r="S30" s="200">
        <f t="shared" si="9"/>
        <v>37092512.646684542</v>
      </c>
      <c r="U30" s="198" t="s">
        <v>23</v>
      </c>
      <c r="V30" s="248">
        <f t="shared" si="10"/>
        <v>0.55812089562766598</v>
      </c>
      <c r="W30" s="218">
        <f>+C30-'Distribución  1 Y 2 SEM'!X29</f>
        <v>15931150.676606137</v>
      </c>
      <c r="X30" s="248">
        <f t="shared" si="11"/>
        <v>0.55818634266796219</v>
      </c>
      <c r="Y30" s="218">
        <f>+E30-'Distribución  1 Y 2 SEM'!Y29</f>
        <v>2162607.1391152665</v>
      </c>
      <c r="Z30" s="248">
        <f t="shared" si="12"/>
        <v>0.55700738241131142</v>
      </c>
      <c r="AA30" s="218">
        <f>+G30-'Distribución  1 Y 2 SEM'!Z29</f>
        <v>553329.88263522531</v>
      </c>
      <c r="AB30" s="248">
        <f t="shared" si="13"/>
        <v>0.55762985308030211</v>
      </c>
      <c r="AC30" s="218">
        <f>+I30-'Distribución  1 Y 2 SEM'!AA29</f>
        <v>654206.71180579136</v>
      </c>
      <c r="AD30" s="248">
        <f t="shared" si="14"/>
        <v>0.55762016823477645</v>
      </c>
      <c r="AE30" s="218">
        <f>+K30-'Distribución  1 Y 2 SEM'!AB29</f>
        <v>52333.18400886294</v>
      </c>
      <c r="AF30" s="248">
        <f t="shared" si="15"/>
        <v>0.55759980741581006</v>
      </c>
      <c r="AG30" s="218">
        <f>+M30-'Distribución  1 Y 2 SEM'!AC29</f>
        <v>479787.63641382911</v>
      </c>
      <c r="AH30" s="248">
        <f t="shared" si="16"/>
        <v>0.55764345543293947</v>
      </c>
      <c r="AI30" s="218">
        <f>+O30-'Distribución  1 Y 2 SEM'!AD29</f>
        <v>91531.748453782551</v>
      </c>
      <c r="AJ30" s="248">
        <f t="shared" si="17"/>
        <v>0.55762128439999326</v>
      </c>
      <c r="AK30" s="218">
        <f>+Q30-'Distribución  1 Y 2 SEM'!AE29</f>
        <v>696464.52740212949</v>
      </c>
      <c r="AL30" s="248">
        <f t="shared" si="18"/>
        <v>0.55804982005747883</v>
      </c>
      <c r="AM30" s="219">
        <f t="shared" si="19"/>
        <v>20621415.409749314</v>
      </c>
    </row>
    <row r="31" spans="1:39" x14ac:dyDescent="0.2">
      <c r="A31" s="198" t="s">
        <v>24</v>
      </c>
      <c r="B31" s="248">
        <f t="shared" si="0"/>
        <v>0.52069403062408348</v>
      </c>
      <c r="C31" s="199">
        <f>'Part 2017'!O$18*'CALCULO GARANTIA'!$N30</f>
        <v>27225957.224856142</v>
      </c>
      <c r="D31" s="248">
        <f t="shared" si="1"/>
        <v>0.52069403062408337</v>
      </c>
      <c r="E31" s="199">
        <f>'Part 2017'!O$19*'CALCULO GARANTIA'!$N30</f>
        <v>3648901.6303032222</v>
      </c>
      <c r="F31" s="248">
        <f t="shared" si="2"/>
        <v>0.52069403062408359</v>
      </c>
      <c r="G31" s="199">
        <f>'Part 2017'!O$20*'CALCULO GARANTIA'!$N30</f>
        <v>1150411.6707496014</v>
      </c>
      <c r="H31" s="248">
        <f t="shared" si="3"/>
        <v>0.52069403062408348</v>
      </c>
      <c r="I31" s="199">
        <f>'Part 2017'!O$21*'CALCULO GARANTIA'!$N30</f>
        <v>1224674.8923930335</v>
      </c>
      <c r="J31" s="248">
        <f t="shared" si="4"/>
        <v>0.52069403062408359</v>
      </c>
      <c r="K31" s="199">
        <f>'Part 2017'!O$22*'CALCULO GARANTIA'!$N30</f>
        <v>98136.133772388552</v>
      </c>
      <c r="L31" s="248">
        <f t="shared" si="5"/>
        <v>0.52069403062408348</v>
      </c>
      <c r="M31" s="199">
        <f>'Part 2017'!O$23*'CALCULO GARANTIA'!$N30</f>
        <v>902952.7624335743</v>
      </c>
      <c r="N31" s="248">
        <f t="shared" si="6"/>
        <v>0.52069403062408348</v>
      </c>
      <c r="O31" s="199">
        <f>'Part 2017'!O$24*'CALCULO GARANTIA'!$N30</f>
        <v>170933.71963082679</v>
      </c>
      <c r="P31" s="248">
        <f t="shared" si="7"/>
        <v>0.52069403062408337</v>
      </c>
      <c r="Q31" s="199">
        <f>+'Part 2017'!O$25*'CALCULO GARANTIA'!N30</f>
        <v>1305764.5677628054</v>
      </c>
      <c r="R31" s="248">
        <f t="shared" si="8"/>
        <v>0.5206940306240837</v>
      </c>
      <c r="S31" s="200">
        <f t="shared" si="9"/>
        <v>35727736.246759824</v>
      </c>
      <c r="U31" s="198" t="s">
        <v>24</v>
      </c>
      <c r="V31" s="248">
        <f t="shared" si="10"/>
        <v>0.53758547830738446</v>
      </c>
      <c r="W31" s="218">
        <f>+C31-'Distribución  1 Y 2 SEM'!X30</f>
        <v>15344982.285314364</v>
      </c>
      <c r="X31" s="248">
        <f t="shared" si="11"/>
        <v>0.53764851729900254</v>
      </c>
      <c r="Y31" s="218">
        <f>+E31-'Distribución  1 Y 2 SEM'!Y30</f>
        <v>2083036.4933117107</v>
      </c>
      <c r="Z31" s="248">
        <f t="shared" si="12"/>
        <v>0.53651293553089052</v>
      </c>
      <c r="AA31" s="218">
        <f>+G31-'Distribución  1 Y 2 SEM'!Z30</f>
        <v>532970.74513524305</v>
      </c>
      <c r="AB31" s="248">
        <f t="shared" si="13"/>
        <v>0.53711250310655956</v>
      </c>
      <c r="AC31" s="218">
        <f>+I31-'Distribución  1 Y 2 SEM'!AA30</f>
        <v>630135.92723938869</v>
      </c>
      <c r="AD31" s="248">
        <f t="shared" si="14"/>
        <v>0.53710317460380175</v>
      </c>
      <c r="AE31" s="218">
        <f>+K31-'Distribución  1 Y 2 SEM'!AB30</f>
        <v>50407.64461096513</v>
      </c>
      <c r="AF31" s="248">
        <f t="shared" si="15"/>
        <v>0.53708356293778359</v>
      </c>
      <c r="AG31" s="218">
        <f>+M31-'Distribución  1 Y 2 SEM'!AC30</f>
        <v>462134.4013960124</v>
      </c>
      <c r="AH31" s="248">
        <f t="shared" si="16"/>
        <v>0.53712560497625494</v>
      </c>
      <c r="AI31" s="218">
        <f>+O31-'Distribución  1 Y 2 SEM'!AD30</f>
        <v>88163.942898967027</v>
      </c>
      <c r="AJ31" s="248">
        <f t="shared" si="17"/>
        <v>0.53710424970100135</v>
      </c>
      <c r="AK31" s="218">
        <f>+Q31-'Distribución  1 Y 2 SEM'!AE30</f>
        <v>670838.915046421</v>
      </c>
      <c r="AL31" s="248">
        <f t="shared" si="18"/>
        <v>0.5375170178811679</v>
      </c>
      <c r="AM31" s="219">
        <f t="shared" si="19"/>
        <v>19862674.114643618</v>
      </c>
    </row>
    <row r="32" spans="1:39" x14ac:dyDescent="0.2">
      <c r="A32" s="198" t="s">
        <v>25</v>
      </c>
      <c r="B32" s="248">
        <f t="shared" si="0"/>
        <v>8.3957094258913205</v>
      </c>
      <c r="C32" s="199">
        <f>'Part 2017'!O$18*'CALCULO GARANTIA'!$N31</f>
        <v>438993367.04065937</v>
      </c>
      <c r="D32" s="248">
        <f t="shared" si="1"/>
        <v>8.3957094258913187</v>
      </c>
      <c r="E32" s="199">
        <f>'Part 2017'!O$19*'CALCULO GARANTIA'!$N31</f>
        <v>58835162.321659259</v>
      </c>
      <c r="F32" s="248">
        <f t="shared" si="2"/>
        <v>8.3957094258913205</v>
      </c>
      <c r="G32" s="199">
        <f>'Part 2017'!O$20*'CALCULO GARANTIA'!$N31</f>
        <v>18549323.671315156</v>
      </c>
      <c r="H32" s="248">
        <f t="shared" si="3"/>
        <v>8.3957094258913223</v>
      </c>
      <c r="I32" s="199">
        <f>'Part 2017'!O$21*'CALCULO GARANTIA'!$N31</f>
        <v>19746749.401741769</v>
      </c>
      <c r="J32" s="248">
        <f t="shared" si="4"/>
        <v>8.3957094258913223</v>
      </c>
      <c r="K32" s="199">
        <f>'Part 2017'!O$22*'CALCULO GARANTIA'!$N31</f>
        <v>1582354.347995603</v>
      </c>
      <c r="L32" s="248">
        <f t="shared" si="5"/>
        <v>8.3957094258913205</v>
      </c>
      <c r="M32" s="199">
        <f>'Part 2017'!O$23*'CALCULO GARANTIA'!$N31</f>
        <v>14559277.757826341</v>
      </c>
      <c r="N32" s="248">
        <f t="shared" si="6"/>
        <v>8.3957094258913223</v>
      </c>
      <c r="O32" s="199">
        <f>'Part 2017'!O$24*'CALCULO GARANTIA'!$N31</f>
        <v>2756148.0575975305</v>
      </c>
      <c r="P32" s="248">
        <f t="shared" si="7"/>
        <v>8.3957094258913205</v>
      </c>
      <c r="Q32" s="199">
        <f>+'Part 2017'!O$25*'CALCULO GARANTIA'!N31</f>
        <v>21054245.381729238</v>
      </c>
      <c r="R32" s="248">
        <f t="shared" si="8"/>
        <v>8.3957094258913187</v>
      </c>
      <c r="S32" s="200">
        <f t="shared" si="9"/>
        <v>576076686.75049019</v>
      </c>
      <c r="U32" s="198" t="s">
        <v>25</v>
      </c>
      <c r="V32" s="248">
        <f t="shared" si="10"/>
        <v>8.6680683894877841</v>
      </c>
      <c r="W32" s="218">
        <f>+C32-'Distribución  1 Y 2 SEM'!X31</f>
        <v>247423640.05697575</v>
      </c>
      <c r="X32" s="248">
        <f t="shared" si="11"/>
        <v>8.6690848348952567</v>
      </c>
      <c r="Y32" s="218">
        <f>+E32-'Distribución  1 Y 2 SEM'!Y31</f>
        <v>33587035.942032248</v>
      </c>
      <c r="Z32" s="248">
        <f t="shared" si="12"/>
        <v>8.6507746296812993</v>
      </c>
      <c r="AA32" s="218">
        <f>+G32-'Distribución  1 Y 2 SEM'!Z31</f>
        <v>8593660.0872745141</v>
      </c>
      <c r="AB32" s="248">
        <f t="shared" si="13"/>
        <v>8.6604421020363631</v>
      </c>
      <c r="AC32" s="218">
        <f>+I32-'Distribución  1 Y 2 SEM'!AA31</f>
        <v>10160358.738078084</v>
      </c>
      <c r="AD32" s="248">
        <f t="shared" si="14"/>
        <v>8.6602916885614096</v>
      </c>
      <c r="AE32" s="218">
        <f>+K32-'Distribución  1 Y 2 SEM'!AB31</f>
        <v>812776.62524768966</v>
      </c>
      <c r="AF32" s="248">
        <f t="shared" si="15"/>
        <v>8.6599754685942827</v>
      </c>
      <c r="AG32" s="218">
        <f>+M32-'Distribución  1 Y 2 SEM'!AC31</f>
        <v>7451489.5920331422</v>
      </c>
      <c r="AH32" s="248">
        <f t="shared" si="16"/>
        <v>8.660653357561543</v>
      </c>
      <c r="AI32" s="218">
        <f>+O32-'Distribución  1 Y 2 SEM'!AD31</f>
        <v>1421561.9978078648</v>
      </c>
      <c r="AJ32" s="248">
        <f t="shared" si="17"/>
        <v>8.6603090235089262</v>
      </c>
      <c r="AK32" s="218">
        <f>+Q32-'Distribución  1 Y 2 SEM'!AE31</f>
        <v>10816656.752449127</v>
      </c>
      <c r="AL32" s="248">
        <f t="shared" si="18"/>
        <v>8.6669645284640708</v>
      </c>
      <c r="AM32" s="219">
        <f t="shared" si="19"/>
        <v>320267240.41342956</v>
      </c>
    </row>
    <row r="33" spans="1:39" x14ac:dyDescent="0.2">
      <c r="A33" s="198" t="s">
        <v>26</v>
      </c>
      <c r="B33" s="248">
        <f t="shared" si="0"/>
        <v>0.21968078204348618</v>
      </c>
      <c r="C33" s="199">
        <f>'Part 2017'!O$18*'CALCULO GARANTIA'!$N32</f>
        <v>11486629.811888345</v>
      </c>
      <c r="D33" s="248">
        <f t="shared" si="1"/>
        <v>0.21968078204348615</v>
      </c>
      <c r="E33" s="199">
        <f>'Part 2017'!O$19*'CALCULO GARANTIA'!$N32</f>
        <v>1539471.3912583266</v>
      </c>
      <c r="F33" s="248">
        <f t="shared" si="2"/>
        <v>0.21968078204348623</v>
      </c>
      <c r="G33" s="199">
        <f>'Part 2017'!O$20*'CALCULO GARANTIA'!$N32</f>
        <v>485358.61876373284</v>
      </c>
      <c r="H33" s="248">
        <f t="shared" si="3"/>
        <v>0.21968078204348623</v>
      </c>
      <c r="I33" s="199">
        <f>'Part 2017'!O$21*'CALCULO GARANTIA'!$N32</f>
        <v>516690.26777100947</v>
      </c>
      <c r="J33" s="248">
        <f t="shared" si="4"/>
        <v>0.21968078204348623</v>
      </c>
      <c r="K33" s="199">
        <f>'Part 2017'!O$22*'CALCULO GARANTIA'!$N32</f>
        <v>41403.629283022841</v>
      </c>
      <c r="L33" s="248">
        <f t="shared" si="5"/>
        <v>0.21968078204348618</v>
      </c>
      <c r="M33" s="199">
        <f>'Part 2017'!O$23*'CALCULO GARANTIA'!$N32</f>
        <v>380955.71935400454</v>
      </c>
      <c r="N33" s="248">
        <f t="shared" si="6"/>
        <v>0.21968078204348623</v>
      </c>
      <c r="O33" s="199">
        <f>'Part 2017'!O$24*'CALCULO GARANTIA'!$N32</f>
        <v>72116.926635581083</v>
      </c>
      <c r="P33" s="248">
        <f t="shared" si="7"/>
        <v>0.21968078204348615</v>
      </c>
      <c r="Q33" s="199">
        <f>+'Part 2017'!O$25*'CALCULO GARANTIA'!N32</f>
        <v>550901.99721897894</v>
      </c>
      <c r="R33" s="248">
        <f t="shared" si="8"/>
        <v>0.21968078204348623</v>
      </c>
      <c r="S33" s="200">
        <f t="shared" si="9"/>
        <v>15073529.899938479</v>
      </c>
      <c r="U33" s="198" t="s">
        <v>26</v>
      </c>
      <c r="V33" s="248">
        <f t="shared" si="10"/>
        <v>0.22680728286483542</v>
      </c>
      <c r="W33" s="218">
        <f>+C33-'Distribución  1 Y 2 SEM'!X32</f>
        <v>6474047.1574850874</v>
      </c>
      <c r="X33" s="248">
        <f t="shared" si="11"/>
        <v>0.22683387901183036</v>
      </c>
      <c r="Y33" s="218">
        <f>+E33-'Distribución  1 Y 2 SEM'!Y32</f>
        <v>878832.97860621219</v>
      </c>
      <c r="Z33" s="248">
        <f t="shared" si="12"/>
        <v>0.22635477712814994</v>
      </c>
      <c r="AA33" s="218">
        <f>+G33-'Distribución  1 Y 2 SEM'!Z32</f>
        <v>224860.32720075187</v>
      </c>
      <c r="AB33" s="248">
        <f t="shared" si="13"/>
        <v>0.22660773465438289</v>
      </c>
      <c r="AC33" s="218">
        <f>+I33-'Distribución  1 Y 2 SEM'!AA32</f>
        <v>265854.31202990928</v>
      </c>
      <c r="AD33" s="248">
        <f t="shared" si="14"/>
        <v>0.2266037989595974</v>
      </c>
      <c r="AE33" s="218">
        <f>+K33-'Distribución  1 Y 2 SEM'!AB32</f>
        <v>21266.982407757907</v>
      </c>
      <c r="AF33" s="248">
        <f t="shared" si="15"/>
        <v>0.22659552479881448</v>
      </c>
      <c r="AG33" s="218">
        <f>+M33-'Distribución  1 Y 2 SEM'!AC32</f>
        <v>194974.47778726017</v>
      </c>
      <c r="AH33" s="248">
        <f t="shared" si="16"/>
        <v>0.22661326233246554</v>
      </c>
      <c r="AI33" s="218">
        <f>+O33-'Distribución  1 Y 2 SEM'!AD32</f>
        <v>37196.362518058246</v>
      </c>
      <c r="AJ33" s="248">
        <f t="shared" si="17"/>
        <v>0.22660425254304498</v>
      </c>
      <c r="AK33" s="218">
        <f>+Q33-'Distribución  1 Y 2 SEM'!AE32</f>
        <v>283026.90028147452</v>
      </c>
      <c r="AL33" s="248">
        <f t="shared" si="18"/>
        <v>0.22677839941489022</v>
      </c>
      <c r="AM33" s="219">
        <f t="shared" si="19"/>
        <v>8380061.0845297398</v>
      </c>
    </row>
    <row r="34" spans="1:39" x14ac:dyDescent="0.2">
      <c r="A34" s="198" t="s">
        <v>27</v>
      </c>
      <c r="B34" s="248">
        <f t="shared" si="0"/>
        <v>0.37814649567585407</v>
      </c>
      <c r="C34" s="199">
        <f>'Part 2017'!O$18*'CALCULO GARANTIA'!$N33</f>
        <v>19772456.971823525</v>
      </c>
      <c r="D34" s="248">
        <f t="shared" si="1"/>
        <v>0.37814649567585407</v>
      </c>
      <c r="E34" s="199">
        <f>'Part 2017'!O$19*'CALCULO GARANTIA'!$N33</f>
        <v>2649961.9419705598</v>
      </c>
      <c r="F34" s="248">
        <f t="shared" si="2"/>
        <v>0.37814649567585418</v>
      </c>
      <c r="G34" s="199">
        <f>'Part 2017'!O$20*'CALCULO GARANTIA'!$N33</f>
        <v>835469.80816577317</v>
      </c>
      <c r="H34" s="248">
        <f t="shared" si="3"/>
        <v>0.37814649567585412</v>
      </c>
      <c r="I34" s="199">
        <f>'Part 2017'!O$21*'CALCULO GARANTIA'!$N33</f>
        <v>889402.39692313736</v>
      </c>
      <c r="J34" s="248">
        <f t="shared" si="4"/>
        <v>0.37814649567585412</v>
      </c>
      <c r="K34" s="199">
        <f>'Part 2017'!O$22*'CALCULO GARANTIA'!$N33</f>
        <v>71269.945308816328</v>
      </c>
      <c r="L34" s="248">
        <f t="shared" si="5"/>
        <v>0.37814649567585407</v>
      </c>
      <c r="M34" s="199">
        <f>'Part 2017'!O$23*'CALCULO GARANTIA'!$N33</f>
        <v>655756.36130462529</v>
      </c>
      <c r="N34" s="248">
        <f t="shared" si="6"/>
        <v>0.37814649567585412</v>
      </c>
      <c r="O34" s="199">
        <f>'Part 2017'!O$24*'CALCULO GARANTIA'!$N33</f>
        <v>124138.13731216303</v>
      </c>
      <c r="P34" s="248">
        <f t="shared" si="7"/>
        <v>0.37814649567585401</v>
      </c>
      <c r="Q34" s="199">
        <f>+'Part 2017'!O$25*'CALCULO GARANTIA'!N33</f>
        <v>948292.59879431955</v>
      </c>
      <c r="R34" s="248">
        <f t="shared" si="8"/>
        <v>0.37814649567585407</v>
      </c>
      <c r="S34" s="200">
        <f t="shared" si="9"/>
        <v>25946750.808628388</v>
      </c>
      <c r="U34" s="198" t="s">
        <v>27</v>
      </c>
      <c r="V34" s="248">
        <f t="shared" si="10"/>
        <v>0.39041366482445478</v>
      </c>
      <c r="W34" s="218">
        <f>+C34-'Distribución  1 Y 2 SEM'!X33</f>
        <v>11144071.059245398</v>
      </c>
      <c r="X34" s="248">
        <f t="shared" si="11"/>
        <v>0.39045944597877835</v>
      </c>
      <c r="Y34" s="218">
        <f>+E34-'Distribución  1 Y 2 SEM'!Y33</f>
        <v>1512775.0732357069</v>
      </c>
      <c r="Z34" s="248">
        <f t="shared" si="12"/>
        <v>0.38963474617254046</v>
      </c>
      <c r="AA34" s="218">
        <f>+G34-'Distribución  1 Y 2 SEM'!Z33</f>
        <v>387062.28171865502</v>
      </c>
      <c r="AB34" s="248">
        <f t="shared" si="13"/>
        <v>0.3900701734375473</v>
      </c>
      <c r="AC34" s="218">
        <f>+I34-'Distribución  1 Y 2 SEM'!AA33</f>
        <v>457627.08744602342</v>
      </c>
      <c r="AD34" s="248">
        <f t="shared" si="14"/>
        <v>0.39006339874757517</v>
      </c>
      <c r="AE34" s="218">
        <f>+K34-'Distribución  1 Y 2 SEM'!AB33</f>
        <v>36607.821568578336</v>
      </c>
      <c r="AF34" s="248">
        <f t="shared" si="15"/>
        <v>0.39004915605927265</v>
      </c>
      <c r="AG34" s="218">
        <f>+M34-'Distribución  1 Y 2 SEM'!AC33</f>
        <v>335618.41338896606</v>
      </c>
      <c r="AH34" s="248">
        <f t="shared" si="16"/>
        <v>0.39007968848058738</v>
      </c>
      <c r="AI34" s="218">
        <f>+O34-'Distribución  1 Y 2 SEM'!AD33</f>
        <v>64027.786168878869</v>
      </c>
      <c r="AJ34" s="248">
        <f t="shared" si="17"/>
        <v>0.39006417952133987</v>
      </c>
      <c r="AK34" s="218">
        <f>+Q34-'Distribución  1 Y 2 SEM'!AE33</f>
        <v>487187.04261646845</v>
      </c>
      <c r="AL34" s="248">
        <f t="shared" si="18"/>
        <v>0.39036394643180261</v>
      </c>
      <c r="AM34" s="219">
        <f t="shared" si="19"/>
        <v>14424979.295809465</v>
      </c>
    </row>
    <row r="35" spans="1:39" x14ac:dyDescent="0.2">
      <c r="A35" s="198" t="s">
        <v>28</v>
      </c>
      <c r="B35" s="248">
        <f t="shared" si="0"/>
        <v>0.20658995124971263</v>
      </c>
      <c r="C35" s="199">
        <f>'Part 2017'!O$18*'CALCULO GARANTIA'!$N34</f>
        <v>10802138.770571953</v>
      </c>
      <c r="D35" s="248">
        <f t="shared" si="1"/>
        <v>0.20658995124971258</v>
      </c>
      <c r="E35" s="199">
        <f>'Part 2017'!O$19*'CALCULO GARANTIA'!$N34</f>
        <v>1447733.9196991229</v>
      </c>
      <c r="F35" s="248">
        <f t="shared" si="2"/>
        <v>0.20658995124971266</v>
      </c>
      <c r="G35" s="199">
        <f>'Part 2017'!O$20*'CALCULO GARANTIA'!$N34</f>
        <v>456435.98159250349</v>
      </c>
      <c r="H35" s="248">
        <f t="shared" si="3"/>
        <v>0.20658995124971266</v>
      </c>
      <c r="I35" s="199">
        <f>'Part 2017'!O$21*'CALCULO GARANTIA'!$N34</f>
        <v>485900.57007755851</v>
      </c>
      <c r="J35" s="248">
        <f t="shared" si="4"/>
        <v>0.20658995124971266</v>
      </c>
      <c r="K35" s="199">
        <f>'Part 2017'!O$22*'CALCULO GARANTIA'!$N34</f>
        <v>38936.377026587914</v>
      </c>
      <c r="L35" s="248">
        <f t="shared" si="5"/>
        <v>0.20658995124971263</v>
      </c>
      <c r="M35" s="199">
        <f>'Part 2017'!O$23*'CALCULO GARANTIA'!$N34</f>
        <v>358254.47614286025</v>
      </c>
      <c r="N35" s="248">
        <f t="shared" si="6"/>
        <v>0.20658995124971263</v>
      </c>
      <c r="O35" s="199">
        <f>'Part 2017'!O$24*'CALCULO GARANTIA'!$N34</f>
        <v>67819.461581189142</v>
      </c>
      <c r="P35" s="248">
        <f t="shared" si="7"/>
        <v>0.20658995124971258</v>
      </c>
      <c r="Q35" s="199">
        <f>+'Part 2017'!O$25*'CALCULO GARANTIA'!N34</f>
        <v>518073.61431510717</v>
      </c>
      <c r="R35" s="248">
        <f t="shared" si="8"/>
        <v>0.20658995124971272</v>
      </c>
      <c r="S35" s="200">
        <f t="shared" si="9"/>
        <v>14175294.617136549</v>
      </c>
      <c r="U35" s="198" t="s">
        <v>28</v>
      </c>
      <c r="V35" s="248">
        <f t="shared" si="10"/>
        <v>0.2120863603320772</v>
      </c>
      <c r="W35" s="218">
        <f>+C35-'Distribución  1 Y 2 SEM'!X34</f>
        <v>6053849.2455178723</v>
      </c>
      <c r="X35" s="248">
        <f t="shared" si="11"/>
        <v>0.21209569024455213</v>
      </c>
      <c r="Y35" s="218">
        <f>+E35-'Distribución  1 Y 2 SEM'!Y34</f>
        <v>821732.13286820753</v>
      </c>
      <c r="Z35" s="248">
        <f t="shared" si="12"/>
        <v>0.21192762159001399</v>
      </c>
      <c r="AA35" s="218">
        <f>+G35-'Distribución  1 Y 2 SEM'!Z34</f>
        <v>210528.42329291097</v>
      </c>
      <c r="AB35" s="248">
        <f t="shared" si="13"/>
        <v>0.2120163589390778</v>
      </c>
      <c r="AC35" s="218">
        <f>+I35-'Distribución  1 Y 2 SEM'!AA34</f>
        <v>248735.83124072175</v>
      </c>
      <c r="AD35" s="248">
        <f t="shared" si="14"/>
        <v>0.21201497829969854</v>
      </c>
      <c r="AE35" s="218">
        <f>+K35-'Distribución  1 Y 2 SEM'!AB34</f>
        <v>19897.807690703306</v>
      </c>
      <c r="AF35" s="248">
        <f t="shared" si="15"/>
        <v>0.21201207572903963</v>
      </c>
      <c r="AG35" s="218">
        <f>+M35-'Distribución  1 Y 2 SEM'!AC34</f>
        <v>182426.12596415594</v>
      </c>
      <c r="AH35" s="248">
        <f t="shared" si="16"/>
        <v>0.21201829804524649</v>
      </c>
      <c r="AI35" s="218">
        <f>+O35-'Distribución  1 Y 2 SEM'!AD34</f>
        <v>34800.741110123818</v>
      </c>
      <c r="AJ35" s="248">
        <f t="shared" si="17"/>
        <v>0.21201513741650097</v>
      </c>
      <c r="AK35" s="218">
        <f>+Q35-'Distribución  1 Y 2 SEM'!AE34</f>
        <v>264805.21209258679</v>
      </c>
      <c r="AL35" s="248">
        <f t="shared" si="18"/>
        <v>0.21207622803509391</v>
      </c>
      <c r="AM35" s="219">
        <f t="shared" si="19"/>
        <v>7836777.0038774423</v>
      </c>
    </row>
    <row r="36" spans="1:39" x14ac:dyDescent="0.2">
      <c r="A36" s="198" t="s">
        <v>29</v>
      </c>
      <c r="B36" s="248">
        <f t="shared" si="0"/>
        <v>0.30272912207446151</v>
      </c>
      <c r="C36" s="199">
        <f>'Part 2017'!O$18*'CALCULO GARANTIA'!$N35</f>
        <v>15829046.702223368</v>
      </c>
      <c r="D36" s="248">
        <f t="shared" si="1"/>
        <v>0.3027291220744614</v>
      </c>
      <c r="E36" s="199">
        <f>'Part 2017'!O$19*'CALCULO GARANTIA'!$N35</f>
        <v>2121454.6780069685</v>
      </c>
      <c r="F36" s="248">
        <f t="shared" si="2"/>
        <v>0.30272912207446157</v>
      </c>
      <c r="G36" s="199">
        <f>'Part 2017'!O$20*'CALCULO GARANTIA'!$N35</f>
        <v>668844.07085064286</v>
      </c>
      <c r="H36" s="248">
        <f t="shared" si="3"/>
        <v>0.30272912207446157</v>
      </c>
      <c r="I36" s="199">
        <f>'Part 2017'!O$21*'CALCULO GARANTIA'!$N35</f>
        <v>712020.36742464383</v>
      </c>
      <c r="J36" s="248">
        <f t="shared" si="4"/>
        <v>0.30272912207446157</v>
      </c>
      <c r="K36" s="199">
        <f>'Part 2017'!O$22*'CALCULO GARANTIA'!$N35</f>
        <v>57055.898230846731</v>
      </c>
      <c r="L36" s="248">
        <f t="shared" si="5"/>
        <v>0.30272912207446151</v>
      </c>
      <c r="M36" s="199">
        <f>'Part 2017'!O$23*'CALCULO GARANTIA'!$N35</f>
        <v>524972.59613020532</v>
      </c>
      <c r="N36" s="248">
        <f t="shared" si="6"/>
        <v>0.30272912207446157</v>
      </c>
      <c r="O36" s="199">
        <f>'Part 2017'!O$24*'CALCULO GARANTIA'!$N35</f>
        <v>99380.080879246641</v>
      </c>
      <c r="P36" s="248">
        <f t="shared" si="7"/>
        <v>0.30272912207446145</v>
      </c>
      <c r="Q36" s="199">
        <f>+'Part 2017'!O$25*'CALCULO GARANTIA'!N35</f>
        <v>759165.53289652674</v>
      </c>
      <c r="R36" s="248">
        <f t="shared" si="8"/>
        <v>0.30272912207446157</v>
      </c>
      <c r="S36" s="200">
        <f t="shared" si="9"/>
        <v>20771942.045746308</v>
      </c>
      <c r="U36" s="198" t="s">
        <v>29</v>
      </c>
      <c r="V36" s="248">
        <f t="shared" si="10"/>
        <v>0.31254973231192396</v>
      </c>
      <c r="W36" s="218">
        <f>+C36-'Distribución  1 Y 2 SEM'!X35</f>
        <v>8921502.3454630747</v>
      </c>
      <c r="X36" s="248">
        <f t="shared" si="11"/>
        <v>0.31258638289262308</v>
      </c>
      <c r="Y36" s="218">
        <f>+E36-'Distribución  1 Y 2 SEM'!Y35</f>
        <v>1211067.8666961319</v>
      </c>
      <c r="Z36" s="248">
        <f t="shared" si="12"/>
        <v>0.31192616085917235</v>
      </c>
      <c r="AA36" s="218">
        <f>+G36-'Distribución  1 Y 2 SEM'!Z35</f>
        <v>309866.74760373385</v>
      </c>
      <c r="AB36" s="248">
        <f t="shared" si="13"/>
        <v>0.31227474669870864</v>
      </c>
      <c r="AC36" s="218">
        <f>+I36-'Distribución  1 Y 2 SEM'!AA35</f>
        <v>366358.13898638112</v>
      </c>
      <c r="AD36" s="248">
        <f t="shared" si="14"/>
        <v>0.31226932314997546</v>
      </c>
      <c r="AE36" s="218">
        <f>+K36-'Distribución  1 Y 2 SEM'!AB35</f>
        <v>29306.773462774414</v>
      </c>
      <c r="AF36" s="248">
        <f t="shared" si="15"/>
        <v>0.31225792101726996</v>
      </c>
      <c r="AG36" s="218">
        <f>+M36-'Distribución  1 Y 2 SEM'!AC35</f>
        <v>268682.82213134097</v>
      </c>
      <c r="AH36" s="248">
        <f t="shared" si="16"/>
        <v>0.31228236406567883</v>
      </c>
      <c r="AI36" s="218">
        <f>+O36-'Distribución  1 Y 2 SEM'!AD35</f>
        <v>51258.112178543539</v>
      </c>
      <c r="AJ36" s="248">
        <f t="shared" si="17"/>
        <v>0.31226994820655801</v>
      </c>
      <c r="AK36" s="218">
        <f>+Q36-'Distribución  1 Y 2 SEM'!AE35</f>
        <v>390022.66947823582</v>
      </c>
      <c r="AL36" s="248">
        <f t="shared" si="18"/>
        <v>0.31250992973400588</v>
      </c>
      <c r="AM36" s="219">
        <f t="shared" si="19"/>
        <v>11548067.661867062</v>
      </c>
    </row>
    <row r="37" spans="1:39" x14ac:dyDescent="0.2">
      <c r="A37" s="198" t="s">
        <v>30</v>
      </c>
      <c r="B37" s="248">
        <f t="shared" si="0"/>
        <v>0.27836811269732031</v>
      </c>
      <c r="C37" s="199">
        <f>'Part 2017'!O$18*'CALCULO GARANTIA'!$N36</f>
        <v>14555262.559813635</v>
      </c>
      <c r="D37" s="248">
        <f t="shared" si="1"/>
        <v>0.27836811269732031</v>
      </c>
      <c r="E37" s="199">
        <f>'Part 2017'!O$19*'CALCULO GARANTIA'!$N36</f>
        <v>1950738.4385187968</v>
      </c>
      <c r="F37" s="248">
        <f t="shared" si="2"/>
        <v>0.27836811269732037</v>
      </c>
      <c r="G37" s="199">
        <f>'Part 2017'!O$20*'CALCULO GARANTIA'!$N36</f>
        <v>615021.31151323742</v>
      </c>
      <c r="H37" s="248">
        <f t="shared" si="3"/>
        <v>0.27836811269732037</v>
      </c>
      <c r="I37" s="199">
        <f>'Part 2017'!O$21*'CALCULO GARANTIA'!$N36</f>
        <v>654723.15489125298</v>
      </c>
      <c r="J37" s="248">
        <f t="shared" si="4"/>
        <v>0.27836811269732037</v>
      </c>
      <c r="K37" s="199">
        <f>'Part 2017'!O$22*'CALCULO GARANTIA'!$N36</f>
        <v>52464.535291271364</v>
      </c>
      <c r="L37" s="248">
        <f t="shared" si="5"/>
        <v>0.27836811269732031</v>
      </c>
      <c r="M37" s="199">
        <f>'Part 2017'!O$23*'CALCULO GARANTIA'!$N36</f>
        <v>482727.36300088506</v>
      </c>
      <c r="N37" s="248">
        <f t="shared" si="6"/>
        <v>0.27836811269732037</v>
      </c>
      <c r="O37" s="199">
        <f>'Part 2017'!O$24*'CALCULO GARANTIA'!$N36</f>
        <v>91382.835468529636</v>
      </c>
      <c r="P37" s="248">
        <f t="shared" si="7"/>
        <v>0.27836811269732031</v>
      </c>
      <c r="Q37" s="199">
        <f>+'Part 2017'!O$25*'CALCULO GARANTIA'!N36</f>
        <v>698074.48708314868</v>
      </c>
      <c r="R37" s="248">
        <f t="shared" si="8"/>
        <v>0.27836811269732026</v>
      </c>
      <c r="S37" s="200">
        <f t="shared" si="9"/>
        <v>19100396.634157542</v>
      </c>
      <c r="U37" s="198" t="s">
        <v>30</v>
      </c>
      <c r="V37" s="248">
        <f t="shared" si="10"/>
        <v>0.28739844555266397</v>
      </c>
      <c r="W37" s="218">
        <f>+C37-'Distribución  1 Y 2 SEM'!X36</f>
        <v>8203577.3542805072</v>
      </c>
      <c r="X37" s="248">
        <f t="shared" si="11"/>
        <v>0.28743214681307999</v>
      </c>
      <c r="Y37" s="218">
        <f>+E37-'Distribución  1 Y 2 SEM'!Y36</f>
        <v>1113611.647569377</v>
      </c>
      <c r="Z37" s="248">
        <f t="shared" si="12"/>
        <v>0.28682505371231232</v>
      </c>
      <c r="AA37" s="218">
        <f>+G37-'Distribución  1 Y 2 SEM'!Z36</f>
        <v>284931.36414174212</v>
      </c>
      <c r="AB37" s="248">
        <f t="shared" si="13"/>
        <v>0.28714558839229209</v>
      </c>
      <c r="AC37" s="218">
        <f>+I37-'Distribución  1 Y 2 SEM'!AA36</f>
        <v>336876.81919104274</v>
      </c>
      <c r="AD37" s="248">
        <f t="shared" si="14"/>
        <v>0.28714060128363661</v>
      </c>
      <c r="AE37" s="218">
        <f>+K37-'Distribución  1 Y 2 SEM'!AB36</f>
        <v>26948.418976598503</v>
      </c>
      <c r="AF37" s="248">
        <f t="shared" si="15"/>
        <v>0.28713011669549982</v>
      </c>
      <c r="AG37" s="218">
        <f>+M37-'Distribución  1 Y 2 SEM'!AC36</f>
        <v>247061.56315048743</v>
      </c>
      <c r="AH37" s="248">
        <f t="shared" si="16"/>
        <v>0.28715259277975458</v>
      </c>
      <c r="AI37" s="218">
        <f>+O37-'Distribución  1 Y 2 SEM'!AD36</f>
        <v>47133.304684374139</v>
      </c>
      <c r="AJ37" s="248">
        <f t="shared" si="17"/>
        <v>0.28714117604109646</v>
      </c>
      <c r="AK37" s="218">
        <f>+Q37-'Distribución  1 Y 2 SEM'!AE36</f>
        <v>358637.03388642805</v>
      </c>
      <c r="AL37" s="248">
        <f t="shared" si="18"/>
        <v>0.28736184594037834</v>
      </c>
      <c r="AM37" s="219">
        <f t="shared" si="19"/>
        <v>10618779.515847834</v>
      </c>
    </row>
    <row r="38" spans="1:39" x14ac:dyDescent="0.2">
      <c r="A38" s="198" t="s">
        <v>31</v>
      </c>
      <c r="B38" s="248">
        <f t="shared" si="0"/>
        <v>2.646923697903877</v>
      </c>
      <c r="C38" s="199">
        <f>'Part 2017'!O$18*'CALCULO GARANTIA'!$N37</f>
        <v>138401877.37549952</v>
      </c>
      <c r="D38" s="248">
        <f t="shared" si="1"/>
        <v>2.6469236979038762</v>
      </c>
      <c r="E38" s="199">
        <f>'Part 2017'!O$19*'CALCULO GARANTIA'!$N37</f>
        <v>18549020.400701638</v>
      </c>
      <c r="F38" s="248">
        <f t="shared" si="2"/>
        <v>2.6469236979038775</v>
      </c>
      <c r="G38" s="199">
        <f>'Part 2017'!O$20*'CALCULO GARANTIA'!$N37</f>
        <v>5848063.804385528</v>
      </c>
      <c r="H38" s="248">
        <f t="shared" si="3"/>
        <v>2.646923697903877</v>
      </c>
      <c r="I38" s="199">
        <f>'Part 2017'!O$21*'CALCULO GARANTIA'!$N37</f>
        <v>6225577.4106296562</v>
      </c>
      <c r="J38" s="248">
        <f t="shared" si="4"/>
        <v>2.646923697903877</v>
      </c>
      <c r="K38" s="199">
        <f>'Part 2017'!O$22*'CALCULO GARANTIA'!$N37</f>
        <v>498870.43604372308</v>
      </c>
      <c r="L38" s="248">
        <f t="shared" si="5"/>
        <v>2.6469236979038762</v>
      </c>
      <c r="M38" s="199">
        <f>'Part 2017'!O$23*'CALCULO GARANTIA'!$N37</f>
        <v>4590118.0432366012</v>
      </c>
      <c r="N38" s="248">
        <f t="shared" si="6"/>
        <v>2.646923697903877</v>
      </c>
      <c r="O38" s="199">
        <f>'Part 2017'!O$24*'CALCULO GARANTIA'!$N37</f>
        <v>868933.55147437635</v>
      </c>
      <c r="P38" s="248">
        <f t="shared" si="7"/>
        <v>2.6469236979038762</v>
      </c>
      <c r="Q38" s="199">
        <f>+'Part 2017'!O$25*'CALCULO GARANTIA'!N37</f>
        <v>6637792.9744115658</v>
      </c>
      <c r="R38" s="248">
        <f t="shared" si="8"/>
        <v>2.6469236979038757</v>
      </c>
      <c r="S38" s="200">
        <f t="shared" si="9"/>
        <v>181620272.52484843</v>
      </c>
      <c r="U38" s="198" t="s">
        <v>31</v>
      </c>
      <c r="V38" s="248">
        <f t="shared" si="10"/>
        <v>2.7327905804399499</v>
      </c>
      <c r="W38" s="218">
        <f>+C38-'Distribución  1 Y 2 SEM'!X37</f>
        <v>78005498.173719853</v>
      </c>
      <c r="X38" s="248">
        <f t="shared" si="11"/>
        <v>2.733111036198979</v>
      </c>
      <c r="Y38" s="218">
        <f>+E38-'Distribución  1 Y 2 SEM'!Y37</f>
        <v>10589018.374450969</v>
      </c>
      <c r="Z38" s="248">
        <f t="shared" si="12"/>
        <v>2.7273383595095226</v>
      </c>
      <c r="AA38" s="218">
        <f>+G38-'Distribución  1 Y 2 SEM'!Z37</f>
        <v>2709331.8006682601</v>
      </c>
      <c r="AB38" s="248">
        <f t="shared" si="13"/>
        <v>2.7303862331765796</v>
      </c>
      <c r="AC38" s="218">
        <f>+I38-'Distribución  1 Y 2 SEM'!AA37</f>
        <v>3203266.4494184139</v>
      </c>
      <c r="AD38" s="248">
        <f t="shared" si="14"/>
        <v>2.73033881217007</v>
      </c>
      <c r="AE38" s="218">
        <f>+K38-'Distribución  1 Y 2 SEM'!AB37</f>
        <v>256244.898594981</v>
      </c>
      <c r="AF38" s="248">
        <f t="shared" si="15"/>
        <v>2.7302391171851337</v>
      </c>
      <c r="AG38" s="218">
        <f>+M38-'Distribución  1 Y 2 SEM'!AC37</f>
        <v>2349238.5676202318</v>
      </c>
      <c r="AH38" s="248">
        <f t="shared" si="16"/>
        <v>2.730452835917045</v>
      </c>
      <c r="AI38" s="218">
        <f>+O38-'Distribución  1 Y 2 SEM'!AD37</f>
        <v>448177.27117059508</v>
      </c>
      <c r="AJ38" s="248">
        <f t="shared" si="17"/>
        <v>2.7303442773762905</v>
      </c>
      <c r="AK38" s="218">
        <f>+Q38-'Distribución  1 Y 2 SEM'!AE37</f>
        <v>3410178.1800422431</v>
      </c>
      <c r="AL38" s="248">
        <f t="shared" si="18"/>
        <v>2.7324425650722608</v>
      </c>
      <c r="AM38" s="219">
        <f t="shared" si="19"/>
        <v>100970972.82789621</v>
      </c>
    </row>
    <row r="39" spans="1:39" x14ac:dyDescent="0.2">
      <c r="A39" s="198" t="s">
        <v>32</v>
      </c>
      <c r="B39" s="248">
        <f t="shared" si="0"/>
        <v>0.51582537787392702</v>
      </c>
      <c r="C39" s="199">
        <f>'Part 2017'!O$18*'CALCULO GARANTIA'!$N38</f>
        <v>26971385.972407624</v>
      </c>
      <c r="D39" s="248">
        <f t="shared" si="1"/>
        <v>0.5158253778739269</v>
      </c>
      <c r="E39" s="199">
        <f>'Part 2017'!O$19*'CALCULO GARANTIA'!$N38</f>
        <v>3614783.2538429932</v>
      </c>
      <c r="F39" s="248">
        <f t="shared" si="2"/>
        <v>0.51582537787392713</v>
      </c>
      <c r="G39" s="199">
        <f>'Part 2017'!O$20*'CALCULO GARANTIA'!$N38</f>
        <v>1139654.9602532394</v>
      </c>
      <c r="H39" s="248">
        <f t="shared" si="3"/>
        <v>0.51582537787392713</v>
      </c>
      <c r="I39" s="199">
        <f>'Part 2017'!O$21*'CALCULO GARANTIA'!$N38</f>
        <v>1213223.7974462556</v>
      </c>
      <c r="J39" s="248">
        <f t="shared" si="4"/>
        <v>0.51582537787392713</v>
      </c>
      <c r="K39" s="199">
        <f>'Part 2017'!O$22*'CALCULO GARANTIA'!$N38</f>
        <v>97218.530094451242</v>
      </c>
      <c r="L39" s="248">
        <f t="shared" si="5"/>
        <v>0.51582537787392702</v>
      </c>
      <c r="M39" s="199">
        <f>'Part 2017'!O$23*'CALCULO GARANTIA'!$N38</f>
        <v>894509.87046338106</v>
      </c>
      <c r="N39" s="248">
        <f t="shared" si="6"/>
        <v>0.51582537787392702</v>
      </c>
      <c r="O39" s="199">
        <f>'Part 2017'!O$24*'CALCULO GARANTIA'!$N38</f>
        <v>169335.43565745832</v>
      </c>
      <c r="P39" s="248">
        <f t="shared" si="7"/>
        <v>0.51582537787392702</v>
      </c>
      <c r="Q39" s="199">
        <f>+'Part 2017'!O$25*'CALCULO GARANTIA'!N38</f>
        <v>1293555.2588788997</v>
      </c>
      <c r="R39" s="248">
        <f t="shared" si="8"/>
        <v>0.51582537787392702</v>
      </c>
      <c r="S39" s="200">
        <f t="shared" si="9"/>
        <v>35393670.689821951</v>
      </c>
      <c r="U39" s="198" t="s">
        <v>32</v>
      </c>
      <c r="V39" s="248">
        <f t="shared" si="10"/>
        <v>0.5325588852153369</v>
      </c>
      <c r="W39" s="218">
        <f>+C39-'Distribución  1 Y 2 SEM'!X38</f>
        <v>15201501.880680274</v>
      </c>
      <c r="X39" s="248">
        <f t="shared" si="11"/>
        <v>0.53262133477258111</v>
      </c>
      <c r="Y39" s="218">
        <f>+E39-'Distribución  1 Y 2 SEM'!Y38</f>
        <v>2063559.4477621715</v>
      </c>
      <c r="Z39" s="248">
        <f t="shared" si="12"/>
        <v>0.53149637105071745</v>
      </c>
      <c r="AA39" s="218">
        <f>+G39-'Distribución  1 Y 2 SEM'!Z38</f>
        <v>527987.30124796531</v>
      </c>
      <c r="AB39" s="248">
        <f t="shared" si="13"/>
        <v>0.53209033248121396</v>
      </c>
      <c r="AC39" s="218">
        <f>+I39-'Distribución  1 Y 2 SEM'!AA38</f>
        <v>624243.95837727352</v>
      </c>
      <c r="AD39" s="248">
        <f t="shared" si="14"/>
        <v>0.53208109120288727</v>
      </c>
      <c r="AE39" s="218">
        <f>+K39-'Distribución  1 Y 2 SEM'!AB38</f>
        <v>49936.317299472939</v>
      </c>
      <c r="AF39" s="248">
        <f t="shared" si="15"/>
        <v>0.53206166291210666</v>
      </c>
      <c r="AG39" s="218">
        <f>+M39-'Distribución  1 Y 2 SEM'!AC38</f>
        <v>457813.29957427294</v>
      </c>
      <c r="AH39" s="248">
        <f t="shared" si="16"/>
        <v>0.53210331184431181</v>
      </c>
      <c r="AI39" s="218">
        <f>+O39-'Distribución  1 Y 2 SEM'!AD38</f>
        <v>87339.582338226159</v>
      </c>
      <c r="AJ39" s="248">
        <f t="shared" si="17"/>
        <v>0.53208215624759014</v>
      </c>
      <c r="AK39" s="218">
        <f>+Q39-'Distribución  1 Y 2 SEM'!AE38</f>
        <v>664566.36046242074</v>
      </c>
      <c r="AL39" s="248">
        <f t="shared" si="18"/>
        <v>0.53249106491561071</v>
      </c>
      <c r="AM39" s="219">
        <f t="shared" si="19"/>
        <v>19676951.872278336</v>
      </c>
    </row>
    <row r="40" spans="1:39" x14ac:dyDescent="0.2">
      <c r="A40" s="198" t="s">
        <v>33</v>
      </c>
      <c r="B40" s="248">
        <f t="shared" si="0"/>
        <v>1.8912259492093444</v>
      </c>
      <c r="C40" s="199">
        <f>'Part 2017'!O$18*'CALCULO GARANTIA'!$N39</f>
        <v>98888087.374455094</v>
      </c>
      <c r="D40" s="248">
        <f t="shared" si="1"/>
        <v>1.8912259492093439</v>
      </c>
      <c r="E40" s="199">
        <f>'Part 2017'!O$19*'CALCULO GARANTIA'!$N39</f>
        <v>13253267.837679241</v>
      </c>
      <c r="F40" s="248">
        <f t="shared" si="2"/>
        <v>1.8912259492093446</v>
      </c>
      <c r="G40" s="199">
        <f>'Part 2017'!O$20*'CALCULO GARANTIA'!$N39</f>
        <v>4178439.3060685326</v>
      </c>
      <c r="H40" s="248">
        <f t="shared" si="3"/>
        <v>1.8912259492093446</v>
      </c>
      <c r="I40" s="199">
        <f>'Part 2017'!O$21*'CALCULO GARANTIA'!$N39</f>
        <v>4448172.6304079872</v>
      </c>
      <c r="J40" s="248">
        <f t="shared" si="4"/>
        <v>1.8912259492093446</v>
      </c>
      <c r="K40" s="199">
        <f>'Part 2017'!O$22*'CALCULO GARANTIA'!$N39</f>
        <v>356442.73187263298</v>
      </c>
      <c r="L40" s="248">
        <f t="shared" si="5"/>
        <v>1.8912259492093444</v>
      </c>
      <c r="M40" s="199">
        <f>'Part 2017'!O$23*'CALCULO GARANTIA'!$N39</f>
        <v>3279637.5506319297</v>
      </c>
      <c r="N40" s="248">
        <f t="shared" si="6"/>
        <v>1.8912259492093446</v>
      </c>
      <c r="O40" s="199">
        <f>'Part 2017'!O$24*'CALCULO GARANTIA'!$N39</f>
        <v>620852.68343335995</v>
      </c>
      <c r="P40" s="248">
        <f t="shared" si="7"/>
        <v>1.8912259492093439</v>
      </c>
      <c r="Q40" s="199">
        <f>+'Part 2017'!O$25*'CALCULO GARANTIA'!N39</f>
        <v>4742700.4898659959</v>
      </c>
      <c r="R40" s="248">
        <f t="shared" si="8"/>
        <v>1.8912259492093444</v>
      </c>
      <c r="S40" s="200">
        <f t="shared" si="9"/>
        <v>129767613.84299642</v>
      </c>
      <c r="U40" s="198" t="s">
        <v>33</v>
      </c>
      <c r="V40" s="248">
        <f t="shared" si="10"/>
        <v>1.9525778032724337</v>
      </c>
      <c r="W40" s="218">
        <f>+C40-'Distribución  1 Y 2 SEM'!X39</f>
        <v>55734898.00403703</v>
      </c>
      <c r="X40" s="248">
        <f t="shared" si="11"/>
        <v>1.952806768787205</v>
      </c>
      <c r="Y40" s="218">
        <f>+E40-'Distribución  1 Y 2 SEM'!Y39</f>
        <v>7565849.4962567976</v>
      </c>
      <c r="Z40" s="248">
        <f t="shared" si="12"/>
        <v>1.9486821935453338</v>
      </c>
      <c r="AA40" s="218">
        <f>+G40-'Distribución  1 Y 2 SEM'!Z39</f>
        <v>1935816.5142801818</v>
      </c>
      <c r="AB40" s="248">
        <f t="shared" si="13"/>
        <v>1.9508598980910354</v>
      </c>
      <c r="AC40" s="218">
        <f>+I40-'Distribución  1 Y 2 SEM'!AA39</f>
        <v>2288732.6280577155</v>
      </c>
      <c r="AD40" s="248">
        <f t="shared" si="14"/>
        <v>1.9508260158003901</v>
      </c>
      <c r="AE40" s="218">
        <f>+K40-'Distribución  1 Y 2 SEM'!AB39</f>
        <v>183086.8800483814</v>
      </c>
      <c r="AF40" s="248">
        <f t="shared" si="15"/>
        <v>1.9507547837725587</v>
      </c>
      <c r="AG40" s="218">
        <f>+M40-'Distribución  1 Y 2 SEM'!AC39</f>
        <v>1678530.0397911661</v>
      </c>
      <c r="AH40" s="248">
        <f t="shared" si="16"/>
        <v>1.9509074857231068</v>
      </c>
      <c r="AI40" s="218">
        <f>+O40-'Distribución  1 Y 2 SEM'!AD39</f>
        <v>320222.48535342683</v>
      </c>
      <c r="AJ40" s="248">
        <f t="shared" si="17"/>
        <v>1.9508299206881012</v>
      </c>
      <c r="AK40" s="218">
        <f>+Q40-'Distribución  1 Y 2 SEM'!AE39</f>
        <v>2436570.9788426231</v>
      </c>
      <c r="AL40" s="248">
        <f t="shared" si="18"/>
        <v>1.9523291464280308</v>
      </c>
      <c r="AM40" s="219">
        <f t="shared" si="19"/>
        <v>72143720.682334378</v>
      </c>
    </row>
    <row r="41" spans="1:39" x14ac:dyDescent="0.2">
      <c r="A41" s="198" t="s">
        <v>34</v>
      </c>
      <c r="B41" s="248">
        <f t="shared" si="0"/>
        <v>0.38182713842085264</v>
      </c>
      <c r="C41" s="199">
        <f>'Part 2017'!O$18*'CALCULO GARANTIA'!$N40</f>
        <v>19964909.767595354</v>
      </c>
      <c r="D41" s="248">
        <f t="shared" si="1"/>
        <v>0.38182713842085253</v>
      </c>
      <c r="E41" s="199">
        <f>'Part 2017'!O$19*'CALCULO GARANTIA'!$N40</f>
        <v>2675755.022979558</v>
      </c>
      <c r="F41" s="248">
        <f t="shared" si="2"/>
        <v>0.3818271384208527</v>
      </c>
      <c r="G41" s="199">
        <f>'Part 2017'!O$20*'CALCULO GARANTIA'!$N40</f>
        <v>843601.75153495511</v>
      </c>
      <c r="H41" s="248">
        <f t="shared" si="3"/>
        <v>0.3818271384208527</v>
      </c>
      <c r="I41" s="199">
        <f>'Part 2017'!O$21*'CALCULO GARANTIA'!$N40</f>
        <v>898059.28655996628</v>
      </c>
      <c r="J41" s="248">
        <f t="shared" si="4"/>
        <v>0.3818271384208527</v>
      </c>
      <c r="K41" s="199">
        <f>'Part 2017'!O$22*'CALCULO GARANTIA'!$N40</f>
        <v>71963.64261961251</v>
      </c>
      <c r="L41" s="248">
        <f t="shared" si="5"/>
        <v>0.38182713842085264</v>
      </c>
      <c r="M41" s="199">
        <f>'Part 2017'!O$23*'CALCULO GARANTIA'!$N40</f>
        <v>662139.08578130917</v>
      </c>
      <c r="N41" s="248">
        <f t="shared" si="6"/>
        <v>0.3818271384208527</v>
      </c>
      <c r="O41" s="199">
        <f>'Part 2017'!O$24*'CALCULO GARANTIA'!$N40</f>
        <v>125346.42071476081</v>
      </c>
      <c r="P41" s="248">
        <f t="shared" si="7"/>
        <v>0.38182713842085259</v>
      </c>
      <c r="Q41" s="199">
        <f>+'Part 2017'!O$25*'CALCULO GARANTIA'!N40</f>
        <v>957522.68902072764</v>
      </c>
      <c r="R41" s="248">
        <f t="shared" si="8"/>
        <v>0.38182713842085259</v>
      </c>
      <c r="S41" s="200">
        <f t="shared" si="9"/>
        <v>26199300.339596212</v>
      </c>
      <c r="U41" s="198" t="s">
        <v>34</v>
      </c>
      <c r="V41" s="248">
        <f t="shared" si="10"/>
        <v>0.39148775202557956</v>
      </c>
      <c r="W41" s="218">
        <f>+C41-'Distribución  1 Y 2 SEM'!X40</f>
        <v>11174730.088812264</v>
      </c>
      <c r="X41" s="248">
        <f t="shared" si="11"/>
        <v>0.39150343017010336</v>
      </c>
      <c r="Y41" s="218">
        <f>+E41-'Distribución  1 Y 2 SEM'!Y40</f>
        <v>1516819.8294267876</v>
      </c>
      <c r="Z41" s="248">
        <f t="shared" si="12"/>
        <v>0.39122100472797455</v>
      </c>
      <c r="AA41" s="218">
        <f>+G41-'Distribución  1 Y 2 SEM'!Z40</f>
        <v>388638.06740484788</v>
      </c>
      <c r="AB41" s="248">
        <f t="shared" si="13"/>
        <v>0.39137012048731429</v>
      </c>
      <c r="AC41" s="218">
        <f>+I41-'Distribución  1 Y 2 SEM'!AA40</f>
        <v>459152.17452708981</v>
      </c>
      <c r="AD41" s="248">
        <f t="shared" si="14"/>
        <v>0.39136780043728375</v>
      </c>
      <c r="AE41" s="218">
        <f>+K41-'Distribución  1 Y 2 SEM'!AB40</f>
        <v>36730.240909803186</v>
      </c>
      <c r="AF41" s="248">
        <f t="shared" si="15"/>
        <v>0.39136292290789609</v>
      </c>
      <c r="AG41" s="218">
        <f>+M41-'Distribución  1 Y 2 SEM'!AC40</f>
        <v>336748.84615224326</v>
      </c>
      <c r="AH41" s="248">
        <f t="shared" si="16"/>
        <v>0.39137337899449132</v>
      </c>
      <c r="AI41" s="218">
        <f>+O41-'Distribución  1 Y 2 SEM'!AD40</f>
        <v>64240.132881714882</v>
      </c>
      <c r="AJ41" s="248">
        <f t="shared" si="17"/>
        <v>0.39136806781988054</v>
      </c>
      <c r="AK41" s="218">
        <f>+Q41-'Distribución  1 Y 2 SEM'!AE40</f>
        <v>488815.58867995924</v>
      </c>
      <c r="AL41" s="248">
        <f t="shared" si="18"/>
        <v>0.39147072554040224</v>
      </c>
      <c r="AM41" s="219">
        <f t="shared" si="19"/>
        <v>14465877.708361438</v>
      </c>
    </row>
    <row r="42" spans="1:39" x14ac:dyDescent="0.2">
      <c r="A42" s="198" t="s">
        <v>35</v>
      </c>
      <c r="B42" s="248">
        <f t="shared" si="0"/>
        <v>0.3603052175943996</v>
      </c>
      <c r="C42" s="199">
        <f>'Part 2017'!O$18*'CALCULO GARANTIA'!$N41</f>
        <v>18839575.384338744</v>
      </c>
      <c r="D42" s="248">
        <f t="shared" si="1"/>
        <v>0.36030521759439949</v>
      </c>
      <c r="E42" s="199">
        <f>'Part 2017'!O$19*'CALCULO GARANTIA'!$N41</f>
        <v>2524934.4501053561</v>
      </c>
      <c r="F42" s="248">
        <f t="shared" si="2"/>
        <v>0.36030521759439965</v>
      </c>
      <c r="G42" s="199">
        <f>'Part 2017'!O$20*'CALCULO GARANTIA'!$N41</f>
        <v>796051.62144027126</v>
      </c>
      <c r="H42" s="248">
        <f t="shared" si="3"/>
        <v>0.3603052175943996</v>
      </c>
      <c r="I42" s="199">
        <f>'Part 2017'!O$21*'CALCULO GARANTIA'!$N41</f>
        <v>847439.62410553615</v>
      </c>
      <c r="J42" s="248">
        <f t="shared" si="4"/>
        <v>0.3603052175943996</v>
      </c>
      <c r="K42" s="199">
        <f>'Part 2017'!O$22*'CALCULO GARANTIA'!$N41</f>
        <v>67907.367769040284</v>
      </c>
      <c r="L42" s="248">
        <f t="shared" si="5"/>
        <v>0.3603052175943996</v>
      </c>
      <c r="M42" s="199">
        <f>'Part 2017'!O$23*'CALCULO GARANTIA'!$N41</f>
        <v>624817.21013040049</v>
      </c>
      <c r="N42" s="248">
        <f t="shared" si="6"/>
        <v>0.3603052175943996</v>
      </c>
      <c r="O42" s="199">
        <f>'Part 2017'!O$24*'CALCULO GARANTIA'!$N41</f>
        <v>118281.19283792787</v>
      </c>
      <c r="P42" s="248">
        <f t="shared" si="7"/>
        <v>0.36030521759439954</v>
      </c>
      <c r="Q42" s="199">
        <f>+'Part 2017'!O$25*'CALCULO GARANTIA'!N41</f>
        <v>903551.33541850524</v>
      </c>
      <c r="R42" s="248">
        <f t="shared" si="8"/>
        <v>0.36030521759439937</v>
      </c>
      <c r="S42" s="200">
        <f t="shared" si="9"/>
        <v>24722560.708282296</v>
      </c>
      <c r="U42" s="198" t="s">
        <v>35</v>
      </c>
      <c r="V42" s="248">
        <f t="shared" si="10"/>
        <v>0.36221980439059231</v>
      </c>
      <c r="W42" s="218">
        <f>+C42-'Distribución  1 Y 2 SEM'!X41</f>
        <v>10339298.039195795</v>
      </c>
      <c r="X42" s="248">
        <f t="shared" si="11"/>
        <v>0.36221745952130846</v>
      </c>
      <c r="Y42" s="218">
        <f>+E42-'Distribución  1 Y 2 SEM'!Y41</f>
        <v>1403355.840146279</v>
      </c>
      <c r="Z42" s="248">
        <f t="shared" si="12"/>
        <v>0.36225969989887191</v>
      </c>
      <c r="AA42" s="218">
        <f>+G42-'Distribución  1 Y 2 SEM'!Z41</f>
        <v>359867.97223541455</v>
      </c>
      <c r="AB42" s="248">
        <f t="shared" si="13"/>
        <v>0.36223739770850366</v>
      </c>
      <c r="AC42" s="218">
        <f>+I42-'Distribución  1 Y 2 SEM'!AA41</f>
        <v>424973.90614745405</v>
      </c>
      <c r="AD42" s="248">
        <f t="shared" si="14"/>
        <v>0.3622377447019916</v>
      </c>
      <c r="AE42" s="218">
        <f>+K42-'Distribución  1 Y 2 SEM'!AB41</f>
        <v>33996.357428132513</v>
      </c>
      <c r="AF42" s="248">
        <f t="shared" si="15"/>
        <v>0.3622384741995941</v>
      </c>
      <c r="AG42" s="218">
        <f>+M42-'Distribución  1 Y 2 SEM'!AC41</f>
        <v>311688.66818630695</v>
      </c>
      <c r="AH42" s="248">
        <f t="shared" si="16"/>
        <v>0.36223691035661215</v>
      </c>
      <c r="AI42" s="218">
        <f>+O42-'Distribución  1 Y 2 SEM'!AD41</f>
        <v>59457.664994373932</v>
      </c>
      <c r="AJ42" s="248">
        <f t="shared" si="17"/>
        <v>0.36223770471146616</v>
      </c>
      <c r="AK42" s="218">
        <f>+Q42-'Distribución  1 Y 2 SEM'!AE41</f>
        <v>452431.99798330094</v>
      </c>
      <c r="AL42" s="248">
        <f t="shared" si="18"/>
        <v>0.36222235092165911</v>
      </c>
      <c r="AM42" s="219">
        <f t="shared" si="19"/>
        <v>13385072.981982445</v>
      </c>
    </row>
    <row r="43" spans="1:39" x14ac:dyDescent="0.2">
      <c r="A43" s="198" t="s">
        <v>36</v>
      </c>
      <c r="B43" s="248">
        <f t="shared" si="0"/>
        <v>0.40725712137188086</v>
      </c>
      <c r="C43" s="199">
        <f>'Part 2017'!O$18*'CALCULO GARANTIA'!$N42</f>
        <v>21294588.210852493</v>
      </c>
      <c r="D43" s="248">
        <f t="shared" si="1"/>
        <v>0.4072571213718808</v>
      </c>
      <c r="E43" s="199">
        <f>'Part 2017'!O$19*'CALCULO GARANTIA'!$N42</f>
        <v>2853962.3785303291</v>
      </c>
      <c r="F43" s="248">
        <f t="shared" si="2"/>
        <v>0.40725712137188097</v>
      </c>
      <c r="G43" s="199">
        <f>'Part 2017'!O$20*'CALCULO GARANTIA'!$N42</f>
        <v>899786.28113050759</v>
      </c>
      <c r="H43" s="248">
        <f t="shared" si="3"/>
        <v>0.40725712137188097</v>
      </c>
      <c r="I43" s="199">
        <f>'Part 2017'!O$21*'CALCULO GARANTIA'!$N42</f>
        <v>957870.73013803049</v>
      </c>
      <c r="J43" s="248">
        <f t="shared" si="4"/>
        <v>0.40725712137188097</v>
      </c>
      <c r="K43" s="199">
        <f>'Part 2017'!O$22*'CALCULO GARANTIA'!$N42</f>
        <v>76756.476917560081</v>
      </c>
      <c r="L43" s="248">
        <f t="shared" si="5"/>
        <v>0.40725712137188086</v>
      </c>
      <c r="M43" s="199">
        <f>'Part 2017'!O$23*'CALCULO GARANTIA'!$N42</f>
        <v>706238.06138651865</v>
      </c>
      <c r="N43" s="248">
        <f t="shared" si="6"/>
        <v>0.40725712137188086</v>
      </c>
      <c r="O43" s="199">
        <f>'Part 2017'!O$24*'CALCULO GARANTIA'!$N42</f>
        <v>133694.58935183508</v>
      </c>
      <c r="P43" s="248">
        <f t="shared" si="7"/>
        <v>0.40725712137188086</v>
      </c>
      <c r="Q43" s="199">
        <f>+'Part 2017'!O$25*'CALCULO GARANTIA'!N42</f>
        <v>1021294.4412270397</v>
      </c>
      <c r="R43" s="248">
        <f t="shared" si="8"/>
        <v>0.40725712137188086</v>
      </c>
      <c r="S43" s="200">
        <f t="shared" si="9"/>
        <v>27944194.020334166</v>
      </c>
      <c r="U43" s="198" t="s">
        <v>36</v>
      </c>
      <c r="V43" s="248">
        <f t="shared" si="10"/>
        <v>0.42046864667218009</v>
      </c>
      <c r="W43" s="218">
        <f>+C43-'Distribución  1 Y 2 SEM'!X42</f>
        <v>12001968.421895297</v>
      </c>
      <c r="X43" s="248">
        <f t="shared" si="11"/>
        <v>0.42051795216974802</v>
      </c>
      <c r="Y43" s="218">
        <f>+E43-'Distribución  1 Y 2 SEM'!Y42</f>
        <v>1629232.13266326</v>
      </c>
      <c r="Z43" s="248">
        <f t="shared" si="12"/>
        <v>0.41962976499116772</v>
      </c>
      <c r="AA43" s="218">
        <f>+G43-'Distribución  1 Y 2 SEM'!Z42</f>
        <v>416859.26604353526</v>
      </c>
      <c r="AB43" s="248">
        <f t="shared" si="13"/>
        <v>0.42009871249310504</v>
      </c>
      <c r="AC43" s="218">
        <f>+I43-'Distribución  1 Y 2 SEM'!AA42</f>
        <v>492856.32004064065</v>
      </c>
      <c r="AD43" s="248">
        <f t="shared" si="14"/>
        <v>0.42009141627122343</v>
      </c>
      <c r="AE43" s="218">
        <f>+K43-'Distribución  1 Y 2 SEM'!AB42</f>
        <v>39425.979619534643</v>
      </c>
      <c r="AF43" s="248">
        <f t="shared" si="15"/>
        <v>0.4200760771465587</v>
      </c>
      <c r="AG43" s="218">
        <f>+M43-'Distribución  1 Y 2 SEM'!AC42</f>
        <v>361455.1251411105</v>
      </c>
      <c r="AH43" s="248">
        <f t="shared" si="16"/>
        <v>0.42010896002701731</v>
      </c>
      <c r="AI43" s="218">
        <f>+O43-'Distribución  1 Y 2 SEM'!AD42</f>
        <v>68956.798968471732</v>
      </c>
      <c r="AJ43" s="248">
        <f t="shared" si="17"/>
        <v>0.42009225715082821</v>
      </c>
      <c r="AK43" s="218">
        <f>+Q43-'Distribución  1 Y 2 SEM'!AE42</f>
        <v>524691.87157492398</v>
      </c>
      <c r="AL43" s="248">
        <f t="shared" si="18"/>
        <v>0.42041510083821798</v>
      </c>
      <c r="AM43" s="219">
        <f t="shared" si="19"/>
        <v>15535448.856561914</v>
      </c>
    </row>
    <row r="44" spans="1:39" x14ac:dyDescent="0.2">
      <c r="A44" s="198" t="s">
        <v>37</v>
      </c>
      <c r="B44" s="248">
        <f t="shared" si="0"/>
        <v>0.57363930874880409</v>
      </c>
      <c r="C44" s="199">
        <f>'Part 2017'!O$18*'CALCULO GARANTIA'!$N43</f>
        <v>29994350.547426112</v>
      </c>
      <c r="D44" s="248">
        <f t="shared" si="1"/>
        <v>0.57363930874880409</v>
      </c>
      <c r="E44" s="199">
        <f>'Part 2017'!O$19*'CALCULO GARANTIA'!$N43</f>
        <v>4019929.7203210741</v>
      </c>
      <c r="F44" s="248">
        <f t="shared" si="2"/>
        <v>0.57363930874880409</v>
      </c>
      <c r="G44" s="199">
        <f>'Part 2017'!O$20*'CALCULO GARANTIA'!$N43</f>
        <v>1267387.9798360704</v>
      </c>
      <c r="H44" s="248">
        <f t="shared" si="3"/>
        <v>0.5736393087488042</v>
      </c>
      <c r="I44" s="199">
        <f>'Part 2017'!O$21*'CALCULO GARANTIA'!$N43</f>
        <v>1349202.4440386631</v>
      </c>
      <c r="J44" s="248">
        <f t="shared" si="4"/>
        <v>0.57363930874880431</v>
      </c>
      <c r="K44" s="199">
        <f>'Part 2017'!O$22*'CALCULO GARANTIA'!$N43</f>
        <v>108114.82488670068</v>
      </c>
      <c r="L44" s="248">
        <f t="shared" si="5"/>
        <v>0.57363930874880409</v>
      </c>
      <c r="M44" s="199">
        <f>'Part 2017'!O$23*'CALCULO GARANTIA'!$N43</f>
        <v>994766.92262901715</v>
      </c>
      <c r="N44" s="248">
        <f t="shared" si="6"/>
        <v>0.5736393087488042</v>
      </c>
      <c r="O44" s="199">
        <f>'Part 2017'!O$24*'CALCULO GARANTIA'!$N43</f>
        <v>188314.62433584139</v>
      </c>
      <c r="P44" s="248">
        <f t="shared" si="7"/>
        <v>0.57363930874880409</v>
      </c>
      <c r="Q44" s="199">
        <f>+'Part 2017'!O$25*'CALCULO GARANTIA'!N43</f>
        <v>1438537.4903230006</v>
      </c>
      <c r="R44" s="248">
        <f t="shared" si="8"/>
        <v>0.57363930874880431</v>
      </c>
      <c r="S44" s="200">
        <f t="shared" si="9"/>
        <v>39360608.569271654</v>
      </c>
      <c r="U44" s="198" t="s">
        <v>37</v>
      </c>
      <c r="V44" s="248">
        <f t="shared" si="10"/>
        <v>0.59224831481173468</v>
      </c>
      <c r="W44" s="218">
        <f>+C44-'Distribución  1 Y 2 SEM'!X43</f>
        <v>16905292.769268088</v>
      </c>
      <c r="X44" s="248">
        <f t="shared" si="11"/>
        <v>0.59231776374229506</v>
      </c>
      <c r="Y44" s="218">
        <f>+E44-'Distribución  1 Y 2 SEM'!Y43</f>
        <v>2294844.0808696966</v>
      </c>
      <c r="Z44" s="248">
        <f t="shared" si="12"/>
        <v>0.5910667136011849</v>
      </c>
      <c r="AA44" s="218">
        <f>+G44-'Distribución  1 Y 2 SEM'!Z43</f>
        <v>587164.34574115684</v>
      </c>
      <c r="AB44" s="248">
        <f t="shared" si="13"/>
        <v>0.59172724648504149</v>
      </c>
      <c r="AC44" s="218">
        <f>+I44-'Distribución  1 Y 2 SEM'!AA43</f>
        <v>694209.49052583729</v>
      </c>
      <c r="AD44" s="248">
        <f t="shared" si="14"/>
        <v>0.59171696944025332</v>
      </c>
      <c r="AE44" s="218">
        <f>+K44-'Distribución  1 Y 2 SEM'!AB43</f>
        <v>55533.201284508803</v>
      </c>
      <c r="AF44" s="248">
        <f t="shared" si="15"/>
        <v>0.59169536361826092</v>
      </c>
      <c r="AG44" s="218">
        <f>+M44-'Distribución  1 Y 2 SEM'!AC43</f>
        <v>509125.21168739785</v>
      </c>
      <c r="AH44" s="248">
        <f t="shared" si="16"/>
        <v>0.59174168058075471</v>
      </c>
      <c r="AI44" s="218">
        <f>+O44-'Distribución  1 Y 2 SEM'!AD43</f>
        <v>97128.640404262187</v>
      </c>
      <c r="AJ44" s="248">
        <f t="shared" si="17"/>
        <v>0.59171815385562587</v>
      </c>
      <c r="AK44" s="218">
        <f>+Q44-'Distribución  1 Y 2 SEM'!AE43</f>
        <v>739051.24483143573</v>
      </c>
      <c r="AL44" s="248">
        <f t="shared" si="18"/>
        <v>0.59217289318355815</v>
      </c>
      <c r="AM44" s="219">
        <f t="shared" si="19"/>
        <v>21882353.126596276</v>
      </c>
    </row>
    <row r="45" spans="1:39" x14ac:dyDescent="0.2">
      <c r="A45" s="198" t="s">
        <v>38</v>
      </c>
      <c r="B45" s="248">
        <f t="shared" si="0"/>
        <v>1.3458107909531423</v>
      </c>
      <c r="C45" s="199">
        <f>'Part 2017'!O$18*'CALCULO GARANTIA'!$N44</f>
        <v>70369516.207673073</v>
      </c>
      <c r="D45" s="248">
        <f t="shared" si="1"/>
        <v>1.3458107909531418</v>
      </c>
      <c r="E45" s="199">
        <f>'Part 2017'!O$19*'CALCULO GARANTIA'!$N44</f>
        <v>9431126.3436279055</v>
      </c>
      <c r="F45" s="248">
        <f t="shared" si="2"/>
        <v>1.3458107909531423</v>
      </c>
      <c r="G45" s="199">
        <f>'Part 2017'!O$20*'CALCULO GARANTIA'!$N44</f>
        <v>2973409.2374318009</v>
      </c>
      <c r="H45" s="248">
        <f t="shared" si="3"/>
        <v>1.3458107909531425</v>
      </c>
      <c r="I45" s="199">
        <f>'Part 2017'!O$21*'CALCULO GARANTIA'!$N44</f>
        <v>3165353.5255944417</v>
      </c>
      <c r="J45" s="248">
        <f t="shared" si="4"/>
        <v>1.3458107909531427</v>
      </c>
      <c r="K45" s="199">
        <f>'Part 2017'!O$22*'CALCULO GARANTIA'!$N44</f>
        <v>253647.36303007833</v>
      </c>
      <c r="L45" s="248">
        <f t="shared" si="5"/>
        <v>1.3458107909531423</v>
      </c>
      <c r="M45" s="199">
        <f>'Part 2017'!O$23*'CALCULO GARANTIA'!$N44</f>
        <v>2333815.0620769705</v>
      </c>
      <c r="N45" s="248">
        <f t="shared" si="6"/>
        <v>1.3458107909531425</v>
      </c>
      <c r="O45" s="199">
        <f>'Part 2017'!O$24*'CALCULO GARANTIA'!$N44</f>
        <v>441803.49857516785</v>
      </c>
      <c r="P45" s="248">
        <f t="shared" si="7"/>
        <v>1.345810790953142</v>
      </c>
      <c r="Q45" s="199">
        <f>+'Part 2017'!O$25*'CALCULO GARANTIA'!N44</f>
        <v>3374941.7938077832</v>
      </c>
      <c r="R45" s="248">
        <f t="shared" si="8"/>
        <v>1.3458107909531414</v>
      </c>
      <c r="S45" s="200">
        <f t="shared" si="9"/>
        <v>92343622.452492714</v>
      </c>
      <c r="U45" s="198" t="s">
        <v>38</v>
      </c>
      <c r="V45" s="248">
        <f t="shared" si="10"/>
        <v>1.3894692376224089</v>
      </c>
      <c r="W45" s="218">
        <f>+C45-'Distribución  1 Y 2 SEM'!X44</f>
        <v>39661377.953207709</v>
      </c>
      <c r="X45" s="248">
        <f t="shared" si="11"/>
        <v>1.3896321712267532</v>
      </c>
      <c r="Y45" s="218">
        <f>+E45-'Distribución  1 Y 2 SEM'!Y44</f>
        <v>5383916.1307228347</v>
      </c>
      <c r="Z45" s="248">
        <f t="shared" si="12"/>
        <v>1.3866970920676878</v>
      </c>
      <c r="AA45" s="218">
        <f>+G45-'Distribución  1 Y 2 SEM'!Z44</f>
        <v>1377541.7767045381</v>
      </c>
      <c r="AB45" s="248">
        <f t="shared" si="13"/>
        <v>1.3882467632100166</v>
      </c>
      <c r="AC45" s="218">
        <f>+I45-'Distribución  1 Y 2 SEM'!AA44</f>
        <v>1628679.5714358422</v>
      </c>
      <c r="AD45" s="248">
        <f t="shared" si="14"/>
        <v>1.3882226523139116</v>
      </c>
      <c r="AE45" s="218">
        <f>+K45-'Distribución  1 Y 2 SEM'!AB44</f>
        <v>130286.0184178769</v>
      </c>
      <c r="AF45" s="248">
        <f t="shared" si="15"/>
        <v>1.3881719630603313</v>
      </c>
      <c r="AG45" s="218">
        <f>+M45-'Distribución  1 Y 2 SEM'!AC44</f>
        <v>1194454.7617033077</v>
      </c>
      <c r="AH45" s="248">
        <f t="shared" si="16"/>
        <v>1.388280626931474</v>
      </c>
      <c r="AI45" s="218">
        <f>+O45-'Distribución  1 Y 2 SEM'!AD44</f>
        <v>227872.75971686264</v>
      </c>
      <c r="AJ45" s="248">
        <f t="shared" si="17"/>
        <v>1.3882254310617508</v>
      </c>
      <c r="AK45" s="218">
        <f>+Q45-'Distribución  1 Y 2 SEM'!AE44</f>
        <v>1733882.4679412676</v>
      </c>
      <c r="AL45" s="248">
        <f t="shared" si="18"/>
        <v>1.3892922915179085</v>
      </c>
      <c r="AM45" s="219">
        <f t="shared" si="19"/>
        <v>51338021.157326929</v>
      </c>
    </row>
    <row r="46" spans="1:39" x14ac:dyDescent="0.2">
      <c r="A46" s="198" t="s">
        <v>39</v>
      </c>
      <c r="B46" s="248">
        <f t="shared" si="0"/>
        <v>25.246784800378418</v>
      </c>
      <c r="C46" s="199">
        <f>'Part 2017'!O$18*'CALCULO GARANTIA'!$N45</f>
        <v>1320099410.81214</v>
      </c>
      <c r="D46" s="248">
        <f t="shared" si="1"/>
        <v>25.246784800378414</v>
      </c>
      <c r="E46" s="199">
        <f>'Part 2017'!O$19*'CALCULO GARANTIA'!$N45</f>
        <v>176923545.88279101</v>
      </c>
      <c r="F46" s="248">
        <f t="shared" si="2"/>
        <v>25.246784800378418</v>
      </c>
      <c r="G46" s="199">
        <f>'Part 2017'!O$20*'CALCULO GARANTIA'!$N45</f>
        <v>55779775.021518379</v>
      </c>
      <c r="H46" s="248">
        <f t="shared" si="3"/>
        <v>25.246784800378425</v>
      </c>
      <c r="I46" s="199">
        <f>'Part 2017'!O$21*'CALCULO GARANTIA'!$N45</f>
        <v>59380560.636762224</v>
      </c>
      <c r="J46" s="248">
        <f t="shared" si="4"/>
        <v>25.246784800378425</v>
      </c>
      <c r="K46" s="199">
        <f>'Part 2017'!O$22*'CALCULO GARANTIA'!$N45</f>
        <v>4758306.6153515568</v>
      </c>
      <c r="L46" s="248">
        <f t="shared" si="5"/>
        <v>25.246784800378418</v>
      </c>
      <c r="M46" s="199">
        <f>'Part 2017'!O$23*'CALCULO GARANTIA'!$N45</f>
        <v>43781285.625157818</v>
      </c>
      <c r="N46" s="248">
        <f t="shared" si="6"/>
        <v>25.246784800378418</v>
      </c>
      <c r="O46" s="199">
        <f>'Part 2017'!O$24*'CALCULO GARANTIA'!$N45</f>
        <v>8288028.2485191589</v>
      </c>
      <c r="P46" s="248">
        <f t="shared" si="7"/>
        <v>25.246784800378418</v>
      </c>
      <c r="Q46" s="199">
        <f>+'Part 2017'!O$25*'CALCULO GARANTIA'!N45</f>
        <v>63312339.115458086</v>
      </c>
      <c r="R46" s="248">
        <f t="shared" si="8"/>
        <v>25.246784800378403</v>
      </c>
      <c r="S46" s="200">
        <f t="shared" si="9"/>
        <v>1732323428.6851909</v>
      </c>
      <c r="U46" s="198" t="s">
        <v>39</v>
      </c>
      <c r="V46" s="248">
        <f t="shared" si="10"/>
        <v>24.818926737544032</v>
      </c>
      <c r="W46" s="218">
        <f>+C46-'Distribución  1 Y 2 SEM'!X45</f>
        <v>708438018.68912351</v>
      </c>
      <c r="X46" s="248">
        <f t="shared" si="11"/>
        <v>24.81724250716001</v>
      </c>
      <c r="Y46" s="218">
        <f>+E46-'Distribución  1 Y 2 SEM'!Y45</f>
        <v>96150589.358050153</v>
      </c>
      <c r="Z46" s="248">
        <f t="shared" si="12"/>
        <v>24.847582163114222</v>
      </c>
      <c r="AA46" s="218">
        <f>+G46-'Distribución  1 Y 2 SEM'!Z45</f>
        <v>24683532.31256187</v>
      </c>
      <c r="AB46" s="248">
        <f t="shared" si="13"/>
        <v>24.831563348372814</v>
      </c>
      <c r="AC46" s="218">
        <f>+I46-'Distribución  1 Y 2 SEM'!AA45</f>
        <v>29132183.862467658</v>
      </c>
      <c r="AD46" s="248">
        <f t="shared" si="14"/>
        <v>24.831812580592093</v>
      </c>
      <c r="AE46" s="218">
        <f>+K46-'Distribución  1 Y 2 SEM'!AB45</f>
        <v>2330489.2668562513</v>
      </c>
      <c r="AF46" s="248">
        <f t="shared" si="15"/>
        <v>24.832336550962523</v>
      </c>
      <c r="AG46" s="218">
        <f>+M46-'Distribución  1 Y 2 SEM'!AC45</f>
        <v>21367023.270032126</v>
      </c>
      <c r="AH46" s="248">
        <f t="shared" si="16"/>
        <v>24.83121330205288</v>
      </c>
      <c r="AI46" s="218">
        <f>+O46-'Distribución  1 Y 2 SEM'!AD45</f>
        <v>4075802.1054889774</v>
      </c>
      <c r="AJ46" s="248">
        <f t="shared" si="17"/>
        <v>24.831783856919291</v>
      </c>
      <c r="AK46" s="218">
        <f>+Q46-'Distribución  1 Y 2 SEM'!AE45</f>
        <v>31014699.568130996</v>
      </c>
      <c r="AL46" s="248">
        <f t="shared" si="18"/>
        <v>24.82075581391371</v>
      </c>
      <c r="AM46" s="219">
        <f t="shared" si="19"/>
        <v>917192512.25624597</v>
      </c>
    </row>
    <row r="47" spans="1:39" x14ac:dyDescent="0.2">
      <c r="A47" s="198" t="s">
        <v>40</v>
      </c>
      <c r="B47" s="248">
        <f t="shared" si="0"/>
        <v>0.14384366474175792</v>
      </c>
      <c r="C47" s="199">
        <f>'Part 2017'!O$18*'CALCULO GARANTIA'!$N46</f>
        <v>7521272.0580486525</v>
      </c>
      <c r="D47" s="248">
        <f t="shared" si="1"/>
        <v>0.14384366474175786</v>
      </c>
      <c r="E47" s="199">
        <f>'Part 2017'!O$19*'CALCULO GARANTIA'!$N46</f>
        <v>1008022.6618997345</v>
      </c>
      <c r="F47" s="248">
        <f t="shared" si="2"/>
        <v>0.14384366474175794</v>
      </c>
      <c r="G47" s="199">
        <f>'Part 2017'!O$20*'CALCULO GARANTIA'!$N46</f>
        <v>317805.50755301362</v>
      </c>
      <c r="H47" s="248">
        <f t="shared" si="3"/>
        <v>0.14384366474175792</v>
      </c>
      <c r="I47" s="199">
        <f>'Part 2017'!O$21*'CALCULO GARANTIA'!$N46</f>
        <v>338320.99904792727</v>
      </c>
      <c r="J47" s="248">
        <f t="shared" si="4"/>
        <v>0.14384366474175797</v>
      </c>
      <c r="K47" s="199">
        <f>'Part 2017'!O$22*'CALCULO GARANTIA'!$N46</f>
        <v>27110.472360300671</v>
      </c>
      <c r="L47" s="248">
        <f t="shared" si="5"/>
        <v>0.14384366474175792</v>
      </c>
      <c r="M47" s="199">
        <f>'Part 2017'!O$23*'CALCULO GARANTIA'!$N46</f>
        <v>249444.06272809644</v>
      </c>
      <c r="N47" s="248">
        <f t="shared" si="6"/>
        <v>0.14384366474175794</v>
      </c>
      <c r="O47" s="199">
        <f>'Part 2017'!O$24*'CALCULO GARANTIA'!$N46</f>
        <v>47221.076512377913</v>
      </c>
      <c r="P47" s="248">
        <f t="shared" si="7"/>
        <v>0.14384366474175789</v>
      </c>
      <c r="Q47" s="199">
        <f>+'Part 2017'!O$25*'CALCULO GARANTIA'!N46</f>
        <v>360722.32380274951</v>
      </c>
      <c r="R47" s="248">
        <f t="shared" si="8"/>
        <v>0.14384366474175778</v>
      </c>
      <c r="S47" s="200">
        <f t="shared" si="9"/>
        <v>9869920.1688584983</v>
      </c>
      <c r="U47" s="198" t="s">
        <v>40</v>
      </c>
      <c r="V47" s="248">
        <f t="shared" si="10"/>
        <v>0.14850999005884963</v>
      </c>
      <c r="W47" s="218">
        <f>+C47-'Distribución  1 Y 2 SEM'!X46</f>
        <v>4239108.4927004371</v>
      </c>
      <c r="X47" s="248">
        <f t="shared" si="11"/>
        <v>0.14852740481500706</v>
      </c>
      <c r="Y47" s="218">
        <f>+E47-'Distribución  1 Y 2 SEM'!Y46</f>
        <v>575446.5873742589</v>
      </c>
      <c r="Z47" s="248">
        <f t="shared" si="12"/>
        <v>0.14821369612327626</v>
      </c>
      <c r="AA47" s="218">
        <f>+G47-'Distribución  1 Y 2 SEM'!Z46</f>
        <v>147235.15283728484</v>
      </c>
      <c r="AB47" s="248">
        <f t="shared" si="13"/>
        <v>0.1483793288985189</v>
      </c>
      <c r="AC47" s="218">
        <f>+I47-'Distribución  1 Y 2 SEM'!AA46</f>
        <v>174077.39618393657</v>
      </c>
      <c r="AD47" s="248">
        <f t="shared" si="14"/>
        <v>0.14837675186489779</v>
      </c>
      <c r="AE47" s="218">
        <f>+K47-'Distribución  1 Y 2 SEM'!AB46</f>
        <v>13925.299514478394</v>
      </c>
      <c r="AF47" s="248">
        <f t="shared" si="15"/>
        <v>0.14837133406913705</v>
      </c>
      <c r="AG47" s="218">
        <f>+M47-'Distribución  1 Y 2 SEM'!AC46</f>
        <v>127666.34912323947</v>
      </c>
      <c r="AH47" s="248">
        <f t="shared" si="16"/>
        <v>0.1483829483388065</v>
      </c>
      <c r="AI47" s="218">
        <f>+O47-'Distribución  1 Y 2 SEM'!AD46</f>
        <v>24355.617500493641</v>
      </c>
      <c r="AJ47" s="248">
        <f t="shared" si="17"/>
        <v>0.14837704886450223</v>
      </c>
      <c r="AK47" s="218">
        <f>+Q47-'Distribución  1 Y 2 SEM'!AE46</f>
        <v>185321.74812145581</v>
      </c>
      <c r="AL47" s="248">
        <f t="shared" si="18"/>
        <v>0.14849107761119787</v>
      </c>
      <c r="AM47" s="219">
        <f t="shared" si="19"/>
        <v>5487137.6819840977</v>
      </c>
    </row>
    <row r="48" spans="1:39" x14ac:dyDescent="0.2">
      <c r="A48" s="198" t="s">
        <v>41</v>
      </c>
      <c r="B48" s="248">
        <f t="shared" si="0"/>
        <v>0.39719653073958183</v>
      </c>
      <c r="C48" s="199">
        <f>'Part 2017'!O$18*'CALCULO GARANTIA'!$N47</f>
        <v>20768541.830248769</v>
      </c>
      <c r="D48" s="248">
        <f t="shared" si="1"/>
        <v>0.39719653073958172</v>
      </c>
      <c r="E48" s="199">
        <f>'Part 2017'!O$19*'CALCULO GARANTIA'!$N47</f>
        <v>2783460.1192361135</v>
      </c>
      <c r="F48" s="248">
        <f t="shared" si="2"/>
        <v>0.39719653073958189</v>
      </c>
      <c r="G48" s="199">
        <f>'Part 2017'!O$20*'CALCULO GARANTIA'!$N47</f>
        <v>877558.60000238125</v>
      </c>
      <c r="H48" s="248">
        <f t="shared" si="3"/>
        <v>0.39719653073958183</v>
      </c>
      <c r="I48" s="199">
        <f>'Part 2017'!O$21*'CALCULO GARANTIA'!$N47</f>
        <v>934208.17204176448</v>
      </c>
      <c r="J48" s="248">
        <f t="shared" si="4"/>
        <v>0.39719653073958189</v>
      </c>
      <c r="K48" s="199">
        <f>'Part 2017'!O$22*'CALCULO GARANTIA'!$N47</f>
        <v>74860.339435558999</v>
      </c>
      <c r="L48" s="248">
        <f t="shared" si="5"/>
        <v>0.39719653073958183</v>
      </c>
      <c r="M48" s="199">
        <f>'Part 2017'!O$23*'CALCULO GARANTIA'!$N47</f>
        <v>688791.65799245669</v>
      </c>
      <c r="N48" s="248">
        <f t="shared" si="6"/>
        <v>0.39719653073958189</v>
      </c>
      <c r="O48" s="199">
        <f>'Part 2017'!O$24*'CALCULO GARANTIA'!$N47</f>
        <v>130391.89318610265</v>
      </c>
      <c r="P48" s="248">
        <f t="shared" si="7"/>
        <v>0.39719653073958183</v>
      </c>
      <c r="Q48" s="199">
        <f>+'Part 2017'!O$25*'CALCULO GARANTIA'!N47</f>
        <v>996065.10882490454</v>
      </c>
      <c r="R48" s="248">
        <f t="shared" si="8"/>
        <v>0.39719653073958183</v>
      </c>
      <c r="S48" s="200">
        <f t="shared" si="9"/>
        <v>27253880.501343772</v>
      </c>
      <c r="U48" s="198" t="s">
        <v>41</v>
      </c>
      <c r="V48" s="248">
        <f t="shared" si="10"/>
        <v>0.40534598470476446</v>
      </c>
      <c r="W48" s="218">
        <f>+C48-'Distribución  1 Y 2 SEM'!X47</f>
        <v>11570303.153094821</v>
      </c>
      <c r="X48" s="248">
        <f t="shared" si="11"/>
        <v>0.40535103514846738</v>
      </c>
      <c r="Y48" s="218">
        <f>+E48-'Distribución  1 Y 2 SEM'!Y47</f>
        <v>1570470.2452408343</v>
      </c>
      <c r="Z48" s="248">
        <f t="shared" si="12"/>
        <v>0.40526005666605969</v>
      </c>
      <c r="AA48" s="218">
        <f>+G48-'Distribución  1 Y 2 SEM'!Z47</f>
        <v>402584.4300680884</v>
      </c>
      <c r="AB48" s="248">
        <f t="shared" si="13"/>
        <v>0.4053080917346622</v>
      </c>
      <c r="AC48" s="218">
        <f>+I48-'Distribución  1 Y 2 SEM'!AA47</f>
        <v>475504.08662182844</v>
      </c>
      <c r="AD48" s="248">
        <f t="shared" si="14"/>
        <v>0.40530734437058169</v>
      </c>
      <c r="AE48" s="218">
        <f>+K48-'Distribución  1 Y 2 SEM'!AB47</f>
        <v>38038.480387529118</v>
      </c>
      <c r="AF48" s="248">
        <f t="shared" si="15"/>
        <v>0.40530577315866018</v>
      </c>
      <c r="AG48" s="218">
        <f>+M48-'Distribución  1 Y 2 SEM'!AC47</f>
        <v>348745.99370810232</v>
      </c>
      <c r="AH48" s="248">
        <f t="shared" si="16"/>
        <v>0.4053091414065178</v>
      </c>
      <c r="AI48" s="218">
        <f>+O48-'Distribución  1 Y 2 SEM'!AD47</f>
        <v>66527.552714552279</v>
      </c>
      <c r="AJ48" s="248">
        <f t="shared" si="17"/>
        <v>0.405307430503271</v>
      </c>
      <c r="AK48" s="218">
        <f>+Q48-'Distribución  1 Y 2 SEM'!AE47</f>
        <v>506225.74126052414</v>
      </c>
      <c r="AL48" s="248">
        <f t="shared" si="18"/>
        <v>0.4053404999163881</v>
      </c>
      <c r="AM48" s="219">
        <f t="shared" si="19"/>
        <v>14978402.520245153</v>
      </c>
    </row>
    <row r="49" spans="1:39" x14ac:dyDescent="0.2">
      <c r="A49" s="198" t="s">
        <v>42</v>
      </c>
      <c r="B49" s="248">
        <f t="shared" si="0"/>
        <v>0.3050880407598669</v>
      </c>
      <c r="C49" s="199">
        <f>'Part 2017'!O$18*'CALCULO GARANTIA'!$N48</f>
        <v>15952389.424529565</v>
      </c>
      <c r="D49" s="248">
        <f t="shared" si="1"/>
        <v>0.30508804075986684</v>
      </c>
      <c r="E49" s="199">
        <f>'Part 2017'!O$19*'CALCULO GARANTIA'!$N48</f>
        <v>2137985.4268358191</v>
      </c>
      <c r="F49" s="248">
        <f t="shared" si="2"/>
        <v>0.30508804075986695</v>
      </c>
      <c r="G49" s="199">
        <f>'Part 2017'!O$20*'CALCULO GARANTIA'!$N48</f>
        <v>674055.82175699971</v>
      </c>
      <c r="H49" s="248">
        <f t="shared" si="3"/>
        <v>0.3050880407598669</v>
      </c>
      <c r="I49" s="199">
        <f>'Part 2017'!O$21*'CALCULO GARANTIA'!$N48</f>
        <v>717568.55564518133</v>
      </c>
      <c r="J49" s="248">
        <f t="shared" si="4"/>
        <v>0.30508804075986695</v>
      </c>
      <c r="K49" s="199">
        <f>'Part 2017'!O$22*'CALCULO GARANTIA'!$N48</f>
        <v>57500.487847884724</v>
      </c>
      <c r="L49" s="248">
        <f t="shared" si="5"/>
        <v>0.3050880407598669</v>
      </c>
      <c r="M49" s="199">
        <f>'Part 2017'!O$23*'CALCULO GARANTIA'!$N48</f>
        <v>529063.27514334873</v>
      </c>
      <c r="N49" s="248">
        <f t="shared" si="6"/>
        <v>0.30508804075986695</v>
      </c>
      <c r="O49" s="199">
        <f>'Part 2017'!O$24*'CALCULO GARANTIA'!$N48</f>
        <v>100154.46798854329</v>
      </c>
      <c r="P49" s="248">
        <f t="shared" si="7"/>
        <v>0.30508804075986684</v>
      </c>
      <c r="Q49" s="199">
        <f>+'Part 2017'!O$25*'CALCULO GARANTIA'!N48</f>
        <v>765081.08455734409</v>
      </c>
      <c r="R49" s="248">
        <f t="shared" si="8"/>
        <v>0.30508804075986679</v>
      </c>
      <c r="S49" s="200">
        <f t="shared" si="9"/>
        <v>20933800.679920964</v>
      </c>
      <c r="U49" s="198" t="s">
        <v>42</v>
      </c>
      <c r="V49" s="248">
        <f t="shared" si="10"/>
        <v>0.3149851749235128</v>
      </c>
      <c r="W49" s="218">
        <f>+C49-'Distribución  1 Y 2 SEM'!X48</f>
        <v>8991020.2644541115</v>
      </c>
      <c r="X49" s="248">
        <f t="shared" si="11"/>
        <v>0.31502211109199774</v>
      </c>
      <c r="Y49" s="218">
        <f>+E49-'Distribución  1 Y 2 SEM'!Y48</f>
        <v>1220504.7210049185</v>
      </c>
      <c r="Z49" s="248">
        <f t="shared" si="12"/>
        <v>0.31435674449207601</v>
      </c>
      <c r="AA49" s="218">
        <f>+G49-'Distribución  1 Y 2 SEM'!Z48</f>
        <v>312281.28392551019</v>
      </c>
      <c r="AB49" s="248">
        <f t="shared" si="13"/>
        <v>0.31470804657392382</v>
      </c>
      <c r="AC49" s="218">
        <f>+I49-'Distribución  1 Y 2 SEM'!AA48</f>
        <v>369212.8661883208</v>
      </c>
      <c r="AD49" s="248">
        <f t="shared" si="14"/>
        <v>0.31470258076394292</v>
      </c>
      <c r="AE49" s="218">
        <f>+K49-'Distribución  1 Y 2 SEM'!AB48</f>
        <v>29535.13700790198</v>
      </c>
      <c r="AF49" s="248">
        <f t="shared" si="15"/>
        <v>0.31469108978380939</v>
      </c>
      <c r="AG49" s="218">
        <f>+M49-'Distribución  1 Y 2 SEM'!AC48</f>
        <v>270776.44604578282</v>
      </c>
      <c r="AH49" s="248">
        <f t="shared" si="16"/>
        <v>0.31471572329676023</v>
      </c>
      <c r="AI49" s="218">
        <f>+O49-'Distribución  1 Y 2 SEM'!AD48</f>
        <v>51657.524424606949</v>
      </c>
      <c r="AJ49" s="248">
        <f t="shared" si="17"/>
        <v>0.3147032106910766</v>
      </c>
      <c r="AK49" s="218">
        <f>+Q49-'Distribución  1 Y 2 SEM'!AE48</f>
        <v>393061.79487343848</v>
      </c>
      <c r="AL49" s="248">
        <f t="shared" si="18"/>
        <v>0.31494506219689111</v>
      </c>
      <c r="AM49" s="219">
        <f t="shared" si="19"/>
        <v>11638052.240824098</v>
      </c>
    </row>
    <row r="50" spans="1:39" x14ac:dyDescent="0.2">
      <c r="A50" s="198" t="s">
        <v>43</v>
      </c>
      <c r="B50" s="248">
        <f t="shared" si="0"/>
        <v>0.33000444753955849</v>
      </c>
      <c r="C50" s="199">
        <f>'Part 2017'!O$18*'CALCULO GARANTIA'!$N49</f>
        <v>17255214.087927237</v>
      </c>
      <c r="D50" s="248">
        <f t="shared" si="1"/>
        <v>0.33000444753955849</v>
      </c>
      <c r="E50" s="199">
        <f>'Part 2017'!O$19*'CALCULO GARANTIA'!$N49</f>
        <v>2312593.7610445768</v>
      </c>
      <c r="F50" s="248">
        <f t="shared" si="2"/>
        <v>0.33000444753955854</v>
      </c>
      <c r="G50" s="199">
        <f>'Part 2017'!O$20*'CALCULO GARANTIA'!$N49</f>
        <v>729105.66574723332</v>
      </c>
      <c r="H50" s="248">
        <f t="shared" si="3"/>
        <v>0.33000444753955854</v>
      </c>
      <c r="I50" s="199">
        <f>'Part 2017'!O$21*'CALCULO GARANTIA'!$N49</f>
        <v>776172.06557051395</v>
      </c>
      <c r="J50" s="248">
        <f t="shared" si="4"/>
        <v>0.33000444753955854</v>
      </c>
      <c r="K50" s="199">
        <f>'Part 2017'!O$22*'CALCULO GARANTIA'!$N49</f>
        <v>62196.527527710408</v>
      </c>
      <c r="L50" s="248">
        <f t="shared" si="5"/>
        <v>0.33000444753955849</v>
      </c>
      <c r="M50" s="199">
        <f>'Part 2017'!O$23*'CALCULO GARANTIA'!$N49</f>
        <v>572271.64130163856</v>
      </c>
      <c r="N50" s="248">
        <f t="shared" si="6"/>
        <v>0.33000444753955854</v>
      </c>
      <c r="O50" s="199">
        <f>'Part 2017'!O$24*'CALCULO GARANTIA'!$N49</f>
        <v>108334.03956070574</v>
      </c>
      <c r="P50" s="248">
        <f t="shared" si="7"/>
        <v>0.33000444753955849</v>
      </c>
      <c r="Q50" s="199">
        <f>+'Part 2017'!O$25*'CALCULO GARANTIA'!N49</f>
        <v>827564.92192703916</v>
      </c>
      <c r="R50" s="248">
        <f t="shared" si="8"/>
        <v>0.33000444753955832</v>
      </c>
      <c r="S50" s="200">
        <f t="shared" si="9"/>
        <v>22643455.020637777</v>
      </c>
      <c r="U50" s="198" t="s">
        <v>43</v>
      </c>
      <c r="V50" s="248">
        <f t="shared" si="10"/>
        <v>0.34070987631927768</v>
      </c>
      <c r="W50" s="218">
        <f>+C50-'Distribución  1 Y 2 SEM'!X49</f>
        <v>9725312.9549038038</v>
      </c>
      <c r="X50" s="248">
        <f t="shared" si="11"/>
        <v>0.34074982904847922</v>
      </c>
      <c r="Y50" s="218">
        <f>+E50-'Distribución  1 Y 2 SEM'!Y49</f>
        <v>1320182.8074659621</v>
      </c>
      <c r="Z50" s="248">
        <f t="shared" si="12"/>
        <v>0.34003012224951212</v>
      </c>
      <c r="AA50" s="218">
        <f>+G50-'Distribución  1 Y 2 SEM'!Z49</f>
        <v>337785.15972671431</v>
      </c>
      <c r="AB50" s="248">
        <f t="shared" si="13"/>
        <v>0.3404101150186517</v>
      </c>
      <c r="AC50" s="218">
        <f>+I50-'Distribución  1 Y 2 SEM'!AA49</f>
        <v>399366.31939917576</v>
      </c>
      <c r="AD50" s="248">
        <f t="shared" si="14"/>
        <v>0.34040420281836142</v>
      </c>
      <c r="AE50" s="218">
        <f>+K50-'Distribución  1 Y 2 SEM'!AB49</f>
        <v>31947.258722505791</v>
      </c>
      <c r="AF50" s="248">
        <f t="shared" si="15"/>
        <v>0.34039177337490895</v>
      </c>
      <c r="AG50" s="218">
        <f>+M50-'Distribución  1 Y 2 SEM'!AC49</f>
        <v>292890.63990022591</v>
      </c>
      <c r="AH50" s="248">
        <f t="shared" si="16"/>
        <v>0.34041841869608275</v>
      </c>
      <c r="AI50" s="218">
        <f>+O50-'Distribución  1 Y 2 SEM'!AD49</f>
        <v>55876.371838584899</v>
      </c>
      <c r="AJ50" s="248">
        <f t="shared" si="17"/>
        <v>0.34040488419136844</v>
      </c>
      <c r="AK50" s="218">
        <f>+Q50-'Distribución  1 Y 2 SEM'!AE49</f>
        <v>425162.97965350928</v>
      </c>
      <c r="AL50" s="248">
        <f t="shared" si="18"/>
        <v>0.34066648760382651</v>
      </c>
      <c r="AM50" s="219">
        <f t="shared" si="19"/>
        <v>12588526.874419829</v>
      </c>
    </row>
    <row r="51" spans="1:39" x14ac:dyDescent="0.2">
      <c r="A51" s="198" t="s">
        <v>44</v>
      </c>
      <c r="B51" s="248">
        <f t="shared" si="0"/>
        <v>0.98362461371173504</v>
      </c>
      <c r="C51" s="199">
        <f>'Part 2017'!O$18*'CALCULO GARANTIA'!$N50</f>
        <v>51431589.538550571</v>
      </c>
      <c r="D51" s="248">
        <f t="shared" si="1"/>
        <v>0.98362461371173482</v>
      </c>
      <c r="E51" s="199">
        <f>'Part 2017'!O$19*'CALCULO GARANTIA'!$N50</f>
        <v>6893010.5695225904</v>
      </c>
      <c r="F51" s="248">
        <f t="shared" si="2"/>
        <v>0.98362461371173526</v>
      </c>
      <c r="G51" s="199">
        <f>'Part 2017'!O$20*'CALCULO GARANTIA'!$N50</f>
        <v>2173201.8588618906</v>
      </c>
      <c r="H51" s="248">
        <f t="shared" si="3"/>
        <v>0.98362461371173526</v>
      </c>
      <c r="I51" s="199">
        <f>'Part 2017'!O$21*'CALCULO GARANTIA'!$N50</f>
        <v>2313489.8752512056</v>
      </c>
      <c r="J51" s="248">
        <f t="shared" si="4"/>
        <v>0.98362461371173526</v>
      </c>
      <c r="K51" s="199">
        <f>'Part 2017'!O$22*'CALCULO GARANTIA'!$N50</f>
        <v>185385.48743747422</v>
      </c>
      <c r="L51" s="248">
        <f t="shared" si="5"/>
        <v>0.98362461371173504</v>
      </c>
      <c r="M51" s="199">
        <f>'Part 2017'!O$23*'CALCULO GARANTIA'!$N50</f>
        <v>1705736.0175305773</v>
      </c>
      <c r="N51" s="248">
        <f t="shared" si="6"/>
        <v>0.98362461371173526</v>
      </c>
      <c r="O51" s="199">
        <f>'Part 2017'!O$24*'CALCULO GARANTIA'!$N50</f>
        <v>322904.82328107825</v>
      </c>
      <c r="P51" s="248">
        <f t="shared" si="7"/>
        <v>0.98362461371173482</v>
      </c>
      <c r="Q51" s="199">
        <f>+'Part 2017'!O$25*'CALCULO GARANTIA'!N50</f>
        <v>2466673.503102676</v>
      </c>
      <c r="R51" s="248">
        <f t="shared" si="8"/>
        <v>0.98362461371173504</v>
      </c>
      <c r="S51" s="200">
        <f t="shared" si="9"/>
        <v>67491998.55891037</v>
      </c>
      <c r="U51" s="198" t="s">
        <v>44</v>
      </c>
      <c r="V51" s="248">
        <f t="shared" si="10"/>
        <v>1.0155336480492423</v>
      </c>
      <c r="W51" s="218">
        <f>+C51-'Distribución  1 Y 2 SEM'!X50</f>
        <v>28987661.438551616</v>
      </c>
      <c r="X51" s="248">
        <f t="shared" si="11"/>
        <v>1.015652732771041</v>
      </c>
      <c r="Y51" s="218">
        <f>+E51-'Distribución  1 Y 2 SEM'!Y50</f>
        <v>3934990.3121136539</v>
      </c>
      <c r="Z51" s="248">
        <f t="shared" si="12"/>
        <v>1.0135075455549358</v>
      </c>
      <c r="AA51" s="218">
        <f>+G51-'Distribución  1 Y 2 SEM'!Z50</f>
        <v>1006816.1193915973</v>
      </c>
      <c r="AB51" s="248">
        <f t="shared" si="13"/>
        <v>1.0146401673833532</v>
      </c>
      <c r="AC51" s="218">
        <f>+I51-'Distribución  1 Y 2 SEM'!AA50</f>
        <v>1190367.4164918719</v>
      </c>
      <c r="AD51" s="248">
        <f t="shared" si="14"/>
        <v>1.0146225452398638</v>
      </c>
      <c r="AE51" s="218">
        <f>+K51-'Distribución  1 Y 2 SEM'!AB50</f>
        <v>95223.292456707684</v>
      </c>
      <c r="AF51" s="248">
        <f t="shared" si="15"/>
        <v>1.014585497537611</v>
      </c>
      <c r="AG51" s="218">
        <f>+M51-'Distribución  1 Y 2 SEM'!AC50</f>
        <v>873001.69643049443</v>
      </c>
      <c r="AH51" s="248">
        <f t="shared" si="16"/>
        <v>1.0146649176604068</v>
      </c>
      <c r="AI51" s="218">
        <f>+O51-'Distribución  1 Y 2 SEM'!AD50</f>
        <v>166547.37557363673</v>
      </c>
      <c r="AJ51" s="248">
        <f t="shared" si="17"/>
        <v>1.0146245761678281</v>
      </c>
      <c r="AK51" s="218">
        <f>+Q51-'Distribución  1 Y 2 SEM'!AE50</f>
        <v>1267257.9862005729</v>
      </c>
      <c r="AL51" s="248">
        <f t="shared" si="18"/>
        <v>1.0154043218877515</v>
      </c>
      <c r="AM51" s="219">
        <f t="shared" si="19"/>
        <v>37521872.73950813</v>
      </c>
    </row>
    <row r="52" spans="1:39" x14ac:dyDescent="0.2">
      <c r="A52" s="198" t="s">
        <v>45</v>
      </c>
      <c r="B52" s="248">
        <f t="shared" si="0"/>
        <v>0.84646054817445804</v>
      </c>
      <c r="C52" s="199">
        <f>'Part 2017'!O$18*'CALCULO GARANTIA'!$N51</f>
        <v>44259579.180319011</v>
      </c>
      <c r="D52" s="248">
        <f t="shared" si="1"/>
        <v>0.84646054817445782</v>
      </c>
      <c r="E52" s="199">
        <f>'Part 2017'!O$19*'CALCULO GARANTIA'!$N51</f>
        <v>5931796.9720513262</v>
      </c>
      <c r="F52" s="248">
        <f t="shared" si="2"/>
        <v>0.84646054817445815</v>
      </c>
      <c r="G52" s="199">
        <f>'Part 2017'!O$20*'CALCULO GARANTIA'!$N51</f>
        <v>1870154.1330939964</v>
      </c>
      <c r="H52" s="248">
        <f t="shared" si="3"/>
        <v>0.84646054817445815</v>
      </c>
      <c r="I52" s="199">
        <f>'Part 2017'!O$21*'CALCULO GARANTIA'!$N51</f>
        <v>1990879.3260180603</v>
      </c>
      <c r="J52" s="248">
        <f t="shared" si="4"/>
        <v>0.84646054817445815</v>
      </c>
      <c r="K52" s="199">
        <f>'Part 2017'!O$22*'CALCULO GARANTIA'!$N51</f>
        <v>159533.93106722477</v>
      </c>
      <c r="L52" s="248">
        <f t="shared" si="5"/>
        <v>0.84646054817445804</v>
      </c>
      <c r="M52" s="199">
        <f>'Part 2017'!O$23*'CALCULO GARANTIA'!$N51</f>
        <v>1467875.268992594</v>
      </c>
      <c r="N52" s="248">
        <f t="shared" si="6"/>
        <v>0.84646054817445804</v>
      </c>
      <c r="O52" s="199">
        <f>'Part 2017'!O$24*'CALCULO GARANTIA'!$N51</f>
        <v>277876.52922924928</v>
      </c>
      <c r="P52" s="248">
        <f t="shared" si="7"/>
        <v>0.84646054817445782</v>
      </c>
      <c r="Q52" s="199">
        <f>+'Part 2017'!O$25*'CALCULO GARANTIA'!N51</f>
        <v>2122701.8686781279</v>
      </c>
      <c r="R52" s="248">
        <f t="shared" si="8"/>
        <v>0.84646054817445815</v>
      </c>
      <c r="S52" s="200">
        <f t="shared" si="9"/>
        <v>58080403.134673446</v>
      </c>
      <c r="U52" s="198" t="s">
        <v>45</v>
      </c>
      <c r="V52" s="248">
        <f t="shared" si="10"/>
        <v>0.87391994510345672</v>
      </c>
      <c r="W52" s="218">
        <f>+C52-'Distribución  1 Y 2 SEM'!X51</f>
        <v>24945402.391854819</v>
      </c>
      <c r="X52" s="248">
        <f t="shared" si="11"/>
        <v>0.87402242374976968</v>
      </c>
      <c r="Y52" s="218">
        <f>+E52-'Distribución  1 Y 2 SEM'!Y51</f>
        <v>3386265.4616622333</v>
      </c>
      <c r="Z52" s="248">
        <f t="shared" si="12"/>
        <v>0.87217637768547929</v>
      </c>
      <c r="AA52" s="218">
        <f>+G52-'Distribución  1 Y 2 SEM'!Z51</f>
        <v>866418.05466333055</v>
      </c>
      <c r="AB52" s="248">
        <f t="shared" si="13"/>
        <v>0.87315105814832272</v>
      </c>
      <c r="AC52" s="218">
        <f>+I52-'Distribución  1 Y 2 SEM'!AA51</f>
        <v>1024373.5687850668</v>
      </c>
      <c r="AD52" s="248">
        <f t="shared" si="14"/>
        <v>0.87313589336998154</v>
      </c>
      <c r="AE52" s="218">
        <f>+K52-'Distribución  1 Y 2 SEM'!AB51</f>
        <v>81944.635390654483</v>
      </c>
      <c r="AF52" s="248">
        <f t="shared" si="15"/>
        <v>0.87310401187990838</v>
      </c>
      <c r="AG52" s="218">
        <f>+M52-'Distribución  1 Y 2 SEM'!AC51</f>
        <v>751263.72827261407</v>
      </c>
      <c r="AH52" s="248">
        <f t="shared" si="16"/>
        <v>0.87317235705929952</v>
      </c>
      <c r="AI52" s="218">
        <f>+O52-'Distribución  1 Y 2 SEM'!AD51</f>
        <v>143322.74819059452</v>
      </c>
      <c r="AJ52" s="248">
        <f t="shared" si="17"/>
        <v>0.87313764108996905</v>
      </c>
      <c r="AK52" s="218">
        <f>+Q52-'Distribución  1 Y 2 SEM'!AE51</f>
        <v>1090541.9351290867</v>
      </c>
      <c r="AL52" s="248">
        <f t="shared" si="18"/>
        <v>0.87380865316136569</v>
      </c>
      <c r="AM52" s="219">
        <f t="shared" si="19"/>
        <v>32289538.635848165</v>
      </c>
    </row>
    <row r="53" spans="1:39" x14ac:dyDescent="0.2">
      <c r="A53" s="198" t="s">
        <v>46</v>
      </c>
      <c r="B53" s="248">
        <f t="shared" si="0"/>
        <v>7.6592407754703533</v>
      </c>
      <c r="C53" s="199">
        <f>'Part 2017'!O$18*'CALCULO GARANTIA'!$N52</f>
        <v>400485024.72343254</v>
      </c>
      <c r="D53" s="248">
        <f t="shared" si="1"/>
        <v>7.6592407754703524</v>
      </c>
      <c r="E53" s="199">
        <f>'Part 2017'!O$19*'CALCULO GARANTIA'!$N52</f>
        <v>53674162.768875092</v>
      </c>
      <c r="F53" s="248">
        <f t="shared" si="2"/>
        <v>7.6592407754703551</v>
      </c>
      <c r="G53" s="199">
        <f>'Part 2017'!O$20*'CALCULO GARANTIA'!$N52</f>
        <v>16922183.583747767</v>
      </c>
      <c r="H53" s="248">
        <f t="shared" si="3"/>
        <v>7.6592407754703551</v>
      </c>
      <c r="I53" s="199">
        <f>'Part 2017'!O$21*'CALCULO GARANTIA'!$N52</f>
        <v>18014571.554179128</v>
      </c>
      <c r="J53" s="248">
        <f t="shared" si="4"/>
        <v>7.6592407754703569</v>
      </c>
      <c r="K53" s="199">
        <f>'Part 2017'!O$22*'CALCULO GARANTIA'!$N52</f>
        <v>1443550.7863141729</v>
      </c>
      <c r="L53" s="248">
        <f t="shared" si="5"/>
        <v>7.6592407754703533</v>
      </c>
      <c r="M53" s="199">
        <f>'Part 2017'!O$23*'CALCULO GARANTIA'!$N52</f>
        <v>13282143.081351751</v>
      </c>
      <c r="N53" s="248">
        <f t="shared" si="6"/>
        <v>7.6592407754703533</v>
      </c>
      <c r="O53" s="199">
        <f>'Part 2017'!O$24*'CALCULO GARANTIA'!$N52</f>
        <v>2514379.7283983896</v>
      </c>
      <c r="P53" s="248">
        <f t="shared" si="7"/>
        <v>7.6592407754703524</v>
      </c>
      <c r="Q53" s="199">
        <f>+'Part 2017'!O$25*'CALCULO GARANTIA'!N52</f>
        <v>19207374.450954039</v>
      </c>
      <c r="R53" s="248">
        <f t="shared" si="8"/>
        <v>7.6592407754703524</v>
      </c>
      <c r="S53" s="200">
        <f t="shared" si="9"/>
        <v>525543444.2919383</v>
      </c>
      <c r="U53" s="198" t="s">
        <v>46</v>
      </c>
      <c r="V53" s="248">
        <f t="shared" si="10"/>
        <v>7.9077085074656619</v>
      </c>
      <c r="W53" s="218">
        <f>+C53-'Distribución  1 Y 2 SEM'!X52</f>
        <v>225719726.18484226</v>
      </c>
      <c r="X53" s="248">
        <f t="shared" si="11"/>
        <v>7.9086357906428262</v>
      </c>
      <c r="Y53" s="218">
        <f>+E53-'Distribución  1 Y 2 SEM'!Y52</f>
        <v>30640793.072360408</v>
      </c>
      <c r="Z53" s="248">
        <f t="shared" si="12"/>
        <v>7.8919317501302446</v>
      </c>
      <c r="AA53" s="218">
        <f>+G53-'Distribución  1 Y 2 SEM'!Z52</f>
        <v>7839827.2751081176</v>
      </c>
      <c r="AB53" s="248">
        <f t="shared" si="13"/>
        <v>7.9007511952422043</v>
      </c>
      <c r="AC53" s="218">
        <f>+I53-'Distribución  1 Y 2 SEM'!AA52</f>
        <v>9269095.6764302775</v>
      </c>
      <c r="AD53" s="248">
        <f t="shared" si="14"/>
        <v>7.9006139759838803</v>
      </c>
      <c r="AE53" s="218">
        <f>+K53-'Distribución  1 Y 2 SEM'!AB52</f>
        <v>741480.14821098896</v>
      </c>
      <c r="AF53" s="248">
        <f t="shared" si="15"/>
        <v>7.9003254947200103</v>
      </c>
      <c r="AG53" s="218">
        <f>+M53-'Distribución  1 Y 2 SEM'!AC52</f>
        <v>6797847.5702467663</v>
      </c>
      <c r="AH53" s="248">
        <f t="shared" si="16"/>
        <v>7.9009439195077107</v>
      </c>
      <c r="AI53" s="218">
        <f>+O53-'Distribución  1 Y 2 SEM'!AD52</f>
        <v>1296863.0840047416</v>
      </c>
      <c r="AJ53" s="248">
        <f t="shared" si="17"/>
        <v>7.9006297903159526</v>
      </c>
      <c r="AK53" s="218">
        <f>+Q53-'Distribución  1 Y 2 SEM'!AE52</f>
        <v>9867823.4619619045</v>
      </c>
      <c r="AL53" s="248">
        <f t="shared" si="18"/>
        <v>7.9067014767390891</v>
      </c>
      <c r="AM53" s="219">
        <f t="shared" si="19"/>
        <v>292173511.77699745</v>
      </c>
    </row>
    <row r="54" spans="1:39" x14ac:dyDescent="0.2">
      <c r="A54" s="198" t="s">
        <v>47</v>
      </c>
      <c r="B54" s="248">
        <f t="shared" si="0"/>
        <v>13.04409882997977</v>
      </c>
      <c r="C54" s="199">
        <f>'Part 2017'!O$18*'CALCULO GARANTIA'!$N53</f>
        <v>682047528.67278051</v>
      </c>
      <c r="D54" s="248">
        <f t="shared" si="1"/>
        <v>13.04409882997977</v>
      </c>
      <c r="E54" s="199">
        <f>'Part 2017'!O$19*'CALCULO GARANTIA'!$N53</f>
        <v>91409984.918594271</v>
      </c>
      <c r="F54" s="248">
        <f t="shared" si="2"/>
        <v>13.044098829979772</v>
      </c>
      <c r="G54" s="199">
        <f>'Part 2017'!O$20*'CALCULO GARANTIA'!$N53</f>
        <v>28819388.4428332</v>
      </c>
      <c r="H54" s="248">
        <f t="shared" si="3"/>
        <v>13.04409882997977</v>
      </c>
      <c r="I54" s="199">
        <f>'Part 2017'!O$21*'CALCULO GARANTIA'!$N53</f>
        <v>30679783.887329806</v>
      </c>
      <c r="J54" s="248">
        <f t="shared" si="4"/>
        <v>13.044098829979772</v>
      </c>
      <c r="K54" s="199">
        <f>'Part 2017'!O$22*'CALCULO GARANTIA'!$N53</f>
        <v>2458444.5997678847</v>
      </c>
      <c r="L54" s="248">
        <f t="shared" si="5"/>
        <v>13.04409882997977</v>
      </c>
      <c r="M54" s="199">
        <f>'Part 2017'!O$23*'CALCULO GARANTIA'!$N53</f>
        <v>22620203.765097693</v>
      </c>
      <c r="N54" s="248">
        <f t="shared" si="6"/>
        <v>13.044098829979772</v>
      </c>
      <c r="O54" s="199">
        <f>'Part 2017'!O$24*'CALCULO GARANTIA'!$N53</f>
        <v>4282123.8598955227</v>
      </c>
      <c r="P54" s="248">
        <f t="shared" si="7"/>
        <v>13.04409882997977</v>
      </c>
      <c r="Q54" s="199">
        <f>+'Part 2017'!O$25*'CALCULO GARANTIA'!N53</f>
        <v>32711191.350070473</v>
      </c>
      <c r="R54" s="248">
        <f t="shared" si="8"/>
        <v>13.04409882997977</v>
      </c>
      <c r="S54" s="200">
        <f t="shared" si="9"/>
        <v>895028740.80506134</v>
      </c>
      <c r="U54" s="198" t="s">
        <v>47</v>
      </c>
      <c r="V54" s="248">
        <f t="shared" si="10"/>
        <v>11.701327078027704</v>
      </c>
      <c r="W54" s="218">
        <f>+C54-'Distribución  1 Y 2 SEM'!X53</f>
        <v>334005779.49454248</v>
      </c>
      <c r="X54" s="248">
        <f t="shared" si="11"/>
        <v>11.697757648272802</v>
      </c>
      <c r="Y54" s="218">
        <f>+E54-'Distribución  1 Y 2 SEM'!Y53</f>
        <v>45321162.966617614</v>
      </c>
      <c r="Z54" s="248">
        <f t="shared" si="12"/>
        <v>11.762057207135879</v>
      </c>
      <c r="AA54" s="218">
        <f>+G54-'Distribución  1 Y 2 SEM'!Z53</f>
        <v>11684401.211701311</v>
      </c>
      <c r="AB54" s="248">
        <f t="shared" si="13"/>
        <v>11.728108149739302</v>
      </c>
      <c r="AC54" s="218">
        <f>+I54-'Distribución  1 Y 2 SEM'!AA53</f>
        <v>13759319.064359259</v>
      </c>
      <c r="AD54" s="248">
        <f t="shared" si="14"/>
        <v>11.728636353545518</v>
      </c>
      <c r="AE54" s="218">
        <f>+K54-'Distribución  1 Y 2 SEM'!AB53</f>
        <v>1100743.6951324691</v>
      </c>
      <c r="AF54" s="248">
        <f t="shared" si="15"/>
        <v>11.729746816489675</v>
      </c>
      <c r="AG54" s="218">
        <f>+M54-'Distribución  1 Y 2 SEM'!AC53</f>
        <v>10092879.204708004</v>
      </c>
      <c r="AH54" s="248">
        <f t="shared" si="16"/>
        <v>11.727366288197191</v>
      </c>
      <c r="AI54" s="218">
        <f>+O54-'Distribución  1 Y 2 SEM'!AD53</f>
        <v>1924933.092388317</v>
      </c>
      <c r="AJ54" s="248">
        <f t="shared" si="17"/>
        <v>11.728575478778412</v>
      </c>
      <c r="AK54" s="218">
        <f>+Q54-'Distribución  1 Y 2 SEM'!AE53</f>
        <v>14648897.031821605</v>
      </c>
      <c r="AL54" s="248">
        <f t="shared" si="18"/>
        <v>11.70520348334602</v>
      </c>
      <c r="AM54" s="219">
        <f t="shared" si="19"/>
        <v>432538197.86351901</v>
      </c>
    </row>
    <row r="55" spans="1:39" x14ac:dyDescent="0.2">
      <c r="A55" s="198" t="s">
        <v>48</v>
      </c>
      <c r="B55" s="248">
        <f t="shared" si="0"/>
        <v>3.9879729630439482</v>
      </c>
      <c r="C55" s="199">
        <f>'Part 2017'!O$18*'CALCULO GARANTIA'!$N54</f>
        <v>208522423.76503131</v>
      </c>
      <c r="D55" s="248">
        <f t="shared" si="1"/>
        <v>3.9879729630439473</v>
      </c>
      <c r="E55" s="199">
        <f>'Part 2017'!O$19*'CALCULO GARANTIA'!$N54</f>
        <v>27946779.088316243</v>
      </c>
      <c r="F55" s="248">
        <f t="shared" si="2"/>
        <v>3.9879729630439487</v>
      </c>
      <c r="G55" s="199">
        <f>'Part 2017'!O$20*'CALCULO GARANTIA'!$N54</f>
        <v>8810953.0155758783</v>
      </c>
      <c r="H55" s="248">
        <f t="shared" si="3"/>
        <v>3.9879729630439487</v>
      </c>
      <c r="I55" s="199">
        <f>'Part 2017'!O$21*'CALCULO GARANTIA'!$N54</f>
        <v>9379731.804354351</v>
      </c>
      <c r="J55" s="248">
        <f t="shared" si="4"/>
        <v>3.9879729630439487</v>
      </c>
      <c r="K55" s="199">
        <f>'Part 2017'!O$22*'CALCULO GARANTIA'!$N54</f>
        <v>751620.3858009968</v>
      </c>
      <c r="L55" s="248">
        <f t="shared" si="5"/>
        <v>3.9879729630439482</v>
      </c>
      <c r="M55" s="199">
        <f>'Part 2017'!O$23*'CALCULO GARANTIA'!$N54</f>
        <v>6915675.9857127229</v>
      </c>
      <c r="N55" s="248">
        <f t="shared" si="6"/>
        <v>3.9879729630439482</v>
      </c>
      <c r="O55" s="199">
        <f>'Part 2017'!O$24*'CALCULO GARANTIA'!$N54</f>
        <v>1309173.9337653592</v>
      </c>
      <c r="P55" s="248">
        <f t="shared" si="7"/>
        <v>3.9879729630439473</v>
      </c>
      <c r="Q55" s="199">
        <f>+'Part 2017'!O$25*'CALCULO GARANTIA'!N54</f>
        <v>10000794.105700625</v>
      </c>
      <c r="R55" s="248">
        <f t="shared" si="8"/>
        <v>3.9879729630439487</v>
      </c>
      <c r="S55" s="200">
        <f t="shared" si="9"/>
        <v>273637180.00006831</v>
      </c>
      <c r="U55" s="198" t="s">
        <v>48</v>
      </c>
      <c r="V55" s="248">
        <f t="shared" si="10"/>
        <v>4.0463194448894919</v>
      </c>
      <c r="W55" s="218">
        <f>+C55-'Distribución  1 Y 2 SEM'!X54</f>
        <v>115499214.00043778</v>
      </c>
      <c r="X55" s="248">
        <f t="shared" si="11"/>
        <v>4.0463490078576285</v>
      </c>
      <c r="Y55" s="218">
        <f>+E55-'Distribución  1 Y 2 SEM'!Y54</f>
        <v>15676956.927895004</v>
      </c>
      <c r="Z55" s="248">
        <f t="shared" si="12"/>
        <v>4.0458164617815342</v>
      </c>
      <c r="AA55" s="218">
        <f>+G55-'Distribución  1 Y 2 SEM'!Z54</f>
        <v>4019104.986131289</v>
      </c>
      <c r="AB55" s="248">
        <f t="shared" si="13"/>
        <v>4.0460976369190194</v>
      </c>
      <c r="AC55" s="218">
        <f>+I55-'Distribución  1 Y 2 SEM'!AA54</f>
        <v>4746848.1396256825</v>
      </c>
      <c r="AD55" s="248">
        <f t="shared" si="14"/>
        <v>4.0460932621943817</v>
      </c>
      <c r="AE55" s="218">
        <f>+K55-'Distribución  1 Y 2 SEM'!AB54</f>
        <v>379729.70719073329</v>
      </c>
      <c r="AF55" s="248">
        <f t="shared" si="15"/>
        <v>4.0460840650444476</v>
      </c>
      <c r="AG55" s="218">
        <f>+M55-'Distribución  1 Y 2 SEM'!AC54</f>
        <v>3481459.4346724856</v>
      </c>
      <c r="AH55" s="248">
        <f t="shared" si="16"/>
        <v>4.0461037812139455</v>
      </c>
      <c r="AI55" s="218">
        <f>+O55-'Distribución  1 Y 2 SEM'!AD54</f>
        <v>664128.57518868544</v>
      </c>
      <c r="AJ55" s="248">
        <f t="shared" si="17"/>
        <v>4.04609376637542</v>
      </c>
      <c r="AK55" s="218">
        <f>+Q55-'Distribución  1 Y 2 SEM'!AE54</f>
        <v>5053538.7756145578</v>
      </c>
      <c r="AL55" s="248">
        <f t="shared" si="18"/>
        <v>4.046287339467959</v>
      </c>
      <c r="AM55" s="219">
        <f t="shared" si="19"/>
        <v>149521008.86939418</v>
      </c>
    </row>
    <row r="56" spans="1:39" x14ac:dyDescent="0.2">
      <c r="A56" s="198" t="s">
        <v>49</v>
      </c>
      <c r="B56" s="248">
        <f t="shared" si="0"/>
        <v>1.0630998967435923</v>
      </c>
      <c r="C56" s="199">
        <f>'Part 2017'!O$18*'CALCULO GARANTIA'!$N55</f>
        <v>55587179.057534002</v>
      </c>
      <c r="D56" s="248">
        <f t="shared" si="1"/>
        <v>1.0630998967435921</v>
      </c>
      <c r="E56" s="199">
        <f>'Part 2017'!O$19*'CALCULO GARANTIA'!$N55</f>
        <v>7449954.7109335726</v>
      </c>
      <c r="F56" s="248">
        <f t="shared" si="2"/>
        <v>1.0630998967435923</v>
      </c>
      <c r="G56" s="199">
        <f>'Part 2017'!O$20*'CALCULO GARANTIA'!$N55</f>
        <v>2348793.0655181156</v>
      </c>
      <c r="H56" s="248">
        <f t="shared" si="3"/>
        <v>1.0630998967435923</v>
      </c>
      <c r="I56" s="199">
        <f>'Part 2017'!O$21*'CALCULO GARANTIA'!$N55</f>
        <v>2500416.1274655587</v>
      </c>
      <c r="J56" s="248">
        <f t="shared" si="4"/>
        <v>1.0630998967435923</v>
      </c>
      <c r="K56" s="199">
        <f>'Part 2017'!O$22*'CALCULO GARANTIA'!$N55</f>
        <v>200364.33595214746</v>
      </c>
      <c r="L56" s="248">
        <f t="shared" si="5"/>
        <v>1.0630998967435923</v>
      </c>
      <c r="M56" s="199">
        <f>'Part 2017'!O$23*'CALCULO GARANTIA'!$N55</f>
        <v>1843556.7378349639</v>
      </c>
      <c r="N56" s="248">
        <f t="shared" si="6"/>
        <v>1.0630998967435923</v>
      </c>
      <c r="O56" s="199">
        <f>'Part 2017'!O$24*'CALCULO GARANTIA'!$N55</f>
        <v>348995.01242933032</v>
      </c>
      <c r="P56" s="248">
        <f t="shared" si="7"/>
        <v>1.0630998967435921</v>
      </c>
      <c r="Q56" s="199">
        <f>+'Part 2017'!O$25*'CALCULO GARANTIA'!N55</f>
        <v>2665976.7454915657</v>
      </c>
      <c r="R56" s="248">
        <f t="shared" si="8"/>
        <v>1.0630998967435916</v>
      </c>
      <c r="S56" s="200">
        <f t="shared" si="9"/>
        <v>72945243.234858513</v>
      </c>
      <c r="U56" s="198" t="s">
        <v>49</v>
      </c>
      <c r="V56" s="248">
        <f t="shared" si="10"/>
        <v>1.065484910937414</v>
      </c>
      <c r="W56" s="218">
        <f>+C56-'Distribución  1 Y 2 SEM'!X55</f>
        <v>30413483.517230984</v>
      </c>
      <c r="X56" s="248">
        <f t="shared" si="11"/>
        <v>1.0654648501468265</v>
      </c>
      <c r="Y56" s="218">
        <f>+E56-'Distribución  1 Y 2 SEM'!Y55</f>
        <v>4127979.7000955106</v>
      </c>
      <c r="Z56" s="248">
        <f t="shared" si="12"/>
        <v>1.0658262243925205</v>
      </c>
      <c r="AA56" s="218">
        <f>+G56-'Distribución  1 Y 2 SEM'!Z55</f>
        <v>1058789.3774398246</v>
      </c>
      <c r="AB56" s="248">
        <f t="shared" si="13"/>
        <v>1.0656354250273978</v>
      </c>
      <c r="AC56" s="218">
        <f>+I56-'Distribución  1 Y 2 SEM'!AA55</f>
        <v>1250194.6291791298</v>
      </c>
      <c r="AD56" s="248">
        <f t="shared" si="14"/>
        <v>1.0656383936208911</v>
      </c>
      <c r="AE56" s="218">
        <f>+K56-'Distribución  1 Y 2 SEM'!AB55</f>
        <v>100011.1784278056</v>
      </c>
      <c r="AF56" s="248">
        <f t="shared" si="15"/>
        <v>1.0656446346078576</v>
      </c>
      <c r="AG56" s="218">
        <f>+M56-'Distribución  1 Y 2 SEM'!AC55</f>
        <v>916935.61169814295</v>
      </c>
      <c r="AH56" s="248">
        <f t="shared" si="16"/>
        <v>1.0656312556417924</v>
      </c>
      <c r="AI56" s="218">
        <f>+O56-'Distribución  1 Y 2 SEM'!AD55</f>
        <v>174913.0041527453</v>
      </c>
      <c r="AJ56" s="248">
        <f t="shared" si="17"/>
        <v>1.065638051494546</v>
      </c>
      <c r="AK56" s="218">
        <f>+Q56-'Distribución  1 Y 2 SEM'!AE55</f>
        <v>1330973.4091561234</v>
      </c>
      <c r="AL56" s="248">
        <f t="shared" si="18"/>
        <v>1.0655066969818705</v>
      </c>
      <c r="AM56" s="219">
        <f t="shared" si="19"/>
        <v>39373287.886859104</v>
      </c>
    </row>
    <row r="57" spans="1:39" x14ac:dyDescent="0.2">
      <c r="A57" s="198" t="s">
        <v>50</v>
      </c>
      <c r="B57" s="248">
        <f t="shared" si="0"/>
        <v>0.25540779755951121</v>
      </c>
      <c r="C57" s="199">
        <f>'Part 2017'!O$18*'CALCULO GARANTIA'!$N56</f>
        <v>13354717.669637023</v>
      </c>
      <c r="D57" s="248">
        <f t="shared" si="1"/>
        <v>0.25540779755951115</v>
      </c>
      <c r="E57" s="199">
        <f>'Part 2017'!O$19*'CALCULO GARANTIA'!$N56</f>
        <v>1789837.9357067863</v>
      </c>
      <c r="F57" s="248">
        <f t="shared" si="2"/>
        <v>0.25540779755951126</v>
      </c>
      <c r="G57" s="199">
        <f>'Part 2017'!O$20*'CALCULO GARANTIA'!$N56</f>
        <v>564293.21987952734</v>
      </c>
      <c r="H57" s="248">
        <f t="shared" si="3"/>
        <v>0.25540779755951121</v>
      </c>
      <c r="I57" s="199">
        <f>'Part 2017'!O$21*'CALCULO GARANTIA'!$N56</f>
        <v>600720.38202096615</v>
      </c>
      <c r="J57" s="248">
        <f t="shared" si="4"/>
        <v>0.25540779755951126</v>
      </c>
      <c r="K57" s="199">
        <f>'Part 2017'!O$22*'CALCULO GARANTIA'!$N56</f>
        <v>48137.163696249248</v>
      </c>
      <c r="L57" s="248">
        <f t="shared" si="5"/>
        <v>0.25540779755951121</v>
      </c>
      <c r="M57" s="199">
        <f>'Part 2017'!O$23*'CALCULO GARANTIA'!$N56</f>
        <v>442911.12013906182</v>
      </c>
      <c r="N57" s="248">
        <f t="shared" si="6"/>
        <v>0.25540779755951126</v>
      </c>
      <c r="O57" s="199">
        <f>'Part 2017'!O$24*'CALCULO GARANTIA'!$N56</f>
        <v>83845.410724678222</v>
      </c>
      <c r="P57" s="248">
        <f t="shared" si="7"/>
        <v>0.25540779755951115</v>
      </c>
      <c r="Q57" s="199">
        <f>+'Part 2017'!O$25*'CALCULO GARANTIA'!N56</f>
        <v>640496.01641067839</v>
      </c>
      <c r="R57" s="248">
        <f t="shared" si="8"/>
        <v>0.25540779755951115</v>
      </c>
      <c r="S57" s="200">
        <f t="shared" si="9"/>
        <v>17524960.706069551</v>
      </c>
      <c r="U57" s="198" t="s">
        <v>50</v>
      </c>
      <c r="V57" s="248">
        <f t="shared" si="10"/>
        <v>0.26369329191252455</v>
      </c>
      <c r="W57" s="218">
        <f>+C57-'Distribución  1 Y 2 SEM'!X56</f>
        <v>7526931.1698934268</v>
      </c>
      <c r="X57" s="248">
        <f t="shared" si="11"/>
        <v>0.2637242134308494</v>
      </c>
      <c r="Y57" s="218">
        <f>+E57-'Distribución  1 Y 2 SEM'!Y56</f>
        <v>1021758.9058110936</v>
      </c>
      <c r="Z57" s="248">
        <f t="shared" si="12"/>
        <v>0.26316719448827663</v>
      </c>
      <c r="AA57" s="218">
        <f>+G57-'Distribución  1 Y 2 SEM'!Z56</f>
        <v>261429.69992471416</v>
      </c>
      <c r="AB57" s="248">
        <f t="shared" si="13"/>
        <v>0.26346129087691028</v>
      </c>
      <c r="AC57" s="218">
        <f>+I57-'Distribución  1 Y 2 SEM'!AA56</f>
        <v>309090.59807433235</v>
      </c>
      <c r="AD57" s="248">
        <f t="shared" si="14"/>
        <v>0.26345671511417101</v>
      </c>
      <c r="AE57" s="218">
        <f>+K57-'Distribución  1 Y 2 SEM'!AB56</f>
        <v>24725.663697005108</v>
      </c>
      <c r="AF57" s="248">
        <f t="shared" si="15"/>
        <v>0.2634470953141933</v>
      </c>
      <c r="AG57" s="218">
        <f>+M57-'Distribución  1 Y 2 SEM'!AC56</f>
        <v>226683.46993640246</v>
      </c>
      <c r="AH57" s="248">
        <f t="shared" si="16"/>
        <v>0.26346771752958165</v>
      </c>
      <c r="AI57" s="218">
        <f>+O57-'Distribución  1 Y 2 SEM'!AD56</f>
        <v>43245.662818524688</v>
      </c>
      <c r="AJ57" s="248">
        <f t="shared" si="17"/>
        <v>0.26345724246457597</v>
      </c>
      <c r="AK57" s="218">
        <f>+Q57-'Distribución  1 Y 2 SEM'!AE56</f>
        <v>329055.99014426966</v>
      </c>
      <c r="AL57" s="248">
        <f t="shared" si="18"/>
        <v>0.26365971110373565</v>
      </c>
      <c r="AM57" s="219">
        <f t="shared" si="19"/>
        <v>9742923.0044812392</v>
      </c>
    </row>
    <row r="58" spans="1:39" ht="13.5" thickBot="1" x14ac:dyDescent="0.25">
      <c r="A58" s="198" t="s">
        <v>51</v>
      </c>
      <c r="B58" s="248">
        <f t="shared" si="0"/>
        <v>0.35187815273226136</v>
      </c>
      <c r="C58" s="199">
        <f>'Part 2017'!O$18*'CALCULO GARANTIA'!$N57</f>
        <v>18398942.509802673</v>
      </c>
      <c r="D58" s="248">
        <f t="shared" si="1"/>
        <v>0.35187815273226136</v>
      </c>
      <c r="E58" s="199">
        <f>'Part 2017'!O$19*'CALCULO GARANTIA'!$N57</f>
        <v>2465879.5562413498</v>
      </c>
      <c r="F58" s="248">
        <f t="shared" si="2"/>
        <v>0.35187815273226147</v>
      </c>
      <c r="G58" s="199">
        <f>'Part 2017'!O$20*'CALCULO GARANTIA'!$N57</f>
        <v>777433.02165346732</v>
      </c>
      <c r="H58" s="248">
        <f t="shared" si="3"/>
        <v>0.35187815273226142</v>
      </c>
      <c r="I58" s="199">
        <f>'Part 2017'!O$21*'CALCULO GARANTIA'!$N57</f>
        <v>827619.12656524638</v>
      </c>
      <c r="J58" s="248">
        <f t="shared" si="4"/>
        <v>0.35187815273226142</v>
      </c>
      <c r="K58" s="199">
        <f>'Part 2017'!O$22*'CALCULO GARANTIA'!$N57</f>
        <v>66319.103805982784</v>
      </c>
      <c r="L58" s="248">
        <f t="shared" si="5"/>
        <v>0.35187815273226136</v>
      </c>
      <c r="M58" s="199">
        <f>'Part 2017'!O$23*'CALCULO GARANTIA'!$N57</f>
        <v>610203.55787217419</v>
      </c>
      <c r="N58" s="248">
        <f t="shared" si="6"/>
        <v>0.35187815273226142</v>
      </c>
      <c r="O58" s="199">
        <f>'Part 2017'!O$24*'CALCULO GARANTIA'!$N57</f>
        <v>115514.75140066186</v>
      </c>
      <c r="P58" s="248">
        <f t="shared" si="7"/>
        <v>0.35187815273226136</v>
      </c>
      <c r="Q58" s="199">
        <f>+'Part 2017'!O$25*'CALCULO GARANTIA'!N57</f>
        <v>882418.4587960667</v>
      </c>
      <c r="R58" s="248">
        <f t="shared" si="8"/>
        <v>0.35187815273226108</v>
      </c>
      <c r="S58" s="200">
        <f t="shared" si="9"/>
        <v>24144332.549284674</v>
      </c>
      <c r="U58" s="198" t="s">
        <v>51</v>
      </c>
      <c r="V58" s="248">
        <f t="shared" si="10"/>
        <v>0.36329317010945245</v>
      </c>
      <c r="W58" s="218">
        <f>+C58-'Distribución  1 Y 2 SEM'!X57</f>
        <v>10369936.474581793</v>
      </c>
      <c r="X58" s="248">
        <f t="shared" si="11"/>
        <v>0.36333577102787301</v>
      </c>
      <c r="Y58" s="218">
        <f>+E58-'Distribución  1 Y 2 SEM'!Y57</f>
        <v>1407688.5660891812</v>
      </c>
      <c r="Z58" s="248">
        <f t="shared" si="12"/>
        <v>0.36256835985866737</v>
      </c>
      <c r="AA58" s="218">
        <f>+G58-'Distribución  1 Y 2 SEM'!Z57</f>
        <v>360174.59434621758</v>
      </c>
      <c r="AB58" s="248">
        <f t="shared" si="13"/>
        <v>0.36297353971200969</v>
      </c>
      <c r="AC58" s="218">
        <f>+I58-'Distribución  1 Y 2 SEM'!AA57</f>
        <v>425837.54183136794</v>
      </c>
      <c r="AD58" s="248">
        <f t="shared" si="14"/>
        <v>0.36296723563298222</v>
      </c>
      <c r="AE58" s="218">
        <f>+K58-'Distribución  1 Y 2 SEM'!AB57</f>
        <v>34064.820846959672</v>
      </c>
      <c r="AF58" s="248">
        <f t="shared" si="15"/>
        <v>0.36295398232796111</v>
      </c>
      <c r="AG58" s="218">
        <f>+M58-'Distribución  1 Y 2 SEM'!AC57</f>
        <v>312304.32828729419</v>
      </c>
      <c r="AH58" s="248">
        <f t="shared" si="16"/>
        <v>0.36298239378260516</v>
      </c>
      <c r="AI58" s="218">
        <f>+O58-'Distribución  1 Y 2 SEM'!AD57</f>
        <v>59580.028846687906</v>
      </c>
      <c r="AJ58" s="248">
        <f t="shared" si="17"/>
        <v>0.36296796216947846</v>
      </c>
      <c r="AK58" s="218">
        <f>+Q58-'Distribución  1 Y 2 SEM'!AE57</f>
        <v>453344.08371174242</v>
      </c>
      <c r="AL58" s="248">
        <f t="shared" si="18"/>
        <v>0.36324690545709337</v>
      </c>
      <c r="AM58" s="219">
        <f t="shared" si="19"/>
        <v>13422932.979290493</v>
      </c>
    </row>
    <row r="59" spans="1:39" ht="14.25" thickTop="1" thickBot="1" x14ac:dyDescent="0.25">
      <c r="A59" s="201" t="s">
        <v>52</v>
      </c>
      <c r="B59" s="250">
        <f t="shared" ref="B59:S59" si="20">SUM(B8:B58)</f>
        <v>100</v>
      </c>
      <c r="C59" s="202">
        <f t="shared" si="20"/>
        <v>5228782283.5656815</v>
      </c>
      <c r="D59" s="250">
        <f t="shared" si="20"/>
        <v>99.999999999999972</v>
      </c>
      <c r="E59" s="202">
        <f t="shared" si="20"/>
        <v>700776543.55472291</v>
      </c>
      <c r="F59" s="250">
        <f t="shared" si="20"/>
        <v>100.00000000000001</v>
      </c>
      <c r="G59" s="202">
        <f>SUM(G8:G58)</f>
        <v>220938133.16253364</v>
      </c>
      <c r="H59" s="250">
        <f t="shared" si="20"/>
        <v>100.00000000000001</v>
      </c>
      <c r="I59" s="202">
        <f>SUM(I8:I58)</f>
        <v>235200486.3441945</v>
      </c>
      <c r="J59" s="250">
        <f t="shared" si="20"/>
        <v>100.00000000000001</v>
      </c>
      <c r="K59" s="202">
        <f>SUM(K8:K58)</f>
        <v>18847178.573329601</v>
      </c>
      <c r="L59" s="250">
        <f t="shared" si="20"/>
        <v>100</v>
      </c>
      <c r="M59" s="202">
        <f t="shared" si="20"/>
        <v>173413311.72000003</v>
      </c>
      <c r="N59" s="250">
        <f t="shared" si="20"/>
        <v>100</v>
      </c>
      <c r="O59" s="202">
        <f t="shared" si="20"/>
        <v>32828054.399999999</v>
      </c>
      <c r="P59" s="250">
        <f t="shared" si="20"/>
        <v>99.999999999999986</v>
      </c>
      <c r="Q59" s="202">
        <f t="shared" si="20"/>
        <v>250773869.29090914</v>
      </c>
      <c r="R59" s="250">
        <f t="shared" si="20"/>
        <v>99.999999999999972</v>
      </c>
      <c r="S59" s="203">
        <f t="shared" si="20"/>
        <v>6861560560.611372</v>
      </c>
      <c r="U59" s="201" t="s">
        <v>52</v>
      </c>
      <c r="V59" s="250">
        <f t="shared" ref="V59" si="21">SUM(V8:V58)</f>
        <v>100</v>
      </c>
      <c r="W59" s="202">
        <f t="shared" ref="W59:Y59" si="22">SUM(W8:W58)</f>
        <v>2854426487.4171882</v>
      </c>
      <c r="X59" s="250">
        <f t="shared" ref="X59" si="23">SUM(X8:X58)</f>
        <v>100</v>
      </c>
      <c r="Y59" s="202">
        <f t="shared" si="22"/>
        <v>387434620.6284191</v>
      </c>
      <c r="Z59" s="250">
        <f t="shared" ref="Z59" si="24">SUM(Z8:Z58)</f>
        <v>100</v>
      </c>
      <c r="AA59" s="202">
        <f>SUM(AA8:AA58)</f>
        <v>99339775.39756009</v>
      </c>
      <c r="AB59" s="250">
        <f t="shared" ref="AB59" si="25">SUM(AB8:AB58)</f>
        <v>99.999999999999986</v>
      </c>
      <c r="AC59" s="202">
        <f>SUM(AC8:AC58)</f>
        <v>117319169.37230074</v>
      </c>
      <c r="AD59" s="250">
        <f t="shared" ref="AD59" si="26">SUM(AD8:AD58)</f>
        <v>99.999999999999986</v>
      </c>
      <c r="AE59" s="202">
        <f>SUM(AE8:AE58)</f>
        <v>9385095.2655695453</v>
      </c>
      <c r="AF59" s="250">
        <f t="shared" ref="AF59" si="27">SUM(AF8:AF58)</f>
        <v>100</v>
      </c>
      <c r="AG59" s="202">
        <f t="shared" ref="AG59:AM59" si="28">SUM(AG8:AG58)</f>
        <v>86045158.200000003</v>
      </c>
      <c r="AH59" s="250">
        <f t="shared" ref="AH59" si="29">SUM(AH8:AH58)</f>
        <v>99.999999999999986</v>
      </c>
      <c r="AI59" s="202">
        <f t="shared" si="28"/>
        <v>16414027.199999997</v>
      </c>
      <c r="AJ59" s="250">
        <f t="shared" ref="AJ59" si="30">SUM(AJ8:AJ58)</f>
        <v>99.999999999999986</v>
      </c>
      <c r="AK59" s="202">
        <f t="shared" si="28"/>
        <v>124899200.74545453</v>
      </c>
      <c r="AL59" s="250">
        <f t="shared" ref="AL59" si="31">SUM(AL8:AL58)</f>
        <v>100.00000000000004</v>
      </c>
      <c r="AM59" s="203">
        <f t="shared" si="28"/>
        <v>3695264234.2264924</v>
      </c>
    </row>
    <row r="60" spans="1:39" ht="13.5" thickTop="1" x14ac:dyDescent="0.2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</row>
    <row r="61" spans="1:39" ht="16.5" customHeight="1" x14ac:dyDescent="0.2">
      <c r="A61" s="192" t="s">
        <v>149</v>
      </c>
      <c r="B61" s="192"/>
      <c r="U61" s="192" t="s">
        <v>149</v>
      </c>
      <c r="V61" s="192"/>
    </row>
    <row r="64" spans="1:39" ht="16.5" customHeight="1" x14ac:dyDescent="0.2"/>
  </sheetData>
  <mergeCells count="29">
    <mergeCell ref="U1:AM1"/>
    <mergeCell ref="U2:AM2"/>
    <mergeCell ref="U3:AM3"/>
    <mergeCell ref="U4:AM4"/>
    <mergeCell ref="A5:S5"/>
    <mergeCell ref="A1:S1"/>
    <mergeCell ref="A2:S2"/>
    <mergeCell ref="A3:S3"/>
    <mergeCell ref="A4:S4"/>
    <mergeCell ref="A6:A7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U6:U7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Header>&amp;LANEXO II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opLeftCell="A4" zoomScaleNormal="100" workbookViewId="0">
      <pane xSplit="1" ySplit="2" topLeftCell="AF6" activePane="bottomRight" state="frozen"/>
      <selection activeCell="A4" sqref="A4"/>
      <selection pane="topRight" activeCell="B4" sqref="B4"/>
      <selection pane="bottomLeft" activeCell="A6" sqref="A6"/>
      <selection pane="bottomRight" activeCell="AP7" sqref="AP7"/>
    </sheetView>
  </sheetViews>
  <sheetFormatPr baseColWidth="10" defaultColWidth="9.7109375" defaultRowHeight="12.75" x14ac:dyDescent="0.2"/>
  <cols>
    <col min="1" max="1" width="28.85546875" style="25" customWidth="1"/>
    <col min="2" max="6" width="15.7109375" style="25" customWidth="1"/>
    <col min="7" max="7" width="12.42578125" style="25" customWidth="1"/>
    <col min="8" max="8" width="15.42578125" style="25" customWidth="1"/>
    <col min="9" max="9" width="12.5703125" style="90" customWidth="1"/>
    <col min="10" max="10" width="12.28515625" style="25" customWidth="1"/>
    <col min="11" max="11" width="15.5703125" style="25" customWidth="1"/>
    <col min="12" max="12" width="12" style="90" customWidth="1"/>
    <col min="13" max="13" width="17.7109375" style="92" customWidth="1"/>
    <col min="14" max="14" width="18" style="25" customWidth="1"/>
    <col min="15" max="15" width="16.140625" style="25" customWidth="1"/>
    <col min="16" max="16" width="14.140625" style="25" customWidth="1"/>
    <col min="17" max="17" width="15.5703125" style="25" customWidth="1"/>
    <col min="18" max="18" width="14.5703125" style="25" customWidth="1"/>
    <col min="19" max="19" width="17.42578125" style="25" customWidth="1"/>
    <col min="20" max="20" width="14.28515625" style="25" customWidth="1"/>
    <col min="21" max="21" width="15" style="25" customWidth="1"/>
    <col min="22" max="22" width="16.140625" style="25" customWidth="1"/>
    <col min="23" max="23" width="13.140625" style="25" customWidth="1"/>
    <col min="24" max="24" width="14" style="25" customWidth="1"/>
    <col min="25" max="25" width="12.85546875" style="25" customWidth="1"/>
    <col min="26" max="26" width="14.42578125" style="25" customWidth="1"/>
    <col min="27" max="27" width="14.28515625" style="25" customWidth="1"/>
    <col min="28" max="28" width="15.42578125" style="25" customWidth="1"/>
    <col min="29" max="29" width="13.5703125" style="25" customWidth="1"/>
    <col min="30" max="30" width="14.140625" style="25" customWidth="1"/>
    <col min="31" max="31" width="16.85546875" style="25" customWidth="1"/>
    <col min="32" max="32" width="14.140625" style="90" customWidth="1"/>
    <col min="33" max="33" width="18.42578125" style="25" bestFit="1" customWidth="1"/>
    <col min="34" max="34" width="16.85546875" style="25" bestFit="1" customWidth="1"/>
    <col min="35" max="35" width="13.85546875" style="90" customWidth="1"/>
    <col min="36" max="36" width="15.140625" style="90" customWidth="1"/>
    <col min="37" max="37" width="17.5703125" style="92" customWidth="1"/>
    <col min="38" max="38" width="3.7109375" style="22" customWidth="1"/>
    <col min="39" max="41" width="18.42578125" style="25" customWidth="1"/>
    <col min="42" max="42" width="20.140625" style="25" customWidth="1"/>
    <col min="43" max="43" width="16.140625" style="25" bestFit="1" customWidth="1"/>
    <col min="44" max="16384" width="9.7109375" style="25"/>
  </cols>
  <sheetData>
    <row r="1" spans="1:43" ht="33" customHeight="1" x14ac:dyDescent="0.4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</row>
    <row r="2" spans="1:43" ht="26.25" x14ac:dyDescent="0.4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3" ht="18.75" thickBot="1" x14ac:dyDescent="0.3">
      <c r="B3" s="285" t="s">
        <v>139</v>
      </c>
      <c r="C3" s="285"/>
      <c r="D3" s="285"/>
      <c r="E3" s="285"/>
      <c r="F3" s="285"/>
      <c r="G3" s="286" t="s">
        <v>69</v>
      </c>
      <c r="H3" s="286"/>
      <c r="I3" s="286"/>
      <c r="J3" s="286"/>
      <c r="K3" s="286"/>
      <c r="L3" s="286"/>
      <c r="M3" s="286"/>
      <c r="N3" s="286" t="s">
        <v>124</v>
      </c>
      <c r="O3" s="286"/>
      <c r="P3" s="286"/>
      <c r="Q3" s="286"/>
      <c r="R3" s="286"/>
      <c r="S3" s="286"/>
      <c r="T3" s="286" t="s">
        <v>124</v>
      </c>
      <c r="U3" s="286"/>
      <c r="V3" s="286"/>
      <c r="W3" s="286"/>
      <c r="X3" s="286"/>
      <c r="Y3" s="286"/>
      <c r="Z3" s="158"/>
      <c r="AA3" s="286" t="s">
        <v>124</v>
      </c>
      <c r="AB3" s="286"/>
      <c r="AC3" s="286"/>
      <c r="AD3" s="286"/>
      <c r="AE3" s="286"/>
      <c r="AF3" s="286"/>
      <c r="AG3" s="285" t="s">
        <v>124</v>
      </c>
      <c r="AH3" s="285"/>
      <c r="AI3" s="285"/>
      <c r="AJ3" s="285"/>
      <c r="AK3" s="285"/>
      <c r="AM3" s="285" t="s">
        <v>165</v>
      </c>
      <c r="AN3" s="285"/>
      <c r="AO3" s="285"/>
      <c r="AP3" s="285"/>
      <c r="AQ3" s="285"/>
    </row>
    <row r="4" spans="1:43" ht="64.5" thickBot="1" x14ac:dyDescent="0.25">
      <c r="A4" s="19" t="s">
        <v>0</v>
      </c>
      <c r="B4" s="20" t="s">
        <v>178</v>
      </c>
      <c r="C4" s="19" t="s">
        <v>179</v>
      </c>
      <c r="D4" s="20" t="s">
        <v>162</v>
      </c>
      <c r="E4" s="23" t="s">
        <v>163</v>
      </c>
      <c r="F4" s="155" t="s">
        <v>114</v>
      </c>
      <c r="G4" s="19" t="s">
        <v>98</v>
      </c>
      <c r="H4" s="20" t="s">
        <v>99</v>
      </c>
      <c r="I4" s="21">
        <v>0.85</v>
      </c>
      <c r="J4" s="19" t="s">
        <v>58</v>
      </c>
      <c r="K4" s="20" t="s">
        <v>100</v>
      </c>
      <c r="L4" s="21">
        <v>0.15</v>
      </c>
      <c r="M4" s="150" t="s">
        <v>101</v>
      </c>
      <c r="N4" s="19" t="s">
        <v>84</v>
      </c>
      <c r="O4" s="19" t="s">
        <v>85</v>
      </c>
      <c r="P4" s="19" t="s">
        <v>102</v>
      </c>
      <c r="Q4" s="19" t="s">
        <v>103</v>
      </c>
      <c r="R4" s="19" t="s">
        <v>86</v>
      </c>
      <c r="S4" s="19" t="s">
        <v>110</v>
      </c>
      <c r="T4" s="19" t="s">
        <v>111</v>
      </c>
      <c r="U4" s="19" t="s">
        <v>106</v>
      </c>
      <c r="V4" s="19" t="s">
        <v>63</v>
      </c>
      <c r="W4" s="19" t="s">
        <v>95</v>
      </c>
      <c r="X4" s="19" t="s">
        <v>96</v>
      </c>
      <c r="Y4" s="19" t="s">
        <v>113</v>
      </c>
      <c r="Z4" s="19" t="s">
        <v>112</v>
      </c>
      <c r="AA4" s="19" t="s">
        <v>86</v>
      </c>
      <c r="AB4" s="19" t="s">
        <v>105</v>
      </c>
      <c r="AC4" s="19" t="s">
        <v>108</v>
      </c>
      <c r="AD4" s="19" t="s">
        <v>107</v>
      </c>
      <c r="AE4" s="19" t="s">
        <v>62</v>
      </c>
      <c r="AF4" s="21">
        <v>0.85</v>
      </c>
      <c r="AG4" s="19" t="s">
        <v>109</v>
      </c>
      <c r="AH4" s="23" t="s">
        <v>64</v>
      </c>
      <c r="AI4" s="24" t="s">
        <v>66</v>
      </c>
      <c r="AJ4" s="21">
        <v>0.15</v>
      </c>
      <c r="AK4" s="150" t="s">
        <v>104</v>
      </c>
      <c r="AM4" s="157" t="s">
        <v>127</v>
      </c>
      <c r="AN4" s="157" t="s">
        <v>125</v>
      </c>
      <c r="AO4" s="157" t="s">
        <v>126</v>
      </c>
      <c r="AP4" s="157" t="s">
        <v>181</v>
      </c>
      <c r="AQ4" s="157" t="s">
        <v>115</v>
      </c>
    </row>
    <row r="5" spans="1:43" x14ac:dyDescent="0.2">
      <c r="A5" s="113"/>
      <c r="B5" s="114" t="s">
        <v>131</v>
      </c>
      <c r="C5" s="113" t="s">
        <v>131</v>
      </c>
      <c r="D5" s="114"/>
      <c r="E5" s="117"/>
      <c r="F5" s="120"/>
      <c r="G5" s="113"/>
      <c r="H5" s="114"/>
      <c r="I5" s="115"/>
      <c r="J5" s="116"/>
      <c r="K5" s="114"/>
      <c r="L5" s="115"/>
      <c r="M5" s="119"/>
      <c r="N5" s="116"/>
      <c r="O5" s="116"/>
      <c r="P5" s="116"/>
      <c r="Q5" s="116"/>
      <c r="R5" s="116"/>
      <c r="S5" s="116"/>
      <c r="T5" s="116"/>
      <c r="U5" s="116"/>
      <c r="V5" s="113"/>
      <c r="W5" s="116"/>
      <c r="X5" s="116"/>
      <c r="Y5" s="116"/>
      <c r="Z5" s="116"/>
      <c r="AA5" s="116"/>
      <c r="AB5" s="116"/>
      <c r="AC5" s="116"/>
      <c r="AD5" s="116"/>
      <c r="AE5" s="113"/>
      <c r="AF5" s="115"/>
      <c r="AG5" s="113"/>
      <c r="AH5" s="117"/>
      <c r="AI5" s="118"/>
      <c r="AJ5" s="115"/>
      <c r="AK5" s="119"/>
      <c r="AL5" s="128"/>
      <c r="AM5" s="121" t="s">
        <v>131</v>
      </c>
      <c r="AN5" s="121" t="s">
        <v>131</v>
      </c>
      <c r="AO5" s="121" t="s">
        <v>131</v>
      </c>
      <c r="AP5" s="121" t="s">
        <v>131</v>
      </c>
      <c r="AQ5" s="121"/>
    </row>
    <row r="6" spans="1:43" s="28" customFormat="1" ht="22.5" x14ac:dyDescent="0.2">
      <c r="A6" s="122"/>
      <c r="B6" s="126" t="s">
        <v>159</v>
      </c>
      <c r="C6" s="105" t="s">
        <v>160</v>
      </c>
      <c r="D6" s="105" t="s">
        <v>54</v>
      </c>
      <c r="E6" s="105" t="s">
        <v>55</v>
      </c>
      <c r="F6" s="127" t="s">
        <v>77</v>
      </c>
      <c r="G6" s="122" t="s">
        <v>57</v>
      </c>
      <c r="H6" s="105" t="s">
        <v>75</v>
      </c>
      <c r="I6" s="123" t="s">
        <v>78</v>
      </c>
      <c r="J6" s="26" t="s">
        <v>68</v>
      </c>
      <c r="K6" s="105" t="s">
        <v>79</v>
      </c>
      <c r="L6" s="123" t="s">
        <v>80</v>
      </c>
      <c r="M6" s="124" t="s">
        <v>70</v>
      </c>
      <c r="N6" s="26" t="s">
        <v>87</v>
      </c>
      <c r="O6" s="26" t="s">
        <v>88</v>
      </c>
      <c r="P6" s="26" t="s">
        <v>89</v>
      </c>
      <c r="Q6" s="26" t="s">
        <v>90</v>
      </c>
      <c r="R6" s="26" t="s">
        <v>91</v>
      </c>
      <c r="S6" s="26" t="s">
        <v>92</v>
      </c>
      <c r="T6" s="26" t="s">
        <v>93</v>
      </c>
      <c r="U6" s="26" t="s">
        <v>94</v>
      </c>
      <c r="V6" s="122" t="s">
        <v>60</v>
      </c>
      <c r="W6" s="26" t="s">
        <v>87</v>
      </c>
      <c r="X6" s="26" t="s">
        <v>88</v>
      </c>
      <c r="Y6" s="26" t="s">
        <v>89</v>
      </c>
      <c r="Z6" s="26" t="s">
        <v>90</v>
      </c>
      <c r="AA6" s="26" t="s">
        <v>91</v>
      </c>
      <c r="AB6" s="26" t="s">
        <v>92</v>
      </c>
      <c r="AC6" s="26" t="s">
        <v>93</v>
      </c>
      <c r="AD6" s="26" t="s">
        <v>94</v>
      </c>
      <c r="AE6" s="105" t="s">
        <v>59</v>
      </c>
      <c r="AF6" s="123" t="s">
        <v>81</v>
      </c>
      <c r="AG6" s="105" t="s">
        <v>65</v>
      </c>
      <c r="AH6" s="105" t="s">
        <v>61</v>
      </c>
      <c r="AI6" s="123" t="s">
        <v>82</v>
      </c>
      <c r="AJ6" s="123" t="s">
        <v>83</v>
      </c>
      <c r="AK6" s="125" t="s">
        <v>67</v>
      </c>
      <c r="AL6" s="27"/>
      <c r="AM6" s="26">
        <f>+AP6*0.5</f>
        <v>3305392995.6602311</v>
      </c>
      <c r="AN6" s="26">
        <f>+AP6*0.25</f>
        <v>1652696497.8301156</v>
      </c>
      <c r="AO6" s="26">
        <f>+AP6*0.25</f>
        <v>1652696497.8301156</v>
      </c>
      <c r="AP6" s="26">
        <f>SUM('Part 2017'!O18:O24)</f>
        <v>6610785991.3204622</v>
      </c>
    </row>
    <row r="7" spans="1:43" s="36" customFormat="1" ht="23.25" customHeight="1" thickBot="1" x14ac:dyDescent="0.25">
      <c r="A7" s="29"/>
      <c r="B7" s="30"/>
      <c r="C7" s="30"/>
      <c r="D7" s="30"/>
      <c r="E7" s="30"/>
      <c r="F7" s="34"/>
      <c r="G7" s="29"/>
      <c r="H7" s="30"/>
      <c r="I7" s="31"/>
      <c r="J7" s="30"/>
      <c r="K7" s="30"/>
      <c r="L7" s="31"/>
      <c r="M7" s="32"/>
      <c r="N7" s="26"/>
      <c r="O7" s="26"/>
      <c r="P7" s="26"/>
      <c r="Q7" s="26"/>
      <c r="R7" s="26"/>
      <c r="S7" s="26"/>
      <c r="T7" s="26"/>
      <c r="U7" s="26"/>
      <c r="V7" s="29"/>
      <c r="W7" s="26"/>
      <c r="X7" s="26"/>
      <c r="Y7" s="26"/>
      <c r="Z7" s="26"/>
      <c r="AA7" s="26"/>
      <c r="AB7" s="26"/>
      <c r="AC7" s="26"/>
      <c r="AD7" s="26"/>
      <c r="AE7" s="30"/>
      <c r="AF7" s="33"/>
      <c r="AG7" s="30"/>
      <c r="AH7" s="30"/>
      <c r="AI7" s="31"/>
      <c r="AJ7" s="31"/>
      <c r="AK7" s="32"/>
      <c r="AL7" s="30"/>
      <c r="AM7" s="26" t="s">
        <v>140</v>
      </c>
      <c r="AN7" s="26" t="s">
        <v>141</v>
      </c>
      <c r="AO7" s="26" t="s">
        <v>74</v>
      </c>
      <c r="AP7" s="35" t="s">
        <v>142</v>
      </c>
      <c r="AQ7" s="35" t="s">
        <v>72</v>
      </c>
    </row>
    <row r="8" spans="1:43" ht="15" thickTop="1" x14ac:dyDescent="0.2">
      <c r="A8" s="5" t="s">
        <v>1</v>
      </c>
      <c r="B8" s="40">
        <v>459163</v>
      </c>
      <c r="C8" s="40">
        <v>116264</v>
      </c>
      <c r="D8" s="49">
        <f t="shared" ref="D8:D39" si="0">+C8/B8</f>
        <v>0.2532085555674129</v>
      </c>
      <c r="E8" s="50">
        <f>+D8*C8</f>
        <v>29439.039504489694</v>
      </c>
      <c r="F8" s="151">
        <f t="shared" ref="F8:F39" si="1">+E8/E$59</f>
        <v>1.9511252385927292E-5</v>
      </c>
      <c r="G8" s="37">
        <v>2791</v>
      </c>
      <c r="H8" s="132">
        <f t="shared" ref="H8:H39" si="2">+G8/$G$59</f>
        <v>5.9976903197579094E-4</v>
      </c>
      <c r="I8" s="39">
        <f>+H8*I$4</f>
        <v>5.0980367717942232E-4</v>
      </c>
      <c r="J8" s="40">
        <v>47.45</v>
      </c>
      <c r="K8" s="129">
        <f t="shared" ref="K8:K39" si="3">+J8/$J$59</f>
        <v>7.3886478603129777E-4</v>
      </c>
      <c r="L8" s="41">
        <f>+K8*L$4</f>
        <v>1.1082971790469465E-4</v>
      </c>
      <c r="M8" s="151">
        <f>+L8+I8</f>
        <v>6.20633395084117E-4</v>
      </c>
      <c r="N8" s="42">
        <v>334</v>
      </c>
      <c r="O8" s="43">
        <v>78</v>
      </c>
      <c r="P8" s="43">
        <v>539</v>
      </c>
      <c r="Q8" s="43">
        <v>28</v>
      </c>
      <c r="R8" s="44">
        <f>+N8/N$59*0.25</f>
        <v>1.9531661173630621E-4</v>
      </c>
      <c r="S8" s="44">
        <f t="shared" ref="S8:U23" si="4">+O8/O$59*0.25</f>
        <v>2.2168411718563488E-4</v>
      </c>
      <c r="T8" s="44">
        <f t="shared" si="4"/>
        <v>4.0332477297080497E-4</v>
      </c>
      <c r="U8" s="44">
        <f t="shared" si="4"/>
        <v>1.788314641187441E-4</v>
      </c>
      <c r="V8" s="45">
        <f>SUM(R8:U8)</f>
        <v>9.9915696601149016E-4</v>
      </c>
      <c r="W8" s="46">
        <v>194.999999997044</v>
      </c>
      <c r="X8" s="46">
        <v>51</v>
      </c>
      <c r="Y8" s="46">
        <v>69</v>
      </c>
      <c r="Z8" s="46">
        <v>52</v>
      </c>
      <c r="AA8" s="47">
        <f>+W8/W$59*0.25</f>
        <v>1.5336072329640257E-4</v>
      </c>
      <c r="AB8" s="47">
        <f t="shared" ref="AB8:AD58" si="5">+X8/X$59*0.25</f>
        <v>1.7408044564594084E-4</v>
      </c>
      <c r="AC8" s="47">
        <f t="shared" si="5"/>
        <v>1.4011176451476657E-4</v>
      </c>
      <c r="AD8" s="47">
        <f t="shared" si="5"/>
        <v>9.4710767885764239E-4</v>
      </c>
      <c r="AE8" s="38">
        <f>SUM(AA8:AD8)</f>
        <v>1.4146606123147524E-3</v>
      </c>
      <c r="AF8" s="48">
        <f t="shared" ref="AF8:AF39" si="6">+AE8*AF$4</f>
        <v>1.2024615204675394E-3</v>
      </c>
      <c r="AG8" s="38">
        <f t="shared" ref="AG8:AG58" si="7">+(AE8-V8)/V8</f>
        <v>0.415854225549666</v>
      </c>
      <c r="AH8" s="38">
        <f t="shared" ref="AH8:AH58" si="8">IF(AG8&gt;0,0,AG8)</f>
        <v>0</v>
      </c>
      <c r="AI8" s="39">
        <f>+AH8/AH$59</f>
        <v>0</v>
      </c>
      <c r="AJ8" s="39">
        <f t="shared" ref="AJ8:AJ39" si="9">+AI8*AJ$4</f>
        <v>0</v>
      </c>
      <c r="AK8" s="151">
        <f t="shared" ref="AK8:AK58" si="10">+AJ8+AF8</f>
        <v>1.2024615204675394E-3</v>
      </c>
      <c r="AM8" s="51">
        <f t="shared" ref="AM8:AM39" si="11">+F8*AM$6</f>
        <v>64492.356973003043</v>
      </c>
      <c r="AN8" s="52">
        <f t="shared" ref="AN8:AN39" si="12">+M8*AN$6</f>
        <v>1025718.6384919346</v>
      </c>
      <c r="AO8" s="52">
        <f t="shared" ref="AO8:AO39" si="13">+AK8*AO$6</f>
        <v>1987303.9436521782</v>
      </c>
      <c r="AP8" s="52">
        <f>SUM(AM8:AO8)</f>
        <v>3077514.9391171159</v>
      </c>
      <c r="AQ8" s="53">
        <f>+AP8/AP$59</f>
        <v>4.6552935508087774E-4</v>
      </c>
    </row>
    <row r="9" spans="1:43" ht="14.25" x14ac:dyDescent="0.2">
      <c r="A9" s="7" t="s">
        <v>2</v>
      </c>
      <c r="B9" s="57">
        <v>2505034</v>
      </c>
      <c r="C9" s="57">
        <v>1059958</v>
      </c>
      <c r="D9" s="66">
        <f t="shared" si="0"/>
        <v>0.4231311830498109</v>
      </c>
      <c r="E9" s="67">
        <f t="shared" ref="E9:E58" si="14">+D9*C9</f>
        <v>448501.28252311144</v>
      </c>
      <c r="F9" s="152">
        <f t="shared" si="1"/>
        <v>2.9725228356672226E-4</v>
      </c>
      <c r="G9" s="54">
        <v>3443</v>
      </c>
      <c r="H9" s="133">
        <f t="shared" si="2"/>
        <v>7.3987989146995627E-4</v>
      </c>
      <c r="I9" s="56">
        <f t="shared" ref="I9:I58" si="15">+H9*I$4</f>
        <v>6.2889790774946284E-4</v>
      </c>
      <c r="J9" s="57">
        <v>978.99</v>
      </c>
      <c r="K9" s="130">
        <f t="shared" si="3"/>
        <v>1.524428317970032E-2</v>
      </c>
      <c r="L9" s="58">
        <f t="shared" ref="L9:L58" si="16">+K9*L$4</f>
        <v>2.2866424769550477E-3</v>
      </c>
      <c r="M9" s="152">
        <f t="shared" ref="M9:M58" si="17">+L9+I9</f>
        <v>2.9155403847045108E-3</v>
      </c>
      <c r="N9" s="59">
        <v>768</v>
      </c>
      <c r="O9" s="60">
        <v>191</v>
      </c>
      <c r="P9" s="60">
        <v>961</v>
      </c>
      <c r="Q9" s="60">
        <v>102</v>
      </c>
      <c r="R9" s="61">
        <f t="shared" ref="R9:U58" si="18">+N9/N$59*0.25</f>
        <v>4.4911125093857236E-4</v>
      </c>
      <c r="S9" s="61">
        <f t="shared" si="4"/>
        <v>5.4284187669815717E-4</v>
      </c>
      <c r="T9" s="61">
        <f t="shared" si="4"/>
        <v>7.1910038371974692E-4</v>
      </c>
      <c r="U9" s="61">
        <f t="shared" si="4"/>
        <v>6.514574764325678E-4</v>
      </c>
      <c r="V9" s="62">
        <f t="shared" ref="V9:V58" si="19">SUM(R9:U9)</f>
        <v>2.3625109877890441E-3</v>
      </c>
      <c r="W9" s="63">
        <v>468.99999999269994</v>
      </c>
      <c r="X9" s="63">
        <v>120</v>
      </c>
      <c r="Y9" s="63">
        <v>175</v>
      </c>
      <c r="Z9" s="63">
        <v>44</v>
      </c>
      <c r="AA9" s="64">
        <f t="shared" ref="AA9:AA58" si="20">+W9/W$59*0.25</f>
        <v>3.6885220115889019E-4</v>
      </c>
      <c r="AB9" s="64">
        <f t="shared" si="5"/>
        <v>4.0960104857868437E-4</v>
      </c>
      <c r="AC9" s="64">
        <f t="shared" si="5"/>
        <v>3.5535592449397314E-4</v>
      </c>
      <c r="AD9" s="64">
        <f t="shared" si="5"/>
        <v>8.0139880518723594E-4</v>
      </c>
      <c r="AE9" s="55">
        <f t="shared" ref="AE9:AE58" si="21">SUM(AA9:AD9)</f>
        <v>1.9352079794187835E-3</v>
      </c>
      <c r="AF9" s="65">
        <f t="shared" si="6"/>
        <v>1.644926782505966E-3</v>
      </c>
      <c r="AG9" s="55">
        <f t="shared" si="7"/>
        <v>-0.1808681570493571</v>
      </c>
      <c r="AH9" s="55">
        <f t="shared" si="8"/>
        <v>-0.1808681570493571</v>
      </c>
      <c r="AI9" s="56">
        <f t="shared" ref="AI9:AI58" si="22">+AH9/AH$59</f>
        <v>3.3703048799913031E-2</v>
      </c>
      <c r="AJ9" s="56">
        <f t="shared" si="9"/>
        <v>5.0554573199869546E-3</v>
      </c>
      <c r="AK9" s="152">
        <f t="shared" si="10"/>
        <v>6.7003841024929206E-3</v>
      </c>
      <c r="AM9" s="68">
        <f t="shared" si="11"/>
        <v>982535.61604545254</v>
      </c>
      <c r="AN9" s="69">
        <f t="shared" si="12"/>
        <v>4818503.3830834124</v>
      </c>
      <c r="AO9" s="69">
        <f t="shared" si="13"/>
        <v>11073701.340306632</v>
      </c>
      <c r="AP9" s="69">
        <f t="shared" ref="AP9:AP58" si="23">SUM(AM9:AO9)</f>
        <v>16874740.339435495</v>
      </c>
      <c r="AQ9" s="70">
        <f t="shared" ref="AQ9:AQ58" si="24">+AP9/AP$59</f>
        <v>2.5526072635827187E-3</v>
      </c>
    </row>
    <row r="10" spans="1:43" ht="14.25" x14ac:dyDescent="0.2">
      <c r="A10" s="7" t="s">
        <v>3</v>
      </c>
      <c r="B10" s="57">
        <v>942330</v>
      </c>
      <c r="C10" s="57">
        <v>256046</v>
      </c>
      <c r="D10" s="66">
        <f t="shared" si="0"/>
        <v>0.27171585325735148</v>
      </c>
      <c r="E10" s="67">
        <f t="shared" si="14"/>
        <v>69571.757363131823</v>
      </c>
      <c r="F10" s="152">
        <f t="shared" si="1"/>
        <v>4.6109932242780579E-5</v>
      </c>
      <c r="G10" s="54">
        <v>1374</v>
      </c>
      <c r="H10" s="133">
        <f t="shared" si="2"/>
        <v>2.9526429592788847E-4</v>
      </c>
      <c r="I10" s="56">
        <f t="shared" si="15"/>
        <v>2.509746515387052E-4</v>
      </c>
      <c r="J10" s="57">
        <v>696.75</v>
      </c>
      <c r="K10" s="130">
        <f t="shared" si="3"/>
        <v>1.0849400203736705E-2</v>
      </c>
      <c r="L10" s="58">
        <f t="shared" si="16"/>
        <v>1.6274100305605057E-3</v>
      </c>
      <c r="M10" s="152">
        <f t="shared" si="17"/>
        <v>1.8783846820992108E-3</v>
      </c>
      <c r="N10" s="59">
        <v>363</v>
      </c>
      <c r="O10" s="60">
        <v>91</v>
      </c>
      <c r="P10" s="60">
        <v>728</v>
      </c>
      <c r="Q10" s="60">
        <v>81</v>
      </c>
      <c r="R10" s="61">
        <f t="shared" si="18"/>
        <v>2.1227523970143459E-4</v>
      </c>
      <c r="S10" s="61">
        <f t="shared" si="4"/>
        <v>2.5863147004990736E-4</v>
      </c>
      <c r="T10" s="61">
        <f t="shared" si="4"/>
        <v>5.4475034271381456E-4</v>
      </c>
      <c r="U10" s="61">
        <f t="shared" si="4"/>
        <v>5.1733387834350972E-4</v>
      </c>
      <c r="V10" s="62">
        <f t="shared" si="19"/>
        <v>1.5329909308086662E-3</v>
      </c>
      <c r="W10" s="63">
        <v>209.00000000199</v>
      </c>
      <c r="X10" s="63">
        <v>60</v>
      </c>
      <c r="Y10" s="63">
        <v>193</v>
      </c>
      <c r="Z10" s="63">
        <v>19</v>
      </c>
      <c r="AA10" s="64">
        <f t="shared" si="20"/>
        <v>1.6437123676789337E-4</v>
      </c>
      <c r="AB10" s="64">
        <f t="shared" si="5"/>
        <v>2.0480052428934218E-4</v>
      </c>
      <c r="AC10" s="64">
        <f t="shared" si="5"/>
        <v>3.9190681958478185E-4</v>
      </c>
      <c r="AD10" s="64">
        <f t="shared" si="5"/>
        <v>3.4605857496721549E-4</v>
      </c>
      <c r="AE10" s="55">
        <f t="shared" si="21"/>
        <v>1.107137155609233E-3</v>
      </c>
      <c r="AF10" s="65">
        <f t="shared" si="6"/>
        <v>9.4106658226784804E-4</v>
      </c>
      <c r="AG10" s="55">
        <f t="shared" si="7"/>
        <v>-0.27779275574369616</v>
      </c>
      <c r="AH10" s="55">
        <f t="shared" si="8"/>
        <v>-0.27779275574369616</v>
      </c>
      <c r="AI10" s="56">
        <f t="shared" si="22"/>
        <v>5.1764019470476444E-2</v>
      </c>
      <c r="AJ10" s="56">
        <f t="shared" si="9"/>
        <v>7.7646029205714661E-3</v>
      </c>
      <c r="AK10" s="152">
        <f t="shared" si="10"/>
        <v>8.7056695028393145E-3</v>
      </c>
      <c r="AM10" s="68">
        <f t="shared" si="11"/>
        <v>152411.44706565476</v>
      </c>
      <c r="AN10" s="69">
        <f t="shared" si="12"/>
        <v>3104399.7856831006</v>
      </c>
      <c r="AO10" s="69">
        <f t="shared" si="13"/>
        <v>14387829.498608978</v>
      </c>
      <c r="AP10" s="69">
        <f t="shared" si="23"/>
        <v>17644640.731357735</v>
      </c>
      <c r="AQ10" s="70">
        <f t="shared" si="24"/>
        <v>2.6690685123560219E-3</v>
      </c>
    </row>
    <row r="11" spans="1:43" ht="13.5" customHeight="1" x14ac:dyDescent="0.2">
      <c r="A11" s="7" t="s">
        <v>4</v>
      </c>
      <c r="B11" s="57">
        <v>32303497</v>
      </c>
      <c r="C11" s="57">
        <v>13944811</v>
      </c>
      <c r="D11" s="66">
        <f t="shared" si="0"/>
        <v>0.43168115823497377</v>
      </c>
      <c r="E11" s="67">
        <f t="shared" si="14"/>
        <v>6019712.1638478031</v>
      </c>
      <c r="F11" s="152">
        <f t="shared" si="1"/>
        <v>3.9896723974828935E-3</v>
      </c>
      <c r="G11" s="54">
        <v>32593</v>
      </c>
      <c r="H11" s="133">
        <f t="shared" si="2"/>
        <v>7.0040387170143149E-3</v>
      </c>
      <c r="I11" s="56">
        <f t="shared" si="15"/>
        <v>5.9534329094621677E-3</v>
      </c>
      <c r="J11" s="57">
        <v>190.52</v>
      </c>
      <c r="K11" s="130">
        <f t="shared" si="3"/>
        <v>2.9666705802883636E-3</v>
      </c>
      <c r="L11" s="58">
        <f t="shared" si="16"/>
        <v>4.4500058704325453E-4</v>
      </c>
      <c r="M11" s="152">
        <f t="shared" si="17"/>
        <v>6.3984334965054221E-3</v>
      </c>
      <c r="N11" s="59">
        <v>3420</v>
      </c>
      <c r="O11" s="60">
        <v>773</v>
      </c>
      <c r="P11" s="60">
        <v>6993</v>
      </c>
      <c r="Q11" s="60">
        <v>216</v>
      </c>
      <c r="R11" s="61">
        <f t="shared" si="18"/>
        <v>1.99994853933583E-3</v>
      </c>
      <c r="S11" s="61">
        <f t="shared" si="4"/>
        <v>2.196946443390971E-3</v>
      </c>
      <c r="T11" s="61">
        <f t="shared" si="4"/>
        <v>5.2327460804913531E-3</v>
      </c>
      <c r="U11" s="61">
        <f t="shared" si="4"/>
        <v>1.3795570089160259E-3</v>
      </c>
      <c r="V11" s="62">
        <f t="shared" si="19"/>
        <v>1.080919807213418E-2</v>
      </c>
      <c r="W11" s="63">
        <v>2055.0000000045479</v>
      </c>
      <c r="X11" s="63">
        <v>629</v>
      </c>
      <c r="Y11" s="63">
        <v>1238</v>
      </c>
      <c r="Z11" s="63">
        <v>59</v>
      </c>
      <c r="AA11" s="64">
        <f t="shared" si="20"/>
        <v>1.6161860839978574E-3</v>
      </c>
      <c r="AB11" s="64">
        <f t="shared" si="5"/>
        <v>2.1469921629666037E-3</v>
      </c>
      <c r="AC11" s="64">
        <f t="shared" si="5"/>
        <v>2.5138893401345074E-3</v>
      </c>
      <c r="AD11" s="64">
        <f t="shared" si="5"/>
        <v>1.074602943319248E-3</v>
      </c>
      <c r="AE11" s="55">
        <f t="shared" si="21"/>
        <v>7.3516705304182165E-3</v>
      </c>
      <c r="AF11" s="65">
        <f t="shared" si="6"/>
        <v>6.2489199508554841E-3</v>
      </c>
      <c r="AG11" s="55">
        <f t="shared" si="7"/>
        <v>-0.31986901513345156</v>
      </c>
      <c r="AH11" s="55">
        <f t="shared" si="8"/>
        <v>-0.31986901513345156</v>
      </c>
      <c r="AI11" s="56">
        <f t="shared" si="22"/>
        <v>5.9604527422043294E-2</v>
      </c>
      <c r="AJ11" s="56">
        <f t="shared" si="9"/>
        <v>8.9406791133064944E-3</v>
      </c>
      <c r="AK11" s="152">
        <f t="shared" si="10"/>
        <v>1.5189599064161979E-2</v>
      </c>
      <c r="AM11" s="68">
        <f t="shared" si="11"/>
        <v>13187435.197618918</v>
      </c>
      <c r="AN11" s="69">
        <f t="shared" si="12"/>
        <v>10574668.631273411</v>
      </c>
      <c r="AO11" s="69">
        <f t="shared" si="13"/>
        <v>25103797.176784106</v>
      </c>
      <c r="AP11" s="69">
        <f t="shared" si="23"/>
        <v>48865901.005676433</v>
      </c>
      <c r="AQ11" s="70">
        <f t="shared" si="24"/>
        <v>7.3918443389082971E-3</v>
      </c>
    </row>
    <row r="12" spans="1:43" ht="14.25" x14ac:dyDescent="0.2">
      <c r="A12" s="7" t="s">
        <v>5</v>
      </c>
      <c r="B12" s="57">
        <v>10850067</v>
      </c>
      <c r="C12" s="57">
        <v>2843242.55</v>
      </c>
      <c r="D12" s="66">
        <f t="shared" si="0"/>
        <v>0.26204838642931882</v>
      </c>
      <c r="E12" s="67">
        <f t="shared" si="14"/>
        <v>745067.12245468178</v>
      </c>
      <c r="F12" s="152">
        <f t="shared" si="1"/>
        <v>4.9380662261256356E-4</v>
      </c>
      <c r="G12" s="54">
        <v>18480</v>
      </c>
      <c r="H12" s="133">
        <f t="shared" si="2"/>
        <v>3.9712403120432159E-3</v>
      </c>
      <c r="I12" s="56">
        <f t="shared" si="15"/>
        <v>3.3755542652367334E-3</v>
      </c>
      <c r="J12" s="57">
        <v>4572.87</v>
      </c>
      <c r="K12" s="130">
        <f t="shared" si="3"/>
        <v>7.1206166788175776E-2</v>
      </c>
      <c r="L12" s="58">
        <f t="shared" si="16"/>
        <v>1.0680925018226366E-2</v>
      </c>
      <c r="M12" s="152">
        <f t="shared" si="17"/>
        <v>1.4056479283463099E-2</v>
      </c>
      <c r="N12" s="59">
        <v>3207</v>
      </c>
      <c r="O12" s="60">
        <v>706</v>
      </c>
      <c r="P12" s="60">
        <v>5696</v>
      </c>
      <c r="Q12" s="60">
        <v>1464</v>
      </c>
      <c r="R12" s="61">
        <f t="shared" si="18"/>
        <v>1.8753903408333353E-3</v>
      </c>
      <c r="S12" s="61">
        <f t="shared" si="4"/>
        <v>2.0065254709366437E-3</v>
      </c>
      <c r="T12" s="61">
        <f t="shared" si="4"/>
        <v>4.2622224616729225E-3</v>
      </c>
      <c r="U12" s="61">
        <f t="shared" si="4"/>
        <v>9.3503308382086193E-3</v>
      </c>
      <c r="V12" s="62">
        <f t="shared" si="19"/>
        <v>1.749446911165152E-2</v>
      </c>
      <c r="W12" s="63">
        <v>2802.0000000077798</v>
      </c>
      <c r="X12" s="63">
        <v>510</v>
      </c>
      <c r="Y12" s="63">
        <v>1865</v>
      </c>
      <c r="Z12" s="63">
        <v>534</v>
      </c>
      <c r="AA12" s="64">
        <f t="shared" si="20"/>
        <v>2.2036756240216781E-3</v>
      </c>
      <c r="AB12" s="64">
        <f t="shared" si="5"/>
        <v>1.7408044564594086E-3</v>
      </c>
      <c r="AC12" s="64">
        <f t="shared" si="5"/>
        <v>3.7870788524643428E-3</v>
      </c>
      <c r="AD12" s="64">
        <f t="shared" si="5"/>
        <v>9.7260673174996357E-3</v>
      </c>
      <c r="AE12" s="55">
        <f t="shared" si="21"/>
        <v>1.7457626250445064E-2</v>
      </c>
      <c r="AF12" s="65">
        <f t="shared" si="6"/>
        <v>1.4838982312878304E-2</v>
      </c>
      <c r="AG12" s="55">
        <f t="shared" si="7"/>
        <v>-2.1059719486953626E-3</v>
      </c>
      <c r="AH12" s="55">
        <f t="shared" si="8"/>
        <v>-2.1059719486953626E-3</v>
      </c>
      <c r="AI12" s="56">
        <f t="shared" si="22"/>
        <v>3.9242770267603632E-4</v>
      </c>
      <c r="AJ12" s="56">
        <f t="shared" si="9"/>
        <v>5.8864155401405446E-5</v>
      </c>
      <c r="AK12" s="152">
        <f t="shared" si="10"/>
        <v>1.4897846468279709E-2</v>
      </c>
      <c r="AM12" s="68">
        <f t="shared" si="11"/>
        <v>1632224.9515942028</v>
      </c>
      <c r="AN12" s="69">
        <f t="shared" si="12"/>
        <v>23231094.083601035</v>
      </c>
      <c r="AO12" s="69">
        <f t="shared" si="13"/>
        <v>24621618.68333663</v>
      </c>
      <c r="AP12" s="69">
        <f t="shared" si="23"/>
        <v>49484937.718531869</v>
      </c>
      <c r="AQ12" s="70">
        <f t="shared" si="24"/>
        <v>7.4854847492419841E-3</v>
      </c>
    </row>
    <row r="13" spans="1:43" ht="14.25" x14ac:dyDescent="0.2">
      <c r="A13" s="7" t="s">
        <v>6</v>
      </c>
      <c r="B13" s="57">
        <v>375880549</v>
      </c>
      <c r="C13" s="57">
        <v>178481790</v>
      </c>
      <c r="D13" s="66">
        <f t="shared" si="0"/>
        <v>0.47483646194206236</v>
      </c>
      <c r="E13" s="67">
        <f t="shared" si="14"/>
        <v>84749661.684686169</v>
      </c>
      <c r="F13" s="152">
        <f t="shared" si="1"/>
        <v>5.6169361045209393E-2</v>
      </c>
      <c r="G13" s="54">
        <v>523370</v>
      </c>
      <c r="H13" s="133">
        <f t="shared" si="2"/>
        <v>0.11246904989794686</v>
      </c>
      <c r="I13" s="56">
        <f t="shared" si="15"/>
        <v>9.5598692413254832E-2</v>
      </c>
      <c r="J13" s="57">
        <v>238.03</v>
      </c>
      <c r="K13" s="130">
        <f t="shared" si="3"/>
        <v>3.7064696526665922E-3</v>
      </c>
      <c r="L13" s="58">
        <f t="shared" si="16"/>
        <v>5.5597044789998883E-4</v>
      </c>
      <c r="M13" s="152">
        <f t="shared" si="17"/>
        <v>9.6154662861154816E-2</v>
      </c>
      <c r="N13" s="59">
        <v>27572</v>
      </c>
      <c r="O13" s="60">
        <v>4134</v>
      </c>
      <c r="P13" s="60">
        <v>4960</v>
      </c>
      <c r="Q13" s="60">
        <v>1244</v>
      </c>
      <c r="R13" s="61">
        <f t="shared" si="18"/>
        <v>1.6123561732914474E-2</v>
      </c>
      <c r="S13" s="61">
        <f t="shared" si="4"/>
        <v>1.1749258210838649E-2</v>
      </c>
      <c r="T13" s="61">
        <f t="shared" si="4"/>
        <v>3.711485851456758E-3</v>
      </c>
      <c r="U13" s="61">
        <f t="shared" si="4"/>
        <v>7.9452264772756302E-3</v>
      </c>
      <c r="V13" s="62">
        <f t="shared" si="19"/>
        <v>3.9529532272485512E-2</v>
      </c>
      <c r="W13" s="63">
        <v>34239.000000084088</v>
      </c>
      <c r="X13" s="63">
        <v>3826</v>
      </c>
      <c r="Y13" s="63">
        <v>1071</v>
      </c>
      <c r="Z13" s="63">
        <v>267</v>
      </c>
      <c r="AA13" s="64">
        <f t="shared" si="20"/>
        <v>2.6927783615579601E-2</v>
      </c>
      <c r="AB13" s="64">
        <f t="shared" si="5"/>
        <v>1.3059446765517053E-2</v>
      </c>
      <c r="AC13" s="64">
        <f t="shared" si="5"/>
        <v>2.1747782579031156E-3</v>
      </c>
      <c r="AD13" s="64">
        <f t="shared" si="5"/>
        <v>4.8630336587498178E-3</v>
      </c>
      <c r="AE13" s="55">
        <f t="shared" si="21"/>
        <v>4.7025042297749592E-2</v>
      </c>
      <c r="AF13" s="65">
        <f t="shared" si="6"/>
        <v>3.9971285953087153E-2</v>
      </c>
      <c r="AG13" s="55">
        <f t="shared" si="7"/>
        <v>0.18961797912497236</v>
      </c>
      <c r="AH13" s="55">
        <f t="shared" si="8"/>
        <v>0</v>
      </c>
      <c r="AI13" s="56">
        <f t="shared" si="22"/>
        <v>0</v>
      </c>
      <c r="AJ13" s="56">
        <f t="shared" si="9"/>
        <v>0</v>
      </c>
      <c r="AK13" s="152">
        <f t="shared" si="10"/>
        <v>3.9971285953087153E-2</v>
      </c>
      <c r="AM13" s="68">
        <f t="shared" si="11"/>
        <v>185661812.56954578</v>
      </c>
      <c r="AN13" s="69">
        <f t="shared" si="12"/>
        <v>158914474.56066605</v>
      </c>
      <c r="AO13" s="69">
        <f t="shared" si="13"/>
        <v>66060404.308433227</v>
      </c>
      <c r="AP13" s="69">
        <f t="shared" si="23"/>
        <v>410636691.43864506</v>
      </c>
      <c r="AQ13" s="70">
        <f t="shared" si="24"/>
        <v>6.211616772616519E-2</v>
      </c>
    </row>
    <row r="14" spans="1:43" ht="14.25" x14ac:dyDescent="0.2">
      <c r="A14" s="7" t="s">
        <v>7</v>
      </c>
      <c r="B14" s="57">
        <v>1362445</v>
      </c>
      <c r="C14" s="57">
        <v>667953</v>
      </c>
      <c r="D14" s="66">
        <f t="shared" si="0"/>
        <v>0.49026052427804423</v>
      </c>
      <c r="E14" s="67">
        <f t="shared" si="14"/>
        <v>327470.98797309247</v>
      </c>
      <c r="F14" s="152">
        <f t="shared" si="1"/>
        <v>2.1703728120740955E-4</v>
      </c>
      <c r="G14" s="54">
        <v>15470</v>
      </c>
      <c r="H14" s="133">
        <f t="shared" si="2"/>
        <v>3.3244095036422377E-3</v>
      </c>
      <c r="I14" s="56">
        <f t="shared" si="15"/>
        <v>2.825748078095902E-3</v>
      </c>
      <c r="J14" s="57">
        <v>2664.8</v>
      </c>
      <c r="K14" s="130">
        <f t="shared" si="3"/>
        <v>4.149477095503061E-2</v>
      </c>
      <c r="L14" s="58">
        <f t="shared" si="16"/>
        <v>6.224215643254591E-3</v>
      </c>
      <c r="M14" s="152">
        <f t="shared" si="17"/>
        <v>9.0499637213504926E-3</v>
      </c>
      <c r="N14" s="59">
        <v>3888</v>
      </c>
      <c r="O14" s="60">
        <v>1372</v>
      </c>
      <c r="P14" s="60">
        <v>11340</v>
      </c>
      <c r="Q14" s="60">
        <v>3122</v>
      </c>
      <c r="R14" s="61">
        <f t="shared" si="18"/>
        <v>2.2736257078765226E-3</v>
      </c>
      <c r="S14" s="61">
        <f t="shared" si="4"/>
        <v>3.8993667792139876E-3</v>
      </c>
      <c r="T14" s="61">
        <f t="shared" si="4"/>
        <v>8.4855341845805725E-3</v>
      </c>
      <c r="U14" s="61">
        <f t="shared" si="4"/>
        <v>1.9939708249239966E-2</v>
      </c>
      <c r="V14" s="62">
        <f t="shared" si="19"/>
        <v>3.4598234920911047E-2</v>
      </c>
      <c r="W14" s="63">
        <v>3560.0000000065597</v>
      </c>
      <c r="X14" s="63">
        <v>1140</v>
      </c>
      <c r="Y14" s="63">
        <v>7405</v>
      </c>
      <c r="Z14" s="63">
        <v>920</v>
      </c>
      <c r="AA14" s="64">
        <f t="shared" si="20"/>
        <v>2.7998162817665408E-3</v>
      </c>
      <c r="AB14" s="64">
        <f t="shared" si="5"/>
        <v>3.8912099614975015E-3</v>
      </c>
      <c r="AC14" s="64">
        <f t="shared" si="5"/>
        <v>1.5036632119302121E-2</v>
      </c>
      <c r="AD14" s="64">
        <f t="shared" si="5"/>
        <v>1.6756520472096751E-2</v>
      </c>
      <c r="AE14" s="55">
        <f t="shared" si="21"/>
        <v>3.8484178834662916E-2</v>
      </c>
      <c r="AF14" s="65">
        <f t="shared" si="6"/>
        <v>3.2711552009463477E-2</v>
      </c>
      <c r="AG14" s="55">
        <f t="shared" si="7"/>
        <v>0.11231624742229894</v>
      </c>
      <c r="AH14" s="55">
        <f t="shared" si="8"/>
        <v>0</v>
      </c>
      <c r="AI14" s="56">
        <f t="shared" si="22"/>
        <v>0</v>
      </c>
      <c r="AJ14" s="56">
        <f t="shared" si="9"/>
        <v>0</v>
      </c>
      <c r="AK14" s="152">
        <f t="shared" si="10"/>
        <v>3.2711552009463477E-2</v>
      </c>
      <c r="AM14" s="68">
        <f t="shared" si="11"/>
        <v>717393.50910011143</v>
      </c>
      <c r="AN14" s="69">
        <f t="shared" si="12"/>
        <v>14956843.347765559</v>
      </c>
      <c r="AO14" s="69">
        <f t="shared" si="13"/>
        <v>54062267.444627963</v>
      </c>
      <c r="AP14" s="69">
        <f t="shared" si="23"/>
        <v>69736504.30149363</v>
      </c>
      <c r="AQ14" s="70">
        <f t="shared" si="24"/>
        <v>1.0548897573307197E-2</v>
      </c>
    </row>
    <row r="15" spans="1:43" ht="14.25" x14ac:dyDescent="0.2">
      <c r="A15" s="7" t="s">
        <v>8</v>
      </c>
      <c r="B15" s="57">
        <v>7756774</v>
      </c>
      <c r="C15" s="57">
        <v>753974</v>
      </c>
      <c r="D15" s="66">
        <f t="shared" si="0"/>
        <v>9.7202006916792982E-2</v>
      </c>
      <c r="E15" s="67">
        <f t="shared" si="14"/>
        <v>73287.785963082075</v>
      </c>
      <c r="F15" s="152">
        <f t="shared" si="1"/>
        <v>4.857279696619983E-5</v>
      </c>
      <c r="G15" s="54">
        <v>3773</v>
      </c>
      <c r="H15" s="133">
        <f t="shared" si="2"/>
        <v>8.1079489704215658E-4</v>
      </c>
      <c r="I15" s="56">
        <f t="shared" si="15"/>
        <v>6.8917566248583311E-4</v>
      </c>
      <c r="J15" s="57">
        <v>465.62</v>
      </c>
      <c r="K15" s="130">
        <f t="shared" si="3"/>
        <v>7.2503734809671837E-3</v>
      </c>
      <c r="L15" s="58">
        <f t="shared" si="16"/>
        <v>1.0875560221450776E-3</v>
      </c>
      <c r="M15" s="152">
        <f t="shared" si="17"/>
        <v>1.7767316846309107E-3</v>
      </c>
      <c r="N15" s="59">
        <v>739</v>
      </c>
      <c r="O15" s="60">
        <v>153</v>
      </c>
      <c r="P15" s="60">
        <v>789</v>
      </c>
      <c r="Q15" s="60">
        <v>57</v>
      </c>
      <c r="R15" s="61">
        <f t="shared" si="18"/>
        <v>4.3215262297344398E-4</v>
      </c>
      <c r="S15" s="61">
        <f t="shared" si="4"/>
        <v>4.3484192217182224E-4</v>
      </c>
      <c r="T15" s="61">
        <f t="shared" si="4"/>
        <v>5.9039563241923033E-4</v>
      </c>
      <c r="U15" s="61">
        <f t="shared" si="4"/>
        <v>3.6404976624172905E-4</v>
      </c>
      <c r="V15" s="62">
        <f t="shared" si="19"/>
        <v>1.8214399438062257E-3</v>
      </c>
      <c r="W15" s="63">
        <v>518.99999999744</v>
      </c>
      <c r="X15" s="63">
        <v>104</v>
      </c>
      <c r="Y15" s="63">
        <v>89</v>
      </c>
      <c r="Z15" s="63">
        <v>41</v>
      </c>
      <c r="AA15" s="64">
        <f t="shared" si="20"/>
        <v>4.0817546354690717E-4</v>
      </c>
      <c r="AB15" s="64">
        <f t="shared" si="5"/>
        <v>3.5498757543485978E-4</v>
      </c>
      <c r="AC15" s="64">
        <f t="shared" si="5"/>
        <v>1.8072387017122063E-4</v>
      </c>
      <c r="AD15" s="64">
        <f t="shared" si="5"/>
        <v>7.4675797756083341E-4</v>
      </c>
      <c r="AE15" s="55">
        <f t="shared" si="21"/>
        <v>1.6906448867138209E-3</v>
      </c>
      <c r="AF15" s="65">
        <f t="shared" si="6"/>
        <v>1.4370481537067476E-3</v>
      </c>
      <c r="AG15" s="55">
        <f t="shared" si="7"/>
        <v>-7.1808602604313709E-2</v>
      </c>
      <c r="AH15" s="55">
        <f t="shared" si="8"/>
        <v>-7.1808602604313709E-2</v>
      </c>
      <c r="AI15" s="56">
        <f t="shared" si="22"/>
        <v>1.3380845347842557E-2</v>
      </c>
      <c r="AJ15" s="56">
        <f t="shared" si="9"/>
        <v>2.0071268021763836E-3</v>
      </c>
      <c r="AK15" s="152">
        <f t="shared" si="10"/>
        <v>3.4441749558831313E-3</v>
      </c>
      <c r="AM15" s="68">
        <f t="shared" si="11"/>
        <v>160552.18287170344</v>
      </c>
      <c r="AN15" s="69">
        <f t="shared" si="12"/>
        <v>2936398.2327733072</v>
      </c>
      <c r="AO15" s="69">
        <f t="shared" si="13"/>
        <v>5692175.8875022437</v>
      </c>
      <c r="AP15" s="69">
        <f t="shared" si="23"/>
        <v>8789126.3031472545</v>
      </c>
      <c r="AQ15" s="70">
        <f t="shared" si="24"/>
        <v>1.3295130586116104E-3</v>
      </c>
    </row>
    <row r="16" spans="1:43" ht="14.25" x14ac:dyDescent="0.2">
      <c r="A16" s="7" t="s">
        <v>9</v>
      </c>
      <c r="B16" s="57">
        <v>60416595</v>
      </c>
      <c r="C16" s="57">
        <v>19853892.740000002</v>
      </c>
      <c r="D16" s="66">
        <f t="shared" si="0"/>
        <v>0.32861654550376435</v>
      </c>
      <c r="E16" s="67">
        <f t="shared" si="14"/>
        <v>6524317.6470210673</v>
      </c>
      <c r="F16" s="152">
        <f t="shared" si="1"/>
        <v>4.3241087480987081E-3</v>
      </c>
      <c r="G16" s="54">
        <v>86445</v>
      </c>
      <c r="H16" s="133">
        <f t="shared" si="2"/>
        <v>1.8576508050572284E-2</v>
      </c>
      <c r="I16" s="56">
        <f t="shared" si="15"/>
        <v>1.5790031842986441E-2</v>
      </c>
      <c r="J16" s="57">
        <v>1140.97</v>
      </c>
      <c r="K16" s="130">
        <f t="shared" si="3"/>
        <v>1.7766544887631817E-2</v>
      </c>
      <c r="L16" s="58">
        <f t="shared" si="16"/>
        <v>2.6649817331447726E-3</v>
      </c>
      <c r="M16" s="152">
        <f t="shared" si="17"/>
        <v>1.8455013576131211E-2</v>
      </c>
      <c r="N16" s="59">
        <v>6662</v>
      </c>
      <c r="O16" s="60">
        <v>2055</v>
      </c>
      <c r="P16" s="60">
        <v>14558</v>
      </c>
      <c r="Q16" s="60">
        <v>683</v>
      </c>
      <c r="R16" s="61">
        <f t="shared" si="18"/>
        <v>3.895806189782251E-3</v>
      </c>
      <c r="S16" s="61">
        <f t="shared" si="4"/>
        <v>5.8405238566215344E-3</v>
      </c>
      <c r="T16" s="61">
        <f t="shared" si="4"/>
        <v>1.0893510287400703E-2</v>
      </c>
      <c r="U16" s="61">
        <f t="shared" si="4"/>
        <v>4.3622103568965081E-3</v>
      </c>
      <c r="V16" s="62">
        <f t="shared" si="19"/>
        <v>2.4992050690700995E-2</v>
      </c>
      <c r="W16" s="63">
        <v>5056.9999999440479</v>
      </c>
      <c r="X16" s="63">
        <v>1587</v>
      </c>
      <c r="Y16" s="63">
        <v>3489</v>
      </c>
      <c r="Z16" s="63">
        <v>461</v>
      </c>
      <c r="AA16" s="64">
        <f t="shared" si="20"/>
        <v>3.9771547575029919E-3</v>
      </c>
      <c r="AB16" s="64">
        <f t="shared" si="5"/>
        <v>5.4169738674531009E-3</v>
      </c>
      <c r="AC16" s="64">
        <f t="shared" si="5"/>
        <v>7.0847818317684138E-3</v>
      </c>
      <c r="AD16" s="64">
        <f t="shared" si="5"/>
        <v>8.3964738452571765E-3</v>
      </c>
      <c r="AE16" s="55">
        <f t="shared" si="21"/>
        <v>2.4875384301981683E-2</v>
      </c>
      <c r="AF16" s="65">
        <f t="shared" si="6"/>
        <v>2.114407665668443E-2</v>
      </c>
      <c r="AG16" s="55">
        <f t="shared" si="7"/>
        <v>-4.6681398882853836E-3</v>
      </c>
      <c r="AH16" s="55">
        <f t="shared" si="8"/>
        <v>-4.6681398882853836E-3</v>
      </c>
      <c r="AI16" s="56">
        <f t="shared" si="22"/>
        <v>8.6986315903450563E-4</v>
      </c>
      <c r="AJ16" s="56">
        <f t="shared" si="9"/>
        <v>1.3047947385517585E-4</v>
      </c>
      <c r="AK16" s="152">
        <f t="shared" si="10"/>
        <v>2.1274556130539607E-2</v>
      </c>
      <c r="AM16" s="68">
        <f t="shared" si="11"/>
        <v>14292878.7684386</v>
      </c>
      <c r="AN16" s="69">
        <f t="shared" si="12"/>
        <v>30500536.304679289</v>
      </c>
      <c r="AO16" s="69">
        <f t="shared" si="13"/>
        <v>35160384.409833021</v>
      </c>
      <c r="AP16" s="69">
        <f t="shared" si="23"/>
        <v>79953799.482950911</v>
      </c>
      <c r="AQ16" s="70">
        <f t="shared" si="24"/>
        <v>1.2094446800717059E-2</v>
      </c>
    </row>
    <row r="17" spans="1:43" ht="14.25" x14ac:dyDescent="0.2">
      <c r="A17" s="7" t="s">
        <v>10</v>
      </c>
      <c r="B17" s="57">
        <v>15931615</v>
      </c>
      <c r="C17" s="57">
        <v>3568427</v>
      </c>
      <c r="D17" s="66">
        <f t="shared" si="0"/>
        <v>0.22398400915412531</v>
      </c>
      <c r="E17" s="67">
        <f t="shared" si="14"/>
        <v>799270.58583382796</v>
      </c>
      <c r="F17" s="152">
        <f t="shared" si="1"/>
        <v>5.2973094188325852E-4</v>
      </c>
      <c r="G17" s="54">
        <v>16092</v>
      </c>
      <c r="H17" s="133">
        <f t="shared" si="2"/>
        <v>3.4580735444480213E-3</v>
      </c>
      <c r="I17" s="56">
        <f t="shared" si="15"/>
        <v>2.9393625127808179E-3</v>
      </c>
      <c r="J17" s="57">
        <v>102.38</v>
      </c>
      <c r="K17" s="130">
        <f t="shared" si="3"/>
        <v>1.5942039366466652E-3</v>
      </c>
      <c r="L17" s="58">
        <f t="shared" si="16"/>
        <v>2.3913059049699976E-4</v>
      </c>
      <c r="M17" s="152">
        <f t="shared" si="17"/>
        <v>3.1784931032778178E-3</v>
      </c>
      <c r="N17" s="59">
        <v>981</v>
      </c>
      <c r="O17" s="60">
        <v>219</v>
      </c>
      <c r="P17" s="60">
        <v>1075</v>
      </c>
      <c r="Q17" s="60">
        <v>108</v>
      </c>
      <c r="R17" s="61">
        <f t="shared" si="18"/>
        <v>5.73669449441067E-4</v>
      </c>
      <c r="S17" s="61">
        <f t="shared" si="4"/>
        <v>6.2242079055966715E-4</v>
      </c>
      <c r="T17" s="61">
        <f t="shared" si="4"/>
        <v>8.0440469562822884E-4</v>
      </c>
      <c r="U17" s="61">
        <f t="shared" si="4"/>
        <v>6.8977850445801295E-4</v>
      </c>
      <c r="V17" s="62">
        <f t="shared" si="19"/>
        <v>2.6902734400869759E-3</v>
      </c>
      <c r="W17" s="63">
        <v>716.99999998365001</v>
      </c>
      <c r="X17" s="63">
        <v>253</v>
      </c>
      <c r="Y17" s="63">
        <v>273</v>
      </c>
      <c r="Z17" s="63">
        <v>153</v>
      </c>
      <c r="AA17" s="64">
        <f t="shared" si="20"/>
        <v>5.6389558257784655E-4</v>
      </c>
      <c r="AB17" s="64">
        <f t="shared" si="5"/>
        <v>8.6357554408672619E-4</v>
      </c>
      <c r="AC17" s="64">
        <f t="shared" si="5"/>
        <v>5.5435524221059812E-4</v>
      </c>
      <c r="AD17" s="64">
        <f t="shared" si="5"/>
        <v>2.786682208946525E-3</v>
      </c>
      <c r="AE17" s="55">
        <f t="shared" si="21"/>
        <v>4.7685085778216962E-3</v>
      </c>
      <c r="AF17" s="65">
        <f t="shared" si="6"/>
        <v>4.0532322911484417E-3</v>
      </c>
      <c r="AG17" s="55">
        <f t="shared" si="7"/>
        <v>0.77249959307762084</v>
      </c>
      <c r="AH17" s="55">
        <f t="shared" si="8"/>
        <v>0</v>
      </c>
      <c r="AI17" s="56">
        <f t="shared" si="22"/>
        <v>0</v>
      </c>
      <c r="AJ17" s="56">
        <f t="shared" si="9"/>
        <v>0</v>
      </c>
      <c r="AK17" s="152">
        <f t="shared" si="10"/>
        <v>4.0532322911484417E-3</v>
      </c>
      <c r="AM17" s="68">
        <f t="shared" si="11"/>
        <v>1750968.9448854197</v>
      </c>
      <c r="AN17" s="69">
        <f t="shared" si="12"/>
        <v>5253084.4201644249</v>
      </c>
      <c r="AO17" s="69">
        <f t="shared" si="13"/>
        <v>6698762.8124729646</v>
      </c>
      <c r="AP17" s="69">
        <f t="shared" si="23"/>
        <v>13702816.177522808</v>
      </c>
      <c r="AQ17" s="70">
        <f t="shared" si="24"/>
        <v>2.0727968195481941E-3</v>
      </c>
    </row>
    <row r="18" spans="1:43" ht="14.25" x14ac:dyDescent="0.2">
      <c r="A18" s="7" t="s">
        <v>11</v>
      </c>
      <c r="B18" s="57">
        <v>4349277</v>
      </c>
      <c r="C18" s="57">
        <v>3072497</v>
      </c>
      <c r="D18" s="66">
        <f t="shared" si="0"/>
        <v>0.70643856438667851</v>
      </c>
      <c r="E18" s="67">
        <f t="shared" si="14"/>
        <v>2170530.3697623764</v>
      </c>
      <c r="F18" s="152">
        <f t="shared" si="1"/>
        <v>1.4385580021826164E-3</v>
      </c>
      <c r="G18" s="54">
        <v>7855</v>
      </c>
      <c r="H18" s="133">
        <f t="shared" si="2"/>
        <v>1.6879920265746463E-3</v>
      </c>
      <c r="I18" s="56">
        <f t="shared" si="15"/>
        <v>1.4347932225884494E-3</v>
      </c>
      <c r="J18" s="57">
        <v>1006.89</v>
      </c>
      <c r="K18" s="130">
        <f t="shared" si="3"/>
        <v>1.5678726331023254E-2</v>
      </c>
      <c r="L18" s="58">
        <f t="shared" si="16"/>
        <v>2.3518089496534882E-3</v>
      </c>
      <c r="M18" s="152">
        <f t="shared" si="17"/>
        <v>3.7866021722419377E-3</v>
      </c>
      <c r="N18" s="59">
        <v>1343</v>
      </c>
      <c r="O18" s="60">
        <v>344</v>
      </c>
      <c r="P18" s="60">
        <v>1532</v>
      </c>
      <c r="Q18" s="60">
        <v>359</v>
      </c>
      <c r="R18" s="61">
        <f t="shared" si="18"/>
        <v>7.85359908867842E-4</v>
      </c>
      <c r="S18" s="61">
        <f t="shared" si="4"/>
        <v>9.7768379886997952E-4</v>
      </c>
      <c r="T18" s="61">
        <f t="shared" si="4"/>
        <v>1.1463702266999503E-3</v>
      </c>
      <c r="U18" s="61">
        <f t="shared" si="4"/>
        <v>2.2928748435224688E-3</v>
      </c>
      <c r="V18" s="62">
        <f t="shared" si="19"/>
        <v>5.2022887779602407E-3</v>
      </c>
      <c r="W18" s="63">
        <v>655.00000000354908</v>
      </c>
      <c r="X18" s="63">
        <v>319</v>
      </c>
      <c r="Y18" s="63">
        <v>345</v>
      </c>
      <c r="Z18" s="63">
        <v>110</v>
      </c>
      <c r="AA18" s="64">
        <f t="shared" si="20"/>
        <v>5.1513473723697805E-4</v>
      </c>
      <c r="AB18" s="64">
        <f t="shared" si="5"/>
        <v>1.0888561208050025E-3</v>
      </c>
      <c r="AC18" s="64">
        <f t="shared" si="5"/>
        <v>7.0055882257383283E-4</v>
      </c>
      <c r="AD18" s="64">
        <f t="shared" si="5"/>
        <v>2.0034970129680896E-3</v>
      </c>
      <c r="AE18" s="55">
        <f t="shared" si="21"/>
        <v>4.3080466935839033E-3</v>
      </c>
      <c r="AF18" s="65">
        <f t="shared" si="6"/>
        <v>3.6618396895463177E-3</v>
      </c>
      <c r="AG18" s="55">
        <f t="shared" si="7"/>
        <v>-0.17189397254624528</v>
      </c>
      <c r="AH18" s="55">
        <f t="shared" si="8"/>
        <v>-0.17189397254624528</v>
      </c>
      <c r="AI18" s="56">
        <f t="shared" si="22"/>
        <v>3.2030795468082691E-2</v>
      </c>
      <c r="AJ18" s="56">
        <f t="shared" si="9"/>
        <v>4.8046193202124039E-3</v>
      </c>
      <c r="AK18" s="152">
        <f t="shared" si="10"/>
        <v>8.4664590097587207E-3</v>
      </c>
      <c r="AM18" s="68">
        <f t="shared" si="11"/>
        <v>4754999.544265396</v>
      </c>
      <c r="AN18" s="69">
        <f t="shared" si="12"/>
        <v>6258104.1487401584</v>
      </c>
      <c r="AO18" s="69">
        <f t="shared" si="13"/>
        <v>13992487.154450465</v>
      </c>
      <c r="AP18" s="69">
        <f t="shared" si="23"/>
        <v>25005590.847456019</v>
      </c>
      <c r="AQ18" s="70">
        <f t="shared" si="24"/>
        <v>3.7825442965914728E-3</v>
      </c>
    </row>
    <row r="19" spans="1:43" ht="14.25" x14ac:dyDescent="0.2">
      <c r="A19" s="7" t="s">
        <v>12</v>
      </c>
      <c r="B19" s="57">
        <v>3771418</v>
      </c>
      <c r="C19" s="57">
        <v>1206088</v>
      </c>
      <c r="D19" s="66">
        <f t="shared" si="0"/>
        <v>0.31979695700662192</v>
      </c>
      <c r="E19" s="67">
        <f t="shared" si="14"/>
        <v>385703.27228220261</v>
      </c>
      <c r="F19" s="152">
        <f t="shared" si="1"/>
        <v>2.5563177393842559E-4</v>
      </c>
      <c r="G19" s="54">
        <v>10864</v>
      </c>
      <c r="H19" s="133">
        <f t="shared" si="2"/>
        <v>2.3346079410193452E-3</v>
      </c>
      <c r="I19" s="56">
        <f t="shared" si="15"/>
        <v>1.9844167498664434E-3</v>
      </c>
      <c r="J19" s="57">
        <v>4292.05</v>
      </c>
      <c r="K19" s="130">
        <f t="shared" si="3"/>
        <v>6.6833395255756198E-2</v>
      </c>
      <c r="L19" s="58">
        <f t="shared" si="16"/>
        <v>1.002500928836343E-2</v>
      </c>
      <c r="M19" s="152">
        <f t="shared" si="17"/>
        <v>1.2009426038229874E-2</v>
      </c>
      <c r="N19" s="59">
        <v>2046</v>
      </c>
      <c r="O19" s="60">
        <v>494</v>
      </c>
      <c r="P19" s="60">
        <v>4758</v>
      </c>
      <c r="Q19" s="60">
        <v>898</v>
      </c>
      <c r="R19" s="61">
        <f t="shared" si="18"/>
        <v>1.1964604419535403E-3</v>
      </c>
      <c r="S19" s="61">
        <f t="shared" si="4"/>
        <v>1.4039994088423542E-3</v>
      </c>
      <c r="T19" s="61">
        <f t="shared" si="4"/>
        <v>3.5603325970224304E-3</v>
      </c>
      <c r="U19" s="61">
        <f t="shared" si="4"/>
        <v>5.7353805278082927E-3</v>
      </c>
      <c r="V19" s="62">
        <f t="shared" si="19"/>
        <v>1.1896172975626618E-2</v>
      </c>
      <c r="W19" s="63">
        <v>787.99999998764804</v>
      </c>
      <c r="X19" s="63">
        <v>378</v>
      </c>
      <c r="Y19" s="63">
        <v>1925</v>
      </c>
      <c r="Z19" s="63">
        <v>123</v>
      </c>
      <c r="AA19" s="64">
        <f t="shared" si="20"/>
        <v>6.1973461516668131E-4</v>
      </c>
      <c r="AB19" s="64">
        <f t="shared" si="5"/>
        <v>1.2902433030228557E-3</v>
      </c>
      <c r="AC19" s="64">
        <f t="shared" si="5"/>
        <v>3.9089151694337047E-3</v>
      </c>
      <c r="AD19" s="64">
        <f t="shared" si="5"/>
        <v>2.2402739326825003E-3</v>
      </c>
      <c r="AE19" s="55">
        <f t="shared" si="21"/>
        <v>8.0591670203057422E-3</v>
      </c>
      <c r="AF19" s="65">
        <f t="shared" si="6"/>
        <v>6.8502919672598804E-3</v>
      </c>
      <c r="AG19" s="55">
        <f t="shared" si="7"/>
        <v>-0.32254120406472697</v>
      </c>
      <c r="AH19" s="55">
        <f t="shared" si="8"/>
        <v>-0.32254120406472697</v>
      </c>
      <c r="AI19" s="56">
        <f t="shared" si="22"/>
        <v>6.0102464236475396E-2</v>
      </c>
      <c r="AJ19" s="56">
        <f t="shared" si="9"/>
        <v>9.0153696354713098E-3</v>
      </c>
      <c r="AK19" s="152">
        <f t="shared" si="10"/>
        <v>1.5865661602731191E-2</v>
      </c>
      <c r="AM19" s="68">
        <f t="shared" si="11"/>
        <v>844963.47504427156</v>
      </c>
      <c r="AN19" s="69">
        <f t="shared" si="12"/>
        <v>19847936.354332313</v>
      </c>
      <c r="AO19" s="69">
        <f t="shared" si="13"/>
        <v>26221123.366591576</v>
      </c>
      <c r="AP19" s="69">
        <f t="shared" si="23"/>
        <v>46914023.195968166</v>
      </c>
      <c r="AQ19" s="70">
        <f t="shared" si="24"/>
        <v>7.0965877972094795E-3</v>
      </c>
    </row>
    <row r="20" spans="1:43" ht="14.25" x14ac:dyDescent="0.2">
      <c r="A20" s="7" t="s">
        <v>13</v>
      </c>
      <c r="B20" s="57">
        <v>33239703</v>
      </c>
      <c r="C20" s="57">
        <v>12740082</v>
      </c>
      <c r="D20" s="66">
        <f t="shared" si="0"/>
        <v>0.38327905637424015</v>
      </c>
      <c r="E20" s="67">
        <f t="shared" si="14"/>
        <v>4883006.6070904424</v>
      </c>
      <c r="F20" s="152">
        <f t="shared" si="1"/>
        <v>3.2363003656611191E-3</v>
      </c>
      <c r="G20" s="54">
        <v>24526</v>
      </c>
      <c r="H20" s="133">
        <f t="shared" si="2"/>
        <v>5.2704891717084371E-3</v>
      </c>
      <c r="I20" s="56">
        <f t="shared" si="15"/>
        <v>4.4799157959521715E-3</v>
      </c>
      <c r="J20" s="57">
        <v>146.56</v>
      </c>
      <c r="K20" s="130">
        <f t="shared" si="3"/>
        <v>2.2821501167702212E-3</v>
      </c>
      <c r="L20" s="58">
        <f t="shared" si="16"/>
        <v>3.4232251751553319E-4</v>
      </c>
      <c r="M20" s="152">
        <f t="shared" si="17"/>
        <v>4.8222383134677044E-3</v>
      </c>
      <c r="N20" s="59">
        <v>1162</v>
      </c>
      <c r="O20" s="60">
        <v>349</v>
      </c>
      <c r="P20" s="60">
        <v>489</v>
      </c>
      <c r="Q20" s="60">
        <v>43</v>
      </c>
      <c r="R20" s="61">
        <f t="shared" si="18"/>
        <v>6.7951467915445456E-4</v>
      </c>
      <c r="S20" s="61">
        <f t="shared" si="4"/>
        <v>9.9189431920239184E-4</v>
      </c>
      <c r="T20" s="61">
        <f t="shared" si="4"/>
        <v>3.6591060108111993E-4</v>
      </c>
      <c r="U20" s="61">
        <f t="shared" si="4"/>
        <v>2.7463403418235698E-4</v>
      </c>
      <c r="V20" s="62">
        <f t="shared" si="19"/>
        <v>2.3119536336203231E-3</v>
      </c>
      <c r="W20" s="63">
        <v>2032.9999999577099</v>
      </c>
      <c r="X20" s="63">
        <v>358</v>
      </c>
      <c r="Y20" s="63">
        <v>131</v>
      </c>
      <c r="Z20" s="63">
        <v>31</v>
      </c>
      <c r="AA20" s="64">
        <f t="shared" si="20"/>
        <v>1.5988838485119338E-3</v>
      </c>
      <c r="AB20" s="64">
        <f t="shared" si="5"/>
        <v>1.221976461593075E-3</v>
      </c>
      <c r="AC20" s="64">
        <f t="shared" si="5"/>
        <v>2.6600929204977422E-4</v>
      </c>
      <c r="AD20" s="64">
        <f t="shared" si="5"/>
        <v>5.6462188547282534E-4</v>
      </c>
      <c r="AE20" s="55">
        <f t="shared" si="21"/>
        <v>3.6514914876276086E-3</v>
      </c>
      <c r="AF20" s="65">
        <f t="shared" si="6"/>
        <v>3.1037677644834673E-3</v>
      </c>
      <c r="AG20" s="55">
        <f t="shared" si="7"/>
        <v>0.57939650455259473</v>
      </c>
      <c r="AH20" s="55">
        <f t="shared" si="8"/>
        <v>0</v>
      </c>
      <c r="AI20" s="56">
        <f t="shared" si="22"/>
        <v>0</v>
      </c>
      <c r="AJ20" s="56">
        <f t="shared" si="9"/>
        <v>0</v>
      </c>
      <c r="AK20" s="152">
        <f t="shared" si="10"/>
        <v>3.1037677644834673E-3</v>
      </c>
      <c r="AM20" s="68">
        <f t="shared" si="11"/>
        <v>10697244.560508909</v>
      </c>
      <c r="AN20" s="69">
        <f t="shared" si="12"/>
        <v>7969696.3723702785</v>
      </c>
      <c r="AO20" s="69">
        <f t="shared" si="13"/>
        <v>5129586.114439833</v>
      </c>
      <c r="AP20" s="69">
        <f t="shared" si="23"/>
        <v>23796527.047319021</v>
      </c>
      <c r="AQ20" s="70">
        <f t="shared" si="24"/>
        <v>3.5996517023183529E-3</v>
      </c>
    </row>
    <row r="21" spans="1:43" ht="14.25" x14ac:dyDescent="0.2">
      <c r="A21" s="7" t="s">
        <v>14</v>
      </c>
      <c r="B21" s="57">
        <v>5335452</v>
      </c>
      <c r="C21" s="57">
        <v>659999</v>
      </c>
      <c r="D21" s="66">
        <f t="shared" si="0"/>
        <v>0.12370067240788597</v>
      </c>
      <c r="E21" s="67">
        <f t="shared" si="14"/>
        <v>81642.320088532331</v>
      </c>
      <c r="F21" s="152">
        <f t="shared" si="1"/>
        <v>5.4109914570313314E-5</v>
      </c>
      <c r="G21" s="54">
        <v>35445</v>
      </c>
      <c r="H21" s="133">
        <f t="shared" si="2"/>
        <v>7.6169162803231489E-3</v>
      </c>
      <c r="I21" s="56">
        <f t="shared" si="15"/>
        <v>6.4743788382746765E-3</v>
      </c>
      <c r="J21" s="57">
        <v>5091.18</v>
      </c>
      <c r="K21" s="130">
        <f t="shared" si="3"/>
        <v>7.9276999396139566E-2</v>
      </c>
      <c r="L21" s="58">
        <f t="shared" si="16"/>
        <v>1.1891549909420934E-2</v>
      </c>
      <c r="M21" s="152">
        <f t="shared" si="17"/>
        <v>1.836592874769561E-2</v>
      </c>
      <c r="N21" s="59">
        <v>7369</v>
      </c>
      <c r="O21" s="60">
        <v>3474</v>
      </c>
      <c r="P21" s="60">
        <v>27910</v>
      </c>
      <c r="Q21" s="60">
        <v>2988</v>
      </c>
      <c r="R21" s="61">
        <f t="shared" si="18"/>
        <v>4.3092458439665882E-3</v>
      </c>
      <c r="S21" s="61">
        <f t="shared" si="4"/>
        <v>9.8734695269601987E-3</v>
      </c>
      <c r="T21" s="61">
        <f t="shared" si="4"/>
        <v>2.08845907488222E-2</v>
      </c>
      <c r="U21" s="61">
        <f t="shared" si="4"/>
        <v>1.9083871956671692E-2</v>
      </c>
      <c r="V21" s="62">
        <f t="shared" si="19"/>
        <v>5.4151178076420683E-2</v>
      </c>
      <c r="W21" s="63">
        <v>7387.0000000238397</v>
      </c>
      <c r="X21" s="63">
        <v>3170</v>
      </c>
      <c r="Y21" s="63">
        <v>23798</v>
      </c>
      <c r="Z21" s="63">
        <v>1385</v>
      </c>
      <c r="AA21" s="64">
        <f t="shared" si="20"/>
        <v>5.8096187846736159E-3</v>
      </c>
      <c r="AB21" s="64">
        <f t="shared" si="5"/>
        <v>1.0820294366620246E-2</v>
      </c>
      <c r="AC21" s="64">
        <f t="shared" si="5"/>
        <v>4.8324344520614702E-2</v>
      </c>
      <c r="AD21" s="64">
        <f t="shared" si="5"/>
        <v>2.522584875418913E-2</v>
      </c>
      <c r="AE21" s="55">
        <f t="shared" si="21"/>
        <v>9.0180106426097695E-2</v>
      </c>
      <c r="AF21" s="65">
        <f t="shared" si="6"/>
        <v>7.6653090462183035E-2</v>
      </c>
      <c r="AG21" s="55">
        <f t="shared" si="7"/>
        <v>0.66533969582030694</v>
      </c>
      <c r="AH21" s="55">
        <f t="shared" si="8"/>
        <v>0</v>
      </c>
      <c r="AI21" s="56">
        <f t="shared" si="22"/>
        <v>0</v>
      </c>
      <c r="AJ21" s="56">
        <f t="shared" si="9"/>
        <v>0</v>
      </c>
      <c r="AK21" s="152">
        <f t="shared" si="10"/>
        <v>7.6653090462183035E-2</v>
      </c>
      <c r="AM21" s="68">
        <f t="shared" si="11"/>
        <v>178854.53261648712</v>
      </c>
      <c r="AN21" s="69">
        <f t="shared" si="12"/>
        <v>30353306.120713975</v>
      </c>
      <c r="AO21" s="69">
        <f t="shared" si="13"/>
        <v>126684294.15470493</v>
      </c>
      <c r="AP21" s="69">
        <f t="shared" si="23"/>
        <v>157216454.8080354</v>
      </c>
      <c r="AQ21" s="70">
        <f t="shared" si="24"/>
        <v>2.3781809759754819E-2</v>
      </c>
    </row>
    <row r="22" spans="1:43" ht="14.25" x14ac:dyDescent="0.2">
      <c r="A22" s="7" t="s">
        <v>15</v>
      </c>
      <c r="B22" s="57">
        <v>1280849</v>
      </c>
      <c r="C22" s="57">
        <v>374826</v>
      </c>
      <c r="D22" s="66">
        <f t="shared" si="0"/>
        <v>0.29263871073014852</v>
      </c>
      <c r="E22" s="67">
        <f t="shared" si="14"/>
        <v>109688.59738813865</v>
      </c>
      <c r="F22" s="152">
        <f t="shared" si="1"/>
        <v>7.269808878010256E-5</v>
      </c>
      <c r="G22" s="54">
        <v>1716</v>
      </c>
      <c r="H22" s="133">
        <f t="shared" si="2"/>
        <v>3.6875802897544147E-4</v>
      </c>
      <c r="I22" s="56">
        <f t="shared" si="15"/>
        <v>3.1344432462912525E-4</v>
      </c>
      <c r="J22" s="57">
        <v>720.74</v>
      </c>
      <c r="K22" s="130">
        <f t="shared" si="3"/>
        <v>1.1222959028117967E-2</v>
      </c>
      <c r="L22" s="58">
        <f t="shared" si="16"/>
        <v>1.683443854217695E-3</v>
      </c>
      <c r="M22" s="152">
        <f t="shared" si="17"/>
        <v>1.9968881788468202E-3</v>
      </c>
      <c r="N22" s="59">
        <v>381</v>
      </c>
      <c r="O22" s="60">
        <v>111</v>
      </c>
      <c r="P22" s="60">
        <v>881</v>
      </c>
      <c r="Q22" s="60">
        <v>100</v>
      </c>
      <c r="R22" s="61">
        <f t="shared" si="18"/>
        <v>2.2280128464530736E-4</v>
      </c>
      <c r="S22" s="61">
        <f t="shared" si="4"/>
        <v>3.1547355137955733E-4</v>
      </c>
      <c r="T22" s="61">
        <f t="shared" si="4"/>
        <v>6.5923770869625079E-4</v>
      </c>
      <c r="U22" s="61">
        <f t="shared" si="4"/>
        <v>6.3868380042408609E-4</v>
      </c>
      <c r="V22" s="62">
        <f t="shared" si="19"/>
        <v>1.8361963451452015E-3</v>
      </c>
      <c r="W22" s="63">
        <v>157.99999999728001</v>
      </c>
      <c r="X22" s="63">
        <v>83</v>
      </c>
      <c r="Y22" s="63">
        <v>189</v>
      </c>
      <c r="Z22" s="63">
        <v>25</v>
      </c>
      <c r="AA22" s="64">
        <f t="shared" si="20"/>
        <v>1.2426150913221427E-4</v>
      </c>
      <c r="AB22" s="64">
        <f t="shared" si="5"/>
        <v>2.8330739193359002E-4</v>
      </c>
      <c r="AC22" s="64">
        <f t="shared" si="5"/>
        <v>3.8378439845349104E-4</v>
      </c>
      <c r="AD22" s="64">
        <f t="shared" si="5"/>
        <v>4.5534023022002039E-4</v>
      </c>
      <c r="AE22" s="55">
        <f t="shared" si="21"/>
        <v>1.2466935297393157E-3</v>
      </c>
      <c r="AF22" s="65">
        <f t="shared" si="6"/>
        <v>1.0596895002784182E-3</v>
      </c>
      <c r="AG22" s="55">
        <f t="shared" si="7"/>
        <v>-0.32104563162022282</v>
      </c>
      <c r="AH22" s="55">
        <f t="shared" si="8"/>
        <v>-0.32104563162022282</v>
      </c>
      <c r="AI22" s="56">
        <f t="shared" si="22"/>
        <v>5.982377863529921E-2</v>
      </c>
      <c r="AJ22" s="56">
        <f t="shared" si="9"/>
        <v>8.9735667952948808E-3</v>
      </c>
      <c r="AK22" s="152">
        <f t="shared" si="10"/>
        <v>1.0033256295573299E-2</v>
      </c>
      <c r="AM22" s="68">
        <f t="shared" si="11"/>
        <v>240295.75345163664</v>
      </c>
      <c r="AN22" s="69">
        <f t="shared" si="12"/>
        <v>3300250.0997384973</v>
      </c>
      <c r="AO22" s="69">
        <f t="shared" si="13"/>
        <v>16581927.541525951</v>
      </c>
      <c r="AP22" s="69">
        <f t="shared" si="23"/>
        <v>20122473.394716084</v>
      </c>
      <c r="AQ22" s="70">
        <f t="shared" si="24"/>
        <v>3.0438851629950811E-3</v>
      </c>
    </row>
    <row r="23" spans="1:43" ht="14.25" x14ac:dyDescent="0.2">
      <c r="A23" s="7" t="s">
        <v>16</v>
      </c>
      <c r="B23" s="57">
        <v>1393406</v>
      </c>
      <c r="C23" s="57">
        <v>551980</v>
      </c>
      <c r="D23" s="66">
        <f t="shared" si="0"/>
        <v>0.39613723494803382</v>
      </c>
      <c r="E23" s="67">
        <f t="shared" si="14"/>
        <v>218659.83094661572</v>
      </c>
      <c r="F23" s="152">
        <f t="shared" si="1"/>
        <v>1.4492073179265801E-4</v>
      </c>
      <c r="G23" s="54">
        <v>3345</v>
      </c>
      <c r="H23" s="133">
        <f t="shared" si="2"/>
        <v>7.1882028375457561E-4</v>
      </c>
      <c r="I23" s="56">
        <f t="shared" si="15"/>
        <v>6.1099724119138929E-4</v>
      </c>
      <c r="J23" s="57">
        <v>615.78</v>
      </c>
      <c r="K23" s="130">
        <f t="shared" si="3"/>
        <v>9.5885807785532663E-3</v>
      </c>
      <c r="L23" s="58">
        <f t="shared" si="16"/>
        <v>1.4382871167829899E-3</v>
      </c>
      <c r="M23" s="152">
        <f t="shared" si="17"/>
        <v>2.049284357974379E-3</v>
      </c>
      <c r="N23" s="59">
        <v>519</v>
      </c>
      <c r="O23" s="60">
        <v>176</v>
      </c>
      <c r="P23" s="60">
        <v>1034</v>
      </c>
      <c r="Q23" s="60">
        <v>145</v>
      </c>
      <c r="R23" s="61">
        <f t="shared" si="18"/>
        <v>3.0350096254833211E-4</v>
      </c>
      <c r="S23" s="61">
        <f t="shared" si="4"/>
        <v>5.0021031570091968E-4</v>
      </c>
      <c r="T23" s="61">
        <f t="shared" si="4"/>
        <v>7.7372507467868713E-4</v>
      </c>
      <c r="U23" s="61">
        <f t="shared" si="4"/>
        <v>9.2609151061492478E-4</v>
      </c>
      <c r="V23" s="62">
        <f t="shared" si="19"/>
        <v>2.5035278635428637E-3</v>
      </c>
      <c r="W23" s="63">
        <v>277.00000000287605</v>
      </c>
      <c r="X23" s="63">
        <v>136</v>
      </c>
      <c r="Y23" s="63">
        <v>317</v>
      </c>
      <c r="Z23" s="63">
        <v>84</v>
      </c>
      <c r="AA23" s="64">
        <f t="shared" si="20"/>
        <v>2.1785087361122336E-4</v>
      </c>
      <c r="AB23" s="64">
        <f t="shared" si="5"/>
        <v>4.6421452172250896E-4</v>
      </c>
      <c r="AC23" s="64">
        <f t="shared" si="5"/>
        <v>6.4370187465479715E-4</v>
      </c>
      <c r="AD23" s="64">
        <f t="shared" si="5"/>
        <v>1.5299431735392686E-3</v>
      </c>
      <c r="AE23" s="55">
        <f t="shared" si="21"/>
        <v>2.8557104435277978E-3</v>
      </c>
      <c r="AF23" s="65">
        <f t="shared" si="6"/>
        <v>2.4273538769986279E-3</v>
      </c>
      <c r="AG23" s="55">
        <f t="shared" si="7"/>
        <v>0.14067451979006276</v>
      </c>
      <c r="AH23" s="55">
        <f t="shared" si="8"/>
        <v>0</v>
      </c>
      <c r="AI23" s="56">
        <f t="shared" si="22"/>
        <v>0</v>
      </c>
      <c r="AJ23" s="56">
        <f t="shared" si="9"/>
        <v>0</v>
      </c>
      <c r="AK23" s="152">
        <f t="shared" si="10"/>
        <v>2.4273538769986279E-3</v>
      </c>
      <c r="AM23" s="68">
        <f t="shared" si="11"/>
        <v>479019.97179340676</v>
      </c>
      <c r="AN23" s="69">
        <f t="shared" si="12"/>
        <v>3386845.0814822931</v>
      </c>
      <c r="AO23" s="69">
        <f t="shared" si="13"/>
        <v>4011679.2515099854</v>
      </c>
      <c r="AP23" s="69">
        <f t="shared" si="23"/>
        <v>7877544.3047856856</v>
      </c>
      <c r="AQ23" s="70">
        <f t="shared" si="24"/>
        <v>1.1916199246395807E-3</v>
      </c>
    </row>
    <row r="24" spans="1:43" ht="14.25" x14ac:dyDescent="0.2">
      <c r="A24" s="7" t="s">
        <v>17</v>
      </c>
      <c r="B24" s="57">
        <v>8959128</v>
      </c>
      <c r="C24" s="57">
        <v>830194</v>
      </c>
      <c r="D24" s="66">
        <f t="shared" si="0"/>
        <v>9.2664598608257417E-2</v>
      </c>
      <c r="E24" s="67">
        <f t="shared" si="14"/>
        <v>76929.59377698366</v>
      </c>
      <c r="F24" s="152">
        <f t="shared" si="1"/>
        <v>5.0986470530082212E-5</v>
      </c>
      <c r="G24" s="54">
        <v>39991</v>
      </c>
      <c r="H24" s="133">
        <f t="shared" si="2"/>
        <v>8.5938242055692785E-3</v>
      </c>
      <c r="I24" s="56">
        <f t="shared" si="15"/>
        <v>7.3047505747338868E-3</v>
      </c>
      <c r="J24" s="57">
        <v>7010.79</v>
      </c>
      <c r="K24" s="130">
        <f t="shared" si="3"/>
        <v>0.1091680896366778</v>
      </c>
      <c r="L24" s="58">
        <f t="shared" si="16"/>
        <v>1.637521344550167E-2</v>
      </c>
      <c r="M24" s="152">
        <f t="shared" si="17"/>
        <v>2.3679964020235558E-2</v>
      </c>
      <c r="N24" s="59">
        <v>6824</v>
      </c>
      <c r="O24" s="60">
        <v>2866</v>
      </c>
      <c r="P24" s="60">
        <v>26645</v>
      </c>
      <c r="Q24" s="60">
        <v>2369</v>
      </c>
      <c r="R24" s="61">
        <f t="shared" si="18"/>
        <v>3.9905405942771066E-3</v>
      </c>
      <c r="S24" s="61">
        <f t="shared" si="18"/>
        <v>8.1454702545388398E-3</v>
      </c>
      <c r="T24" s="61">
        <f t="shared" si="18"/>
        <v>1.9938012200013171E-2</v>
      </c>
      <c r="U24" s="61">
        <f t="shared" si="18"/>
        <v>1.5130419232046598E-2</v>
      </c>
      <c r="V24" s="62">
        <f t="shared" si="19"/>
        <v>4.7204442280875711E-2</v>
      </c>
      <c r="W24" s="63">
        <v>7532.9999999958</v>
      </c>
      <c r="X24" s="63">
        <v>2466</v>
      </c>
      <c r="Y24" s="63">
        <v>13627</v>
      </c>
      <c r="Z24" s="63">
        <v>715</v>
      </c>
      <c r="AA24" s="64">
        <f t="shared" si="20"/>
        <v>5.9244427108136877E-3</v>
      </c>
      <c r="AB24" s="64">
        <f t="shared" si="5"/>
        <v>8.4173015482919642E-3</v>
      </c>
      <c r="AC24" s="64">
        <f t="shared" si="5"/>
        <v>2.7671058189024985E-2</v>
      </c>
      <c r="AD24" s="64">
        <f t="shared" si="5"/>
        <v>1.3022730584292583E-2</v>
      </c>
      <c r="AE24" s="55">
        <f t="shared" si="21"/>
        <v>5.5035533032423221E-2</v>
      </c>
      <c r="AF24" s="65">
        <f t="shared" si="6"/>
        <v>4.6780203077559736E-2</v>
      </c>
      <c r="AG24" s="55">
        <f t="shared" si="7"/>
        <v>0.16589732603874402</v>
      </c>
      <c r="AH24" s="55">
        <f t="shared" si="8"/>
        <v>0</v>
      </c>
      <c r="AI24" s="56">
        <f t="shared" si="22"/>
        <v>0</v>
      </c>
      <c r="AJ24" s="56">
        <f t="shared" si="9"/>
        <v>0</v>
      </c>
      <c r="AK24" s="152">
        <f t="shared" si="10"/>
        <v>4.6780203077559736E-2</v>
      </c>
      <c r="AM24" s="68">
        <f t="shared" si="11"/>
        <v>168530.32256357055</v>
      </c>
      <c r="AN24" s="69">
        <f t="shared" si="12"/>
        <v>39135793.604986452</v>
      </c>
      <c r="AO24" s="69">
        <f t="shared" si="13"/>
        <v>77313477.794064566</v>
      </c>
      <c r="AP24" s="69">
        <f t="shared" si="23"/>
        <v>116617801.7216146</v>
      </c>
      <c r="AQ24" s="70">
        <f t="shared" si="24"/>
        <v>1.7640535009713867E-2</v>
      </c>
    </row>
    <row r="25" spans="1:43" ht="14.25" x14ac:dyDescent="0.2">
      <c r="A25" s="7" t="s">
        <v>18</v>
      </c>
      <c r="B25" s="57">
        <v>310826336</v>
      </c>
      <c r="C25" s="57">
        <v>75022966.480000004</v>
      </c>
      <c r="D25" s="66">
        <f t="shared" si="0"/>
        <v>0.24136618359134152</v>
      </c>
      <c r="E25" s="67">
        <f t="shared" si="14"/>
        <v>18108007.100978743</v>
      </c>
      <c r="F25" s="152">
        <f t="shared" si="1"/>
        <v>1.2001407066948541E-2</v>
      </c>
      <c r="G25" s="54">
        <v>143668</v>
      </c>
      <c r="H25" s="133">
        <f t="shared" si="2"/>
        <v>3.0873384910748092E-2</v>
      </c>
      <c r="I25" s="56">
        <f t="shared" si="15"/>
        <v>2.6242377174135877E-2</v>
      </c>
      <c r="J25" s="57">
        <v>1040.01</v>
      </c>
      <c r="K25" s="130">
        <f t="shared" si="3"/>
        <v>1.6194452394529189E-2</v>
      </c>
      <c r="L25" s="58">
        <f t="shared" si="16"/>
        <v>2.4291678591793781E-3</v>
      </c>
      <c r="M25" s="152">
        <f t="shared" si="17"/>
        <v>2.8671545033315253E-2</v>
      </c>
      <c r="N25" s="59">
        <v>3671</v>
      </c>
      <c r="O25" s="60">
        <v>1263</v>
      </c>
      <c r="P25" s="60">
        <v>9334</v>
      </c>
      <c r="Q25" s="60">
        <v>932</v>
      </c>
      <c r="R25" s="61">
        <f t="shared" si="18"/>
        <v>2.1467283882753894E-3</v>
      </c>
      <c r="S25" s="61">
        <f t="shared" si="18"/>
        <v>3.5895774359673955E-3</v>
      </c>
      <c r="T25" s="61">
        <f t="shared" si="18"/>
        <v>6.9844776083664078E-3</v>
      </c>
      <c r="U25" s="61">
        <f t="shared" si="18"/>
        <v>5.9525330199524818E-3</v>
      </c>
      <c r="V25" s="62">
        <f t="shared" si="19"/>
        <v>1.8673316452561674E-2</v>
      </c>
      <c r="W25" s="63">
        <v>8688.9999999445354</v>
      </c>
      <c r="X25" s="63">
        <v>1809</v>
      </c>
      <c r="Y25" s="63">
        <v>2369</v>
      </c>
      <c r="Z25" s="63">
        <v>783</v>
      </c>
      <c r="AA25" s="64">
        <f t="shared" si="20"/>
        <v>6.8335965370981333E-3</v>
      </c>
      <c r="AB25" s="64">
        <f t="shared" si="5"/>
        <v>6.1747358073236669E-3</v>
      </c>
      <c r="AC25" s="64">
        <f t="shared" si="5"/>
        <v>4.8105039150069849E-3</v>
      </c>
      <c r="AD25" s="64">
        <f t="shared" si="5"/>
        <v>1.4261256010491039E-2</v>
      </c>
      <c r="AE25" s="55">
        <f t="shared" si="21"/>
        <v>3.2080092269919827E-2</v>
      </c>
      <c r="AF25" s="65">
        <f t="shared" si="6"/>
        <v>2.7268078429431852E-2</v>
      </c>
      <c r="AG25" s="55">
        <f t="shared" si="7"/>
        <v>0.71796436650217865</v>
      </c>
      <c r="AH25" s="55">
        <f t="shared" si="8"/>
        <v>0</v>
      </c>
      <c r="AI25" s="56">
        <f t="shared" si="22"/>
        <v>0</v>
      </c>
      <c r="AJ25" s="56">
        <f t="shared" si="9"/>
        <v>0</v>
      </c>
      <c r="AK25" s="152">
        <f t="shared" si="10"/>
        <v>2.7268078429431852E-2</v>
      </c>
      <c r="AM25" s="68">
        <f t="shared" si="11"/>
        <v>39669366.857158907</v>
      </c>
      <c r="AN25" s="69">
        <f t="shared" si="12"/>
        <v>47385362.063938566</v>
      </c>
      <c r="AO25" s="69">
        <f t="shared" si="13"/>
        <v>45065857.72287894</v>
      </c>
      <c r="AP25" s="69">
        <f t="shared" si="23"/>
        <v>132120586.64397642</v>
      </c>
      <c r="AQ25" s="70">
        <f t="shared" si="24"/>
        <v>1.9985609399161049E-2</v>
      </c>
    </row>
    <row r="26" spans="1:43" ht="14.25" x14ac:dyDescent="0.2">
      <c r="A26" s="7" t="s">
        <v>19</v>
      </c>
      <c r="B26" s="57">
        <v>4493191</v>
      </c>
      <c r="C26" s="57">
        <v>969965</v>
      </c>
      <c r="D26" s="66">
        <f t="shared" si="0"/>
        <v>0.2158744197609227</v>
      </c>
      <c r="E26" s="67">
        <f t="shared" si="14"/>
        <v>209390.63156340338</v>
      </c>
      <c r="F26" s="152">
        <f t="shared" si="1"/>
        <v>1.3877740335445417E-4</v>
      </c>
      <c r="G26" s="54">
        <v>5527</v>
      </c>
      <c r="H26" s="133">
        <f t="shared" si="2"/>
        <v>1.1877188963562151E-3</v>
      </c>
      <c r="I26" s="56">
        <f t="shared" si="15"/>
        <v>1.0095610619027828E-3</v>
      </c>
      <c r="J26" s="57">
        <v>1894.8</v>
      </c>
      <c r="K26" s="130">
        <f t="shared" si="3"/>
        <v>2.9504762836082252E-2</v>
      </c>
      <c r="L26" s="58">
        <f t="shared" si="16"/>
        <v>4.425714425412338E-3</v>
      </c>
      <c r="M26" s="152">
        <f t="shared" si="17"/>
        <v>5.4352754873151204E-3</v>
      </c>
      <c r="N26" s="59">
        <v>814</v>
      </c>
      <c r="O26" s="60">
        <v>270</v>
      </c>
      <c r="P26" s="60">
        <v>1738</v>
      </c>
      <c r="Q26" s="60">
        <v>531</v>
      </c>
      <c r="R26" s="61">
        <f t="shared" si="18"/>
        <v>4.760111435729139E-4</v>
      </c>
      <c r="S26" s="61">
        <f t="shared" si="18"/>
        <v>7.6736809795027456E-4</v>
      </c>
      <c r="T26" s="61">
        <f t="shared" si="18"/>
        <v>1.3005166148854527E-3</v>
      </c>
      <c r="U26" s="61">
        <f t="shared" si="18"/>
        <v>3.3914109802518971E-3</v>
      </c>
      <c r="V26" s="62">
        <f t="shared" si="19"/>
        <v>5.9353068366605382E-3</v>
      </c>
      <c r="W26" s="63">
        <v>320.00000000721394</v>
      </c>
      <c r="X26" s="63">
        <v>216</v>
      </c>
      <c r="Y26" s="63">
        <v>671</v>
      </c>
      <c r="Z26" s="63">
        <v>199</v>
      </c>
      <c r="AA26" s="64">
        <f t="shared" si="20"/>
        <v>2.5166887926512352E-4</v>
      </c>
      <c r="AB26" s="64">
        <f t="shared" si="5"/>
        <v>7.372818874416319E-4</v>
      </c>
      <c r="AC26" s="64">
        <f t="shared" si="5"/>
        <v>1.3625361447740343E-3</v>
      </c>
      <c r="AD26" s="64">
        <f t="shared" si="5"/>
        <v>3.6245082325513625E-3</v>
      </c>
      <c r="AE26" s="55">
        <f t="shared" si="21"/>
        <v>5.9759951440321521E-3</v>
      </c>
      <c r="AF26" s="65">
        <f t="shared" si="6"/>
        <v>5.0795958724273293E-3</v>
      </c>
      <c r="AG26" s="55">
        <f t="shared" si="7"/>
        <v>6.8552997328284624E-3</v>
      </c>
      <c r="AH26" s="55">
        <f t="shared" si="8"/>
        <v>0</v>
      </c>
      <c r="AI26" s="56">
        <f t="shared" si="22"/>
        <v>0</v>
      </c>
      <c r="AJ26" s="56">
        <f t="shared" si="9"/>
        <v>0</v>
      </c>
      <c r="AK26" s="152">
        <f t="shared" si="10"/>
        <v>5.0795958724273293E-3</v>
      </c>
      <c r="AM26" s="68">
        <f t="shared" si="11"/>
        <v>458713.85700372746</v>
      </c>
      <c r="AN26" s="69">
        <f t="shared" si="12"/>
        <v>8982860.7626275737</v>
      </c>
      <c r="AO26" s="69">
        <f t="shared" si="13"/>
        <v>8395030.3087529577</v>
      </c>
      <c r="AP26" s="69">
        <f t="shared" si="23"/>
        <v>17836604.928384259</v>
      </c>
      <c r="AQ26" s="70">
        <f t="shared" si="24"/>
        <v>2.6981065416128397E-3</v>
      </c>
    </row>
    <row r="27" spans="1:43" ht="14.25" x14ac:dyDescent="0.2">
      <c r="A27" s="7" t="s">
        <v>20</v>
      </c>
      <c r="B27" s="57">
        <v>282954134</v>
      </c>
      <c r="C27" s="57">
        <v>123570423.94</v>
      </c>
      <c r="D27" s="66">
        <f t="shared" si="0"/>
        <v>0.43671538631769907</v>
      </c>
      <c r="E27" s="67">
        <f t="shared" si="14"/>
        <v>53965105.428398952</v>
      </c>
      <c r="F27" s="152">
        <f t="shared" si="1"/>
        <v>3.5766343256072843E-2</v>
      </c>
      <c r="G27" s="54">
        <v>357937</v>
      </c>
      <c r="H27" s="133">
        <f t="shared" si="2"/>
        <v>7.6918498028777746E-2</v>
      </c>
      <c r="I27" s="56">
        <f t="shared" si="15"/>
        <v>6.5380723324461085E-2</v>
      </c>
      <c r="J27" s="57">
        <v>151.27000000000001</v>
      </c>
      <c r="K27" s="130">
        <f t="shared" si="3"/>
        <v>2.3554915950043079E-3</v>
      </c>
      <c r="L27" s="58">
        <f t="shared" si="16"/>
        <v>3.5332373925064616E-4</v>
      </c>
      <c r="M27" s="152">
        <f t="shared" si="17"/>
        <v>6.5734047063711734E-2</v>
      </c>
      <c r="N27" s="59">
        <v>25525</v>
      </c>
      <c r="O27" s="60">
        <v>4815</v>
      </c>
      <c r="P27" s="60">
        <v>33044</v>
      </c>
      <c r="Q27" s="60">
        <v>5258</v>
      </c>
      <c r="R27" s="61">
        <f t="shared" si="18"/>
        <v>1.4926516510686275E-2</v>
      </c>
      <c r="S27" s="61">
        <f t="shared" si="18"/>
        <v>1.3684731080113229E-2</v>
      </c>
      <c r="T27" s="61">
        <f t="shared" si="18"/>
        <v>2.4726277918455063E-2</v>
      </c>
      <c r="U27" s="61">
        <f t="shared" si="18"/>
        <v>3.3581994226298442E-2</v>
      </c>
      <c r="V27" s="62">
        <f t="shared" si="19"/>
        <v>8.6919519735553008E-2</v>
      </c>
      <c r="W27" s="63">
        <v>20136.00000070727</v>
      </c>
      <c r="X27" s="63">
        <v>4791</v>
      </c>
      <c r="Y27" s="63">
        <v>5994</v>
      </c>
      <c r="Z27" s="63">
        <v>875</v>
      </c>
      <c r="AA27" s="64">
        <f t="shared" si="20"/>
        <v>1.5836264227957138E-2</v>
      </c>
      <c r="AB27" s="64">
        <f t="shared" si="5"/>
        <v>1.6353321864503972E-2</v>
      </c>
      <c r="AC27" s="64">
        <f t="shared" si="5"/>
        <v>1.2171448065239286E-2</v>
      </c>
      <c r="AD27" s="64">
        <f t="shared" si="5"/>
        <v>1.5936908057700715E-2</v>
      </c>
      <c r="AE27" s="55">
        <f t="shared" si="21"/>
        <v>6.0297942215401121E-2</v>
      </c>
      <c r="AF27" s="65">
        <f t="shared" si="6"/>
        <v>5.1253250883090955E-2</v>
      </c>
      <c r="AG27" s="55">
        <f t="shared" si="7"/>
        <v>-0.30627847002774872</v>
      </c>
      <c r="AH27" s="55">
        <f t="shared" si="8"/>
        <v>-0.30627847002774872</v>
      </c>
      <c r="AI27" s="56">
        <f t="shared" si="22"/>
        <v>5.7072059505151061E-2</v>
      </c>
      <c r="AJ27" s="56">
        <f t="shared" si="9"/>
        <v>8.5608089257726595E-3</v>
      </c>
      <c r="AK27" s="152">
        <f t="shared" si="10"/>
        <v>5.9814059808863618E-2</v>
      </c>
      <c r="AM27" s="68">
        <f t="shared" si="11"/>
        <v>118221820.47900271</v>
      </c>
      <c r="AN27" s="69">
        <f t="shared" si="12"/>
        <v>108638429.37039638</v>
      </c>
      <c r="AO27" s="69">
        <f t="shared" si="13"/>
        <v>98854487.167109966</v>
      </c>
      <c r="AP27" s="69">
        <f t="shared" si="23"/>
        <v>325714737.01650906</v>
      </c>
      <c r="AQ27" s="70">
        <f t="shared" si="24"/>
        <v>4.9270198346180259E-2</v>
      </c>
    </row>
    <row r="28" spans="1:43" ht="14.25" x14ac:dyDescent="0.2">
      <c r="A28" s="7" t="s">
        <v>21</v>
      </c>
      <c r="B28" s="57">
        <v>11979301</v>
      </c>
      <c r="C28" s="57">
        <v>4187938</v>
      </c>
      <c r="D28" s="66">
        <f t="shared" si="0"/>
        <v>0.34959786050955727</v>
      </c>
      <c r="E28" s="67">
        <f t="shared" si="14"/>
        <v>1464094.1647466742</v>
      </c>
      <c r="F28" s="152">
        <f t="shared" si="1"/>
        <v>9.7035471421474809E-4</v>
      </c>
      <c r="G28" s="54">
        <v>14437</v>
      </c>
      <c r="H28" s="133">
        <f t="shared" si="2"/>
        <v>3.1024240468056226E-3</v>
      </c>
      <c r="I28" s="56">
        <f t="shared" si="15"/>
        <v>2.637060439784779E-3</v>
      </c>
      <c r="J28" s="57">
        <v>2479.16</v>
      </c>
      <c r="K28" s="130">
        <f t="shared" si="3"/>
        <v>3.8604088997625963E-2</v>
      </c>
      <c r="L28" s="58">
        <f t="shared" si="16"/>
        <v>5.7906133496438946E-3</v>
      </c>
      <c r="M28" s="152">
        <f t="shared" si="17"/>
        <v>8.4276737894286736E-3</v>
      </c>
      <c r="N28" s="59">
        <v>3166</v>
      </c>
      <c r="O28" s="60">
        <v>724</v>
      </c>
      <c r="P28" s="60">
        <v>6502</v>
      </c>
      <c r="Q28" s="60">
        <v>971</v>
      </c>
      <c r="R28" s="61">
        <f t="shared" si="18"/>
        <v>1.8514143495722917E-3</v>
      </c>
      <c r="S28" s="61">
        <f t="shared" si="18"/>
        <v>2.0576833441333289E-3</v>
      </c>
      <c r="T28" s="61">
        <f t="shared" si="18"/>
        <v>4.8653389125346454E-3</v>
      </c>
      <c r="U28" s="61">
        <f t="shared" si="18"/>
        <v>6.2016197021178754E-3</v>
      </c>
      <c r="V28" s="62">
        <f t="shared" si="19"/>
        <v>1.4976056308358143E-2</v>
      </c>
      <c r="W28" s="63">
        <v>1684.0000000044001</v>
      </c>
      <c r="X28" s="63">
        <v>572</v>
      </c>
      <c r="Y28" s="63">
        <v>3480</v>
      </c>
      <c r="Z28" s="63">
        <v>459</v>
      </c>
      <c r="AA28" s="64">
        <f t="shared" si="20"/>
        <v>1.3244074771063164E-3</v>
      </c>
      <c r="AB28" s="64">
        <f t="shared" si="5"/>
        <v>1.9524316648917288E-3</v>
      </c>
      <c r="AC28" s="64">
        <f t="shared" si="5"/>
        <v>7.0665063842230095E-3</v>
      </c>
      <c r="AD28" s="64">
        <f t="shared" si="5"/>
        <v>8.3600466268395745E-3</v>
      </c>
      <c r="AE28" s="55">
        <f t="shared" si="21"/>
        <v>1.8703392153060629E-2</v>
      </c>
      <c r="AF28" s="65">
        <f t="shared" si="6"/>
        <v>1.5897883330101534E-2</v>
      </c>
      <c r="AG28" s="55">
        <f t="shared" si="7"/>
        <v>0.24888634016568562</v>
      </c>
      <c r="AH28" s="55">
        <f t="shared" si="8"/>
        <v>0</v>
      </c>
      <c r="AI28" s="56">
        <f t="shared" si="22"/>
        <v>0</v>
      </c>
      <c r="AJ28" s="56">
        <f t="shared" si="9"/>
        <v>0</v>
      </c>
      <c r="AK28" s="152">
        <f t="shared" si="10"/>
        <v>1.5897883330101534E-2</v>
      </c>
      <c r="AM28" s="68">
        <f t="shared" si="11"/>
        <v>3207403.6756713134</v>
      </c>
      <c r="AN28" s="69">
        <f t="shared" si="12"/>
        <v>13928386.956643427</v>
      </c>
      <c r="AO28" s="69">
        <f t="shared" si="13"/>
        <v>26274376.102570582</v>
      </c>
      <c r="AP28" s="69">
        <f t="shared" si="23"/>
        <v>43410166.73488532</v>
      </c>
      <c r="AQ28" s="70">
        <f t="shared" si="24"/>
        <v>6.5665666369899255E-3</v>
      </c>
    </row>
    <row r="29" spans="1:43" ht="14.25" x14ac:dyDescent="0.2">
      <c r="A29" s="7" t="s">
        <v>22</v>
      </c>
      <c r="B29" s="57">
        <v>970638</v>
      </c>
      <c r="C29" s="57">
        <v>279017</v>
      </c>
      <c r="D29" s="66">
        <f t="shared" si="0"/>
        <v>0.28745732188519302</v>
      </c>
      <c r="E29" s="67">
        <f t="shared" si="14"/>
        <v>80205.479580440893</v>
      </c>
      <c r="F29" s="152">
        <f t="shared" si="1"/>
        <v>5.3157622706734666E-5</v>
      </c>
      <c r="G29" s="54">
        <v>1277</v>
      </c>
      <c r="H29" s="133">
        <f t="shared" si="2"/>
        <v>2.7441958216878717E-4</v>
      </c>
      <c r="I29" s="56">
        <f t="shared" si="15"/>
        <v>2.3325664484346909E-4</v>
      </c>
      <c r="J29" s="57">
        <v>388.05</v>
      </c>
      <c r="K29" s="130">
        <f t="shared" si="3"/>
        <v>6.0424969487765032E-3</v>
      </c>
      <c r="L29" s="58">
        <f t="shared" si="16"/>
        <v>9.0637454231647541E-4</v>
      </c>
      <c r="M29" s="152">
        <f t="shared" si="17"/>
        <v>1.1396311871599446E-3</v>
      </c>
      <c r="N29" s="59">
        <v>248</v>
      </c>
      <c r="O29" s="60">
        <v>63</v>
      </c>
      <c r="P29" s="60">
        <v>357</v>
      </c>
      <c r="Q29" s="60">
        <v>74</v>
      </c>
      <c r="R29" s="61">
        <f t="shared" si="18"/>
        <v>1.4502550811558066E-4</v>
      </c>
      <c r="S29" s="61">
        <f t="shared" si="18"/>
        <v>1.7905255618839739E-4</v>
      </c>
      <c r="T29" s="61">
        <f t="shared" si="18"/>
        <v>2.6713718729235136E-4</v>
      </c>
      <c r="U29" s="61">
        <f t="shared" si="18"/>
        <v>4.7262601231382365E-4</v>
      </c>
      <c r="V29" s="62">
        <f t="shared" si="19"/>
        <v>1.0638412639101531E-3</v>
      </c>
      <c r="W29" s="63">
        <v>138</v>
      </c>
      <c r="X29" s="63">
        <v>45</v>
      </c>
      <c r="Y29" s="63">
        <v>165</v>
      </c>
      <c r="Z29" s="63">
        <v>30</v>
      </c>
      <c r="AA29" s="64">
        <f t="shared" si="20"/>
        <v>1.0853220418063782E-4</v>
      </c>
      <c r="AB29" s="64">
        <f t="shared" si="5"/>
        <v>1.5360039321700664E-4</v>
      </c>
      <c r="AC29" s="64">
        <f t="shared" si="5"/>
        <v>3.3504987166574612E-4</v>
      </c>
      <c r="AD29" s="64">
        <f t="shared" si="5"/>
        <v>5.4640827626402453E-4</v>
      </c>
      <c r="AE29" s="55">
        <f t="shared" si="21"/>
        <v>1.1435907453274151E-3</v>
      </c>
      <c r="AF29" s="65">
        <f t="shared" si="6"/>
        <v>9.7205213352830283E-4</v>
      </c>
      <c r="AG29" s="55">
        <f t="shared" si="7"/>
        <v>7.4963703818126448E-2</v>
      </c>
      <c r="AH29" s="55">
        <f t="shared" si="8"/>
        <v>0</v>
      </c>
      <c r="AI29" s="56">
        <f t="shared" si="22"/>
        <v>0</v>
      </c>
      <c r="AJ29" s="56">
        <f t="shared" si="9"/>
        <v>0</v>
      </c>
      <c r="AK29" s="152">
        <f t="shared" si="10"/>
        <v>9.7205213352830283E-4</v>
      </c>
      <c r="AM29" s="68">
        <f t="shared" si="11"/>
        <v>175706.83376079003</v>
      </c>
      <c r="AN29" s="69">
        <f t="shared" si="12"/>
        <v>1883464.4718372172</v>
      </c>
      <c r="AO29" s="69">
        <f t="shared" si="13"/>
        <v>1606507.156790518</v>
      </c>
      <c r="AP29" s="69">
        <f t="shared" si="23"/>
        <v>3665678.4623885253</v>
      </c>
      <c r="AQ29" s="70">
        <f t="shared" si="24"/>
        <v>5.5449964152542921E-4</v>
      </c>
    </row>
    <row r="30" spans="1:43" ht="14.25" x14ac:dyDescent="0.2">
      <c r="A30" s="7" t="s">
        <v>23</v>
      </c>
      <c r="B30" s="57">
        <v>1011806</v>
      </c>
      <c r="C30" s="57">
        <v>175822</v>
      </c>
      <c r="D30" s="66">
        <f t="shared" si="0"/>
        <v>0.17377046587982281</v>
      </c>
      <c r="E30" s="67">
        <f t="shared" si="14"/>
        <v>30552.670851922205</v>
      </c>
      <c r="F30" s="152">
        <f t="shared" si="1"/>
        <v>2.0249331570926594E-5</v>
      </c>
      <c r="G30" s="54">
        <v>5942</v>
      </c>
      <c r="H30" s="133">
        <f t="shared" si="2"/>
        <v>1.2768998882121639E-3</v>
      </c>
      <c r="I30" s="56">
        <f t="shared" si="15"/>
        <v>1.0853649049803393E-3</v>
      </c>
      <c r="J30" s="57">
        <v>1314.52</v>
      </c>
      <c r="K30" s="130">
        <f t="shared" si="3"/>
        <v>2.0468968146129852E-2</v>
      </c>
      <c r="L30" s="58">
        <f t="shared" si="16"/>
        <v>3.0703452219194775E-3</v>
      </c>
      <c r="M30" s="152">
        <f t="shared" si="17"/>
        <v>4.155710126899817E-3</v>
      </c>
      <c r="N30" s="59">
        <v>1391</v>
      </c>
      <c r="O30" s="60">
        <v>407</v>
      </c>
      <c r="P30" s="60">
        <v>3581</v>
      </c>
      <c r="Q30" s="60">
        <v>1264</v>
      </c>
      <c r="R30" s="61">
        <f t="shared" si="18"/>
        <v>8.1342936205150277E-4</v>
      </c>
      <c r="S30" s="61">
        <f t="shared" si="18"/>
        <v>1.1567363550583768E-3</v>
      </c>
      <c r="T30" s="61">
        <f t="shared" si="18"/>
        <v>2.6796029907392442E-3</v>
      </c>
      <c r="U30" s="61">
        <f t="shared" si="18"/>
        <v>8.072963237360448E-3</v>
      </c>
      <c r="V30" s="62">
        <f t="shared" si="19"/>
        <v>1.2722731945209571E-2</v>
      </c>
      <c r="W30" s="63">
        <v>1108.99999999377</v>
      </c>
      <c r="X30" s="63">
        <v>288</v>
      </c>
      <c r="Y30" s="63">
        <v>3319</v>
      </c>
      <c r="Z30" s="63">
        <v>607</v>
      </c>
      <c r="AA30" s="64">
        <f t="shared" si="20"/>
        <v>8.721899596786318E-4</v>
      </c>
      <c r="AB30" s="64">
        <f t="shared" si="5"/>
        <v>9.8304251658884239E-4</v>
      </c>
      <c r="AC30" s="64">
        <f t="shared" si="5"/>
        <v>6.739578933688554E-3</v>
      </c>
      <c r="AD30" s="64">
        <f t="shared" si="5"/>
        <v>1.1055660789742095E-2</v>
      </c>
      <c r="AE30" s="55">
        <f t="shared" si="21"/>
        <v>1.9650472199698121E-2</v>
      </c>
      <c r="AF30" s="65">
        <f t="shared" si="6"/>
        <v>1.6702901369743402E-2</v>
      </c>
      <c r="AG30" s="55">
        <f t="shared" si="7"/>
        <v>0.54451671891877107</v>
      </c>
      <c r="AH30" s="55">
        <f t="shared" si="8"/>
        <v>0</v>
      </c>
      <c r="AI30" s="56">
        <f t="shared" si="22"/>
        <v>0</v>
      </c>
      <c r="AJ30" s="56">
        <f t="shared" si="9"/>
        <v>0</v>
      </c>
      <c r="AK30" s="152">
        <f t="shared" si="10"/>
        <v>1.6702901369743402E-2</v>
      </c>
      <c r="AM30" s="68">
        <f t="shared" si="11"/>
        <v>66931.998741342351</v>
      </c>
      <c r="AN30" s="69">
        <f t="shared" si="12"/>
        <v>6868127.5727244727</v>
      </c>
      <c r="AO30" s="69">
        <f t="shared" si="13"/>
        <v>27604826.59737676</v>
      </c>
      <c r="AP30" s="69">
        <f t="shared" si="23"/>
        <v>34539886.168842576</v>
      </c>
      <c r="AQ30" s="70">
        <f t="shared" si="24"/>
        <v>5.2247775399462681E-3</v>
      </c>
    </row>
    <row r="31" spans="1:43" ht="14.25" x14ac:dyDescent="0.2">
      <c r="A31" s="7" t="s">
        <v>24</v>
      </c>
      <c r="B31" s="57">
        <v>57379472</v>
      </c>
      <c r="C31" s="57">
        <v>9058162</v>
      </c>
      <c r="D31" s="66">
        <f t="shared" si="0"/>
        <v>0.15786415741155652</v>
      </c>
      <c r="E31" s="67">
        <f t="shared" si="14"/>
        <v>1429959.1118273796</v>
      </c>
      <c r="F31" s="152">
        <f t="shared" si="1"/>
        <v>9.4773109456120028E-4</v>
      </c>
      <c r="G31" s="54">
        <v>55213</v>
      </c>
      <c r="H31" s="133">
        <f t="shared" si="2"/>
        <v>1.1864940008054225E-2</v>
      </c>
      <c r="I31" s="56">
        <f t="shared" si="15"/>
        <v>1.0085199006846091E-2</v>
      </c>
      <c r="J31" s="57">
        <v>184.87</v>
      </c>
      <c r="K31" s="130">
        <f t="shared" si="3"/>
        <v>2.8786919492856905E-3</v>
      </c>
      <c r="L31" s="58">
        <f t="shared" si="16"/>
        <v>4.3180379239285356E-4</v>
      </c>
      <c r="M31" s="152">
        <f t="shared" si="17"/>
        <v>1.0517002799238945E-2</v>
      </c>
      <c r="N31" s="59">
        <v>870</v>
      </c>
      <c r="O31" s="60">
        <v>295</v>
      </c>
      <c r="P31" s="60">
        <v>1873</v>
      </c>
      <c r="Q31" s="60">
        <v>57</v>
      </c>
      <c r="R31" s="61">
        <f t="shared" si="18"/>
        <v>5.0875883895385148E-4</v>
      </c>
      <c r="S31" s="61">
        <f t="shared" si="18"/>
        <v>8.3842069961233702E-4</v>
      </c>
      <c r="T31" s="61">
        <f t="shared" si="18"/>
        <v>1.4015348789876024E-3</v>
      </c>
      <c r="U31" s="61">
        <f t="shared" si="18"/>
        <v>3.6404976624172905E-4</v>
      </c>
      <c r="V31" s="62">
        <f t="shared" si="19"/>
        <v>3.1127641837955201E-3</v>
      </c>
      <c r="W31" s="63">
        <v>2629.9999999954803</v>
      </c>
      <c r="X31" s="63">
        <v>513</v>
      </c>
      <c r="Y31" s="63">
        <v>350</v>
      </c>
      <c r="Z31" s="63">
        <v>123</v>
      </c>
      <c r="AA31" s="64">
        <f t="shared" si="20"/>
        <v>2.0684036014100501E-3</v>
      </c>
      <c r="AB31" s="64">
        <f t="shared" si="5"/>
        <v>1.7510444826738757E-3</v>
      </c>
      <c r="AC31" s="64">
        <f t="shared" si="5"/>
        <v>7.1071184898794629E-4</v>
      </c>
      <c r="AD31" s="64">
        <f t="shared" si="5"/>
        <v>2.2402739326825003E-3</v>
      </c>
      <c r="AE31" s="55">
        <f t="shared" si="21"/>
        <v>6.770433865754372E-3</v>
      </c>
      <c r="AF31" s="65">
        <f t="shared" si="6"/>
        <v>5.7548687858912165E-3</v>
      </c>
      <c r="AG31" s="55">
        <f t="shared" si="7"/>
        <v>1.1750551811794834</v>
      </c>
      <c r="AH31" s="55">
        <f t="shared" si="8"/>
        <v>0</v>
      </c>
      <c r="AI31" s="56">
        <f t="shared" si="22"/>
        <v>0</v>
      </c>
      <c r="AJ31" s="56">
        <f t="shared" si="9"/>
        <v>0</v>
      </c>
      <c r="AK31" s="152">
        <f t="shared" si="10"/>
        <v>5.7548687858912165E-3</v>
      </c>
      <c r="AM31" s="68">
        <f t="shared" si="11"/>
        <v>3132623.7217319957</v>
      </c>
      <c r="AN31" s="69">
        <f t="shared" si="12"/>
        <v>17381413.693971727</v>
      </c>
      <c r="AO31" s="69">
        <f t="shared" si="13"/>
        <v>9511051.4879142623</v>
      </c>
      <c r="AP31" s="69">
        <f t="shared" si="23"/>
        <v>30025088.903617986</v>
      </c>
      <c r="AQ31" s="70">
        <f t="shared" si="24"/>
        <v>4.5418334435631405E-3</v>
      </c>
    </row>
    <row r="32" spans="1:43" ht="14.25" x14ac:dyDescent="0.2">
      <c r="A32" s="7" t="s">
        <v>25</v>
      </c>
      <c r="B32" s="57">
        <v>417298417</v>
      </c>
      <c r="C32" s="57">
        <v>208569677.81</v>
      </c>
      <c r="D32" s="66">
        <f t="shared" si="0"/>
        <v>0.49980941530866146</v>
      </c>
      <c r="E32" s="67">
        <f t="shared" si="14"/>
        <v>104245088.71733201</v>
      </c>
      <c r="F32" s="152">
        <f t="shared" si="1"/>
        <v>6.9090305600733065E-2</v>
      </c>
      <c r="G32" s="54">
        <v>678006</v>
      </c>
      <c r="H32" s="133">
        <f t="shared" si="2"/>
        <v>0.14569939172116736</v>
      </c>
      <c r="I32" s="56">
        <f t="shared" si="15"/>
        <v>0.12384448296299225</v>
      </c>
      <c r="J32" s="57">
        <v>117.79</v>
      </c>
      <c r="K32" s="130">
        <f t="shared" si="3"/>
        <v>1.8341598134167874E-3</v>
      </c>
      <c r="L32" s="58">
        <f t="shared" si="16"/>
        <v>2.7512397201251811E-4</v>
      </c>
      <c r="M32" s="152">
        <f t="shared" si="17"/>
        <v>0.12411960693500476</v>
      </c>
      <c r="N32" s="59">
        <v>69698</v>
      </c>
      <c r="O32" s="60">
        <v>12447</v>
      </c>
      <c r="P32" s="60">
        <v>14729</v>
      </c>
      <c r="Q32" s="60">
        <v>1417</v>
      </c>
      <c r="R32" s="61">
        <f t="shared" si="18"/>
        <v>4.0758015583224762E-2</v>
      </c>
      <c r="S32" s="61">
        <f t="shared" si="18"/>
        <v>3.5375669315507653E-2</v>
      </c>
      <c r="T32" s="61">
        <f t="shared" si="18"/>
        <v>1.1021466755263425E-2</v>
      </c>
      <c r="U32" s="61">
        <f t="shared" si="18"/>
        <v>9.0501494520092984E-3</v>
      </c>
      <c r="V32" s="62">
        <f t="shared" si="19"/>
        <v>9.6205301106005142E-2</v>
      </c>
      <c r="W32" s="63">
        <v>32769.999999791457</v>
      </c>
      <c r="X32" s="63">
        <v>9468</v>
      </c>
      <c r="Y32" s="63">
        <v>3881</v>
      </c>
      <c r="Z32" s="63">
        <v>299</v>
      </c>
      <c r="AA32" s="64">
        <f t="shared" si="20"/>
        <v>2.5772466166499041E-2</v>
      </c>
      <c r="AB32" s="64">
        <f t="shared" si="5"/>
        <v>3.2317522732858199E-2</v>
      </c>
      <c r="AC32" s="64">
        <f t="shared" si="5"/>
        <v>7.8807791026349137E-3</v>
      </c>
      <c r="AD32" s="64">
        <f t="shared" si="5"/>
        <v>5.4458691534314436E-3</v>
      </c>
      <c r="AE32" s="55">
        <f t="shared" si="21"/>
        <v>7.1416637155423596E-2</v>
      </c>
      <c r="AF32" s="65">
        <f t="shared" si="6"/>
        <v>6.0704141582110058E-2</v>
      </c>
      <c r="AG32" s="55">
        <f t="shared" si="7"/>
        <v>-0.25766422084441909</v>
      </c>
      <c r="AH32" s="55">
        <f t="shared" si="8"/>
        <v>-0.25766422084441909</v>
      </c>
      <c r="AI32" s="56">
        <f t="shared" si="22"/>
        <v>4.80132597732017E-2</v>
      </c>
      <c r="AJ32" s="56">
        <f t="shared" si="9"/>
        <v>7.2019889659802544E-3</v>
      </c>
      <c r="AK32" s="152">
        <f t="shared" si="10"/>
        <v>6.7906130548090318E-2</v>
      </c>
      <c r="AM32" s="68">
        <f t="shared" si="11"/>
        <v>228370612.20068792</v>
      </c>
      <c r="AN32" s="69">
        <f t="shared" si="12"/>
        <v>205132039.69353288</v>
      </c>
      <c r="AO32" s="69">
        <f t="shared" si="13"/>
        <v>112228224.1380235</v>
      </c>
      <c r="AP32" s="69">
        <f t="shared" si="23"/>
        <v>545730876.03224432</v>
      </c>
      <c r="AQ32" s="70">
        <f t="shared" si="24"/>
        <v>8.2551587171140306E-2</v>
      </c>
    </row>
    <row r="33" spans="1:43" ht="14.25" x14ac:dyDescent="0.2">
      <c r="A33" s="7" t="s">
        <v>26</v>
      </c>
      <c r="B33" s="57">
        <v>763686</v>
      </c>
      <c r="C33" s="57">
        <v>226223</v>
      </c>
      <c r="D33" s="66">
        <f t="shared" si="0"/>
        <v>0.29622515012714651</v>
      </c>
      <c r="E33" s="67">
        <f t="shared" si="14"/>
        <v>67012.942137213468</v>
      </c>
      <c r="F33" s="152">
        <f t="shared" si="1"/>
        <v>4.4414031475561847E-5</v>
      </c>
      <c r="G33" s="54">
        <v>2030</v>
      </c>
      <c r="H33" s="133">
        <f t="shared" si="2"/>
        <v>4.3623473124717146E-4</v>
      </c>
      <c r="I33" s="56">
        <f t="shared" si="15"/>
        <v>3.7079952156009573E-4</v>
      </c>
      <c r="J33" s="57">
        <v>497.27</v>
      </c>
      <c r="K33" s="130">
        <f t="shared" si="3"/>
        <v>7.743209528973307E-3</v>
      </c>
      <c r="L33" s="58">
        <f t="shared" si="16"/>
        <v>1.1614814293459961E-3</v>
      </c>
      <c r="M33" s="152">
        <f t="shared" si="17"/>
        <v>1.5322809509060917E-3</v>
      </c>
      <c r="N33" s="59">
        <v>525</v>
      </c>
      <c r="O33" s="60">
        <v>111</v>
      </c>
      <c r="P33" s="60">
        <v>654</v>
      </c>
      <c r="Q33" s="60">
        <v>69</v>
      </c>
      <c r="R33" s="61">
        <f t="shared" si="18"/>
        <v>3.070096441962897E-4</v>
      </c>
      <c r="S33" s="61">
        <f t="shared" si="18"/>
        <v>3.1547355137955733E-4</v>
      </c>
      <c r="T33" s="61">
        <f t="shared" si="18"/>
        <v>4.8937736831708065E-4</v>
      </c>
      <c r="U33" s="61">
        <f t="shared" si="18"/>
        <v>4.4069182229261936E-4</v>
      </c>
      <c r="V33" s="62">
        <f t="shared" si="19"/>
        <v>1.5525523861855471E-3</v>
      </c>
      <c r="W33" s="63">
        <v>374.99999999594002</v>
      </c>
      <c r="X33" s="63">
        <v>98</v>
      </c>
      <c r="Y33" s="63">
        <v>163</v>
      </c>
      <c r="Z33" s="63">
        <v>24</v>
      </c>
      <c r="AA33" s="64">
        <f t="shared" si="20"/>
        <v>2.9492446787897499E-4</v>
      </c>
      <c r="AB33" s="64">
        <f t="shared" si="5"/>
        <v>3.3450752300592557E-4</v>
      </c>
      <c r="AC33" s="64">
        <f t="shared" si="5"/>
        <v>3.3098866110010071E-4</v>
      </c>
      <c r="AD33" s="64">
        <f t="shared" si="5"/>
        <v>4.3712662101121958E-4</v>
      </c>
      <c r="AE33" s="55">
        <f t="shared" si="21"/>
        <v>1.397547272996221E-3</v>
      </c>
      <c r="AF33" s="65">
        <f t="shared" si="6"/>
        <v>1.1879151820467877E-3</v>
      </c>
      <c r="AG33" s="55">
        <f t="shared" si="7"/>
        <v>-9.983889404862975E-2</v>
      </c>
      <c r="AH33" s="55">
        <f t="shared" si="8"/>
        <v>-9.983889404862975E-2</v>
      </c>
      <c r="AI33" s="56">
        <f t="shared" si="22"/>
        <v>1.8604021698148197E-2</v>
      </c>
      <c r="AJ33" s="56">
        <f t="shared" si="9"/>
        <v>2.7906032547222294E-3</v>
      </c>
      <c r="AK33" s="152">
        <f t="shared" si="10"/>
        <v>3.9785184367690171E-3</v>
      </c>
      <c r="AM33" s="68">
        <f t="shared" si="11"/>
        <v>146805.82854835517</v>
      </c>
      <c r="AN33" s="69">
        <f t="shared" si="12"/>
        <v>2532395.3612542972</v>
      </c>
      <c r="AO33" s="69">
        <f t="shared" si="13"/>
        <v>6575283.487000701</v>
      </c>
      <c r="AP33" s="69">
        <f t="shared" si="23"/>
        <v>9254484.6768033542</v>
      </c>
      <c r="AQ33" s="70">
        <f t="shared" si="24"/>
        <v>1.3999068626565584E-3</v>
      </c>
    </row>
    <row r="34" spans="1:43" ht="14.25" x14ac:dyDescent="0.2">
      <c r="A34" s="7" t="s">
        <v>27</v>
      </c>
      <c r="B34" s="57">
        <v>2014488</v>
      </c>
      <c r="C34" s="57">
        <v>534031</v>
      </c>
      <c r="D34" s="66">
        <f t="shared" si="0"/>
        <v>0.26509515072812545</v>
      </c>
      <c r="E34" s="67">
        <f t="shared" si="14"/>
        <v>141569.02843849157</v>
      </c>
      <c r="F34" s="152">
        <f t="shared" si="1"/>
        <v>9.3827417279448646E-5</v>
      </c>
      <c r="G34" s="54">
        <v>16604</v>
      </c>
      <c r="H34" s="133">
        <f t="shared" si="2"/>
        <v>3.5680992500630713E-3</v>
      </c>
      <c r="I34" s="56">
        <f t="shared" si="15"/>
        <v>3.0328843625536104E-3</v>
      </c>
      <c r="J34" s="57">
        <v>170.12</v>
      </c>
      <c r="K34" s="130">
        <f t="shared" si="3"/>
        <v>2.6490132223318096E-3</v>
      </c>
      <c r="L34" s="58">
        <f t="shared" si="16"/>
        <v>3.9735198334977145E-4</v>
      </c>
      <c r="M34" s="152">
        <f t="shared" si="17"/>
        <v>3.430236345903382E-3</v>
      </c>
      <c r="N34" s="59">
        <v>1777</v>
      </c>
      <c r="O34" s="60">
        <v>482</v>
      </c>
      <c r="P34" s="60">
        <v>1571</v>
      </c>
      <c r="Q34" s="60">
        <v>193</v>
      </c>
      <c r="R34" s="61">
        <f t="shared" si="18"/>
        <v>1.0391545480701082E-3</v>
      </c>
      <c r="S34" s="61">
        <f t="shared" si="18"/>
        <v>1.3698941600445642E-3</v>
      </c>
      <c r="T34" s="61">
        <f t="shared" si="18"/>
        <v>1.1755532807739047E-3</v>
      </c>
      <c r="U34" s="61">
        <f t="shared" si="18"/>
        <v>1.2326597348184861E-3</v>
      </c>
      <c r="V34" s="62">
        <f t="shared" si="19"/>
        <v>4.8172617237070628E-3</v>
      </c>
      <c r="W34" s="63">
        <v>887.9999999826681</v>
      </c>
      <c r="X34" s="63">
        <v>349</v>
      </c>
      <c r="Y34" s="63">
        <v>145</v>
      </c>
      <c r="Z34" s="63">
        <v>79</v>
      </c>
      <c r="AA34" s="64">
        <f t="shared" si="20"/>
        <v>6.9838113993134286E-4</v>
      </c>
      <c r="AB34" s="64">
        <f t="shared" si="5"/>
        <v>1.1912563829496736E-3</v>
      </c>
      <c r="AC34" s="64">
        <f t="shared" si="5"/>
        <v>2.9443776600929206E-4</v>
      </c>
      <c r="AD34" s="64">
        <f t="shared" si="5"/>
        <v>1.4388751274952644E-3</v>
      </c>
      <c r="AE34" s="55">
        <f t="shared" si="21"/>
        <v>3.6229504163855729E-3</v>
      </c>
      <c r="AF34" s="65">
        <f t="shared" si="6"/>
        <v>3.0795078539277371E-3</v>
      </c>
      <c r="AG34" s="55">
        <f t="shared" si="7"/>
        <v>-0.24792327588180588</v>
      </c>
      <c r="AH34" s="55">
        <f t="shared" si="8"/>
        <v>-0.24792327588180588</v>
      </c>
      <c r="AI34" s="56">
        <f t="shared" si="22"/>
        <v>4.6198127973397771E-2</v>
      </c>
      <c r="AJ34" s="56">
        <f t="shared" si="9"/>
        <v>6.9297191960096651E-3</v>
      </c>
      <c r="AK34" s="152">
        <f t="shared" si="10"/>
        <v>1.0009227049937402E-2</v>
      </c>
      <c r="AM34" s="68">
        <f t="shared" si="11"/>
        <v>310136.48787637928</v>
      </c>
      <c r="AN34" s="69">
        <f t="shared" si="12"/>
        <v>5669139.5956040919</v>
      </c>
      <c r="AO34" s="69">
        <f t="shared" si="13"/>
        <v>16542214.491418004</v>
      </c>
      <c r="AP34" s="69">
        <f t="shared" si="23"/>
        <v>22521490.574898474</v>
      </c>
      <c r="AQ34" s="70">
        <f t="shared" si="24"/>
        <v>3.4067795575999202E-3</v>
      </c>
    </row>
    <row r="35" spans="1:43" ht="14.25" x14ac:dyDescent="0.2">
      <c r="A35" s="7" t="s">
        <v>28</v>
      </c>
      <c r="B35" s="57">
        <v>676722</v>
      </c>
      <c r="C35" s="57">
        <v>328007</v>
      </c>
      <c r="D35" s="66">
        <f t="shared" si="0"/>
        <v>0.48469977331902908</v>
      </c>
      <c r="E35" s="67">
        <f t="shared" si="14"/>
        <v>158984.91854705478</v>
      </c>
      <c r="F35" s="152">
        <f t="shared" si="1"/>
        <v>1.053701113738646E-4</v>
      </c>
      <c r="G35" s="54">
        <v>1594</v>
      </c>
      <c r="H35" s="133">
        <f t="shared" si="2"/>
        <v>3.425409663093553E-4</v>
      </c>
      <c r="I35" s="56">
        <f t="shared" si="15"/>
        <v>2.9115982136295197E-4</v>
      </c>
      <c r="J35" s="57">
        <v>444.11</v>
      </c>
      <c r="K35" s="130">
        <f t="shared" si="3"/>
        <v>6.9154318255924057E-3</v>
      </c>
      <c r="L35" s="58">
        <f t="shared" si="16"/>
        <v>1.0373147738388607E-3</v>
      </c>
      <c r="M35" s="152">
        <f t="shared" si="17"/>
        <v>1.3284745952018128E-3</v>
      </c>
      <c r="N35" s="59">
        <v>236</v>
      </c>
      <c r="O35" s="60">
        <v>70</v>
      </c>
      <c r="P35" s="60">
        <v>392</v>
      </c>
      <c r="Q35" s="60">
        <v>106</v>
      </c>
      <c r="R35" s="61">
        <f t="shared" si="18"/>
        <v>1.3800814481966547E-4</v>
      </c>
      <c r="S35" s="61">
        <f t="shared" si="18"/>
        <v>1.9894728465377488E-4</v>
      </c>
      <c r="T35" s="61">
        <f t="shared" si="18"/>
        <v>2.9332710761513091E-4</v>
      </c>
      <c r="U35" s="61">
        <f t="shared" si="18"/>
        <v>6.7700482844953124E-4</v>
      </c>
      <c r="V35" s="62">
        <f t="shared" si="19"/>
        <v>1.3072873655381025E-3</v>
      </c>
      <c r="W35" s="63">
        <v>156.00000000186</v>
      </c>
      <c r="X35" s="63">
        <v>60</v>
      </c>
      <c r="Y35" s="63">
        <v>117</v>
      </c>
      <c r="Z35" s="63">
        <v>25</v>
      </c>
      <c r="AA35" s="64">
        <f t="shared" si="20"/>
        <v>1.2268857864044472E-4</v>
      </c>
      <c r="AB35" s="64">
        <f t="shared" si="5"/>
        <v>2.0480052428934218E-4</v>
      </c>
      <c r="AC35" s="64">
        <f t="shared" si="5"/>
        <v>2.3758081809025633E-4</v>
      </c>
      <c r="AD35" s="64">
        <f t="shared" si="5"/>
        <v>4.5534023022002039E-4</v>
      </c>
      <c r="AE35" s="55">
        <f t="shared" si="21"/>
        <v>1.0204101512400637E-3</v>
      </c>
      <c r="AF35" s="65">
        <f t="shared" si="6"/>
        <v>8.6734862855405406E-4</v>
      </c>
      <c r="AG35" s="55">
        <f t="shared" si="7"/>
        <v>-0.21944464687758616</v>
      </c>
      <c r="AH35" s="55">
        <f t="shared" si="8"/>
        <v>-0.21944464687758616</v>
      </c>
      <c r="AI35" s="56">
        <f t="shared" si="22"/>
        <v>4.0891408212760681E-2</v>
      </c>
      <c r="AJ35" s="56">
        <f t="shared" si="9"/>
        <v>6.1337112319141017E-3</v>
      </c>
      <c r="AK35" s="152">
        <f t="shared" si="10"/>
        <v>7.0010598604681555E-3</v>
      </c>
      <c r="AM35" s="68">
        <f t="shared" si="11"/>
        <v>348289.62808711053</v>
      </c>
      <c r="AN35" s="69">
        <f t="shared" si="12"/>
        <v>2195565.3109463165</v>
      </c>
      <c r="AO35" s="69">
        <f t="shared" si="13"/>
        <v>11570627.112494718</v>
      </c>
      <c r="AP35" s="69">
        <f t="shared" si="23"/>
        <v>14114482.051528145</v>
      </c>
      <c r="AQ35" s="70">
        <f t="shared" si="24"/>
        <v>2.1350686696044244E-3</v>
      </c>
    </row>
    <row r="36" spans="1:43" ht="14.25" x14ac:dyDescent="0.2">
      <c r="A36" s="7" t="s">
        <v>29</v>
      </c>
      <c r="B36" s="57">
        <v>1626003</v>
      </c>
      <c r="C36" s="57">
        <v>533517</v>
      </c>
      <c r="D36" s="66">
        <f t="shared" si="0"/>
        <v>0.32811563078296901</v>
      </c>
      <c r="E36" s="67">
        <f t="shared" si="14"/>
        <v>175055.26698843727</v>
      </c>
      <c r="F36" s="152">
        <f t="shared" si="1"/>
        <v>1.1602102355195343E-4</v>
      </c>
      <c r="G36" s="54">
        <v>6914</v>
      </c>
      <c r="H36" s="133">
        <f t="shared" si="2"/>
        <v>1.4857768137157357E-3</v>
      </c>
      <c r="I36" s="56">
        <f t="shared" si="15"/>
        <v>1.2629102916583753E-3</v>
      </c>
      <c r="J36" s="57">
        <v>127.8</v>
      </c>
      <c r="K36" s="130">
        <f t="shared" si="3"/>
        <v>1.990029918963116E-3</v>
      </c>
      <c r="L36" s="58">
        <f t="shared" si="16"/>
        <v>2.9850448784446741E-4</v>
      </c>
      <c r="M36" s="152">
        <f t="shared" si="17"/>
        <v>1.5614147795028426E-3</v>
      </c>
      <c r="N36" s="59">
        <v>1201</v>
      </c>
      <c r="O36" s="60">
        <v>234</v>
      </c>
      <c r="P36" s="60">
        <v>2745</v>
      </c>
      <c r="Q36" s="60">
        <v>176</v>
      </c>
      <c r="R36" s="61">
        <f t="shared" si="18"/>
        <v>7.0232110986617887E-4</v>
      </c>
      <c r="S36" s="61">
        <f t="shared" si="18"/>
        <v>6.6505235155690464E-4</v>
      </c>
      <c r="T36" s="61">
        <f t="shared" si="18"/>
        <v>2.0540380367437099E-3</v>
      </c>
      <c r="U36" s="61">
        <f t="shared" si="18"/>
        <v>1.1240834887463913E-3</v>
      </c>
      <c r="V36" s="62">
        <f t="shared" si="19"/>
        <v>4.5454949869131846E-3</v>
      </c>
      <c r="W36" s="63">
        <v>649.99999999475995</v>
      </c>
      <c r="X36" s="63">
        <v>185</v>
      </c>
      <c r="Y36" s="63">
        <v>941</v>
      </c>
      <c r="Z36" s="63">
        <v>42</v>
      </c>
      <c r="AA36" s="64">
        <f t="shared" si="20"/>
        <v>5.1120241099163676E-4</v>
      </c>
      <c r="AB36" s="64">
        <f t="shared" si="5"/>
        <v>6.3146828322547177E-4</v>
      </c>
      <c r="AC36" s="64">
        <f t="shared" si="5"/>
        <v>1.9107995711361643E-3</v>
      </c>
      <c r="AD36" s="64">
        <f t="shared" si="5"/>
        <v>7.6497158676963432E-4</v>
      </c>
      <c r="AE36" s="55">
        <f t="shared" si="21"/>
        <v>3.8184418521229071E-3</v>
      </c>
      <c r="AF36" s="65">
        <f t="shared" si="6"/>
        <v>3.2456755743044711E-3</v>
      </c>
      <c r="AG36" s="55">
        <f t="shared" si="7"/>
        <v>-0.15995026655700142</v>
      </c>
      <c r="AH36" s="55">
        <f t="shared" si="8"/>
        <v>-0.15995026655700142</v>
      </c>
      <c r="AI36" s="56">
        <f t="shared" si="22"/>
        <v>2.9805200247927655E-2</v>
      </c>
      <c r="AJ36" s="56">
        <f t="shared" si="9"/>
        <v>4.4707800371891482E-3</v>
      </c>
      <c r="AK36" s="152">
        <f t="shared" si="10"/>
        <v>7.7164556114936193E-3</v>
      </c>
      <c r="AM36" s="68">
        <f t="shared" si="11"/>
        <v>383495.07859795756</v>
      </c>
      <c r="AN36" s="69">
        <f t="shared" si="12"/>
        <v>2580544.7377445302</v>
      </c>
      <c r="AO36" s="69">
        <f t="shared" si="13"/>
        <v>12752959.164777048</v>
      </c>
      <c r="AP36" s="69">
        <f t="shared" si="23"/>
        <v>15716998.981119536</v>
      </c>
      <c r="AQ36" s="70">
        <f t="shared" si="24"/>
        <v>2.3774781095250923E-3</v>
      </c>
    </row>
    <row r="37" spans="1:43" ht="14.25" x14ac:dyDescent="0.2">
      <c r="A37" s="7" t="s">
        <v>30</v>
      </c>
      <c r="B37" s="57">
        <v>466847</v>
      </c>
      <c r="C37" s="57">
        <v>77664</v>
      </c>
      <c r="D37" s="66">
        <f t="shared" si="0"/>
        <v>0.16635857143775157</v>
      </c>
      <c r="E37" s="67">
        <f t="shared" si="14"/>
        <v>12920.072092141538</v>
      </c>
      <c r="F37" s="152">
        <f t="shared" si="1"/>
        <v>8.5630099241418501E-6</v>
      </c>
      <c r="G37" s="54">
        <v>3558</v>
      </c>
      <c r="H37" s="133">
        <f t="shared" si="2"/>
        <v>7.6459269644208675E-4</v>
      </c>
      <c r="I37" s="56">
        <f t="shared" si="15"/>
        <v>6.4990379197577377E-4</v>
      </c>
      <c r="J37" s="57">
        <v>561.88</v>
      </c>
      <c r="K37" s="130">
        <f t="shared" si="3"/>
        <v>8.7492802102268827E-3</v>
      </c>
      <c r="L37" s="58">
        <f t="shared" si="16"/>
        <v>1.3123920315340324E-3</v>
      </c>
      <c r="M37" s="152">
        <f t="shared" si="17"/>
        <v>1.9622958235098061E-3</v>
      </c>
      <c r="N37" s="59">
        <v>779</v>
      </c>
      <c r="O37" s="60">
        <v>226</v>
      </c>
      <c r="P37" s="60">
        <v>2400</v>
      </c>
      <c r="Q37" s="60">
        <v>462</v>
      </c>
      <c r="R37" s="61">
        <f t="shared" si="18"/>
        <v>4.5554383395982794E-4</v>
      </c>
      <c r="S37" s="61">
        <f t="shared" si="18"/>
        <v>6.4231551902504459E-4</v>
      </c>
      <c r="T37" s="61">
        <f t="shared" si="18"/>
        <v>1.795880250704883E-3</v>
      </c>
      <c r="U37" s="61">
        <f t="shared" si="18"/>
        <v>2.9507191579592777E-3</v>
      </c>
      <c r="V37" s="62">
        <f t="shared" si="19"/>
        <v>5.8444587616490332E-3</v>
      </c>
      <c r="W37" s="63">
        <v>671.99999999645991</v>
      </c>
      <c r="X37" s="63">
        <v>188</v>
      </c>
      <c r="Y37" s="63">
        <v>1437</v>
      </c>
      <c r="Z37" s="63">
        <v>355</v>
      </c>
      <c r="AA37" s="64">
        <f t="shared" si="20"/>
        <v>5.2850464644206086E-4</v>
      </c>
      <c r="AB37" s="64">
        <f t="shared" si="5"/>
        <v>6.4170830943993879E-4</v>
      </c>
      <c r="AC37" s="64">
        <f t="shared" si="5"/>
        <v>2.9179797914162253E-3</v>
      </c>
      <c r="AD37" s="64">
        <f t="shared" si="5"/>
        <v>6.4658312691242897E-3</v>
      </c>
      <c r="AE37" s="55">
        <f t="shared" si="21"/>
        <v>1.0554024016422515E-2</v>
      </c>
      <c r="AF37" s="65">
        <f t="shared" si="6"/>
        <v>8.9709204139591381E-3</v>
      </c>
      <c r="AG37" s="55">
        <f t="shared" si="7"/>
        <v>0.80581717603644487</v>
      </c>
      <c r="AH37" s="55">
        <f t="shared" si="8"/>
        <v>0</v>
      </c>
      <c r="AI37" s="56">
        <f t="shared" si="22"/>
        <v>0</v>
      </c>
      <c r="AJ37" s="56">
        <f t="shared" si="9"/>
        <v>0</v>
      </c>
      <c r="AK37" s="152">
        <f t="shared" si="10"/>
        <v>8.9709204139591381E-3</v>
      </c>
      <c r="AM37" s="68">
        <f t="shared" si="11"/>
        <v>28304.113025027516</v>
      </c>
      <c r="AN37" s="69">
        <f t="shared" si="12"/>
        <v>3243079.4352213191</v>
      </c>
      <c r="AO37" s="69">
        <f t="shared" si="13"/>
        <v>14826208.750462959</v>
      </c>
      <c r="AP37" s="69">
        <f t="shared" si="23"/>
        <v>18097592.298709303</v>
      </c>
      <c r="AQ37" s="70">
        <f t="shared" si="24"/>
        <v>2.7375855643293067E-3</v>
      </c>
    </row>
    <row r="38" spans="1:43" ht="14.25" x14ac:dyDescent="0.2">
      <c r="A38" s="7" t="s">
        <v>31</v>
      </c>
      <c r="B38" s="57">
        <v>165874777</v>
      </c>
      <c r="C38" s="57">
        <v>41883502.310000002</v>
      </c>
      <c r="D38" s="66">
        <f t="shared" si="0"/>
        <v>0.25250073017430491</v>
      </c>
      <c r="E38" s="67">
        <f t="shared" si="14"/>
        <v>10575614.915532187</v>
      </c>
      <c r="F38" s="152">
        <f t="shared" si="1"/>
        <v>7.0091788056419633E-3</v>
      </c>
      <c r="G38" s="54">
        <v>256970</v>
      </c>
      <c r="H38" s="133">
        <f t="shared" si="2"/>
        <v>5.5221299945116084E-2</v>
      </c>
      <c r="I38" s="56">
        <f t="shared" si="15"/>
        <v>4.6938104953348672E-2</v>
      </c>
      <c r="J38" s="57">
        <v>247</v>
      </c>
      <c r="K38" s="130">
        <f t="shared" si="3"/>
        <v>3.8461454615327825E-3</v>
      </c>
      <c r="L38" s="58">
        <f t="shared" si="16"/>
        <v>5.769218192299174E-4</v>
      </c>
      <c r="M38" s="152">
        <f t="shared" si="17"/>
        <v>4.7515026772578586E-2</v>
      </c>
      <c r="N38" s="59">
        <v>7826</v>
      </c>
      <c r="O38" s="60">
        <v>1628</v>
      </c>
      <c r="P38" s="60">
        <v>22499</v>
      </c>
      <c r="Q38" s="60">
        <v>705</v>
      </c>
      <c r="R38" s="61">
        <f t="shared" si="18"/>
        <v>4.5764904294860248E-3</v>
      </c>
      <c r="S38" s="61">
        <f t="shared" si="18"/>
        <v>4.6269454202335072E-3</v>
      </c>
      <c r="T38" s="61">
        <f t="shared" si="18"/>
        <v>1.6835629066920484E-2</v>
      </c>
      <c r="U38" s="61">
        <f t="shared" si="18"/>
        <v>4.5027207929898066E-3</v>
      </c>
      <c r="V38" s="62">
        <f t="shared" si="19"/>
        <v>3.0541785709629822E-2</v>
      </c>
      <c r="W38" s="63">
        <v>16068.000000124277</v>
      </c>
      <c r="X38" s="63">
        <v>2619</v>
      </c>
      <c r="Y38" s="63">
        <v>3702</v>
      </c>
      <c r="Z38" s="63">
        <v>260</v>
      </c>
      <c r="AA38" s="64">
        <f t="shared" si="20"/>
        <v>1.2636923599912874E-2</v>
      </c>
      <c r="AB38" s="64">
        <f t="shared" si="5"/>
        <v>8.939542885229787E-3</v>
      </c>
      <c r="AC38" s="64">
        <f t="shared" si="5"/>
        <v>7.5173007570096496E-3</v>
      </c>
      <c r="AD38" s="64">
        <f t="shared" si="5"/>
        <v>4.7355383942882124E-3</v>
      </c>
      <c r="AE38" s="55">
        <f t="shared" si="21"/>
        <v>3.3829305636440522E-2</v>
      </c>
      <c r="AF38" s="65">
        <f t="shared" si="6"/>
        <v>2.8754909790974444E-2</v>
      </c>
      <c r="AG38" s="55">
        <f t="shared" si="7"/>
        <v>0.10764006918476104</v>
      </c>
      <c r="AH38" s="55">
        <f t="shared" si="8"/>
        <v>0</v>
      </c>
      <c r="AI38" s="56">
        <f t="shared" si="22"/>
        <v>0</v>
      </c>
      <c r="AJ38" s="56">
        <f t="shared" si="9"/>
        <v>0</v>
      </c>
      <c r="AK38" s="152">
        <f t="shared" si="10"/>
        <v>2.8754909790974444E-2</v>
      </c>
      <c r="AM38" s="68">
        <f t="shared" si="11"/>
        <v>23168090.529499091</v>
      </c>
      <c r="AN38" s="69">
        <f t="shared" si="12"/>
        <v>78527918.341344804</v>
      </c>
      <c r="AO38" s="69">
        <f t="shared" si="13"/>
        <v>47523138.706964366</v>
      </c>
      <c r="AP38" s="69">
        <f t="shared" si="23"/>
        <v>149219147.57780826</v>
      </c>
      <c r="AQ38" s="70">
        <f t="shared" si="24"/>
        <v>2.2572073543709239E-2</v>
      </c>
    </row>
    <row r="39" spans="1:43" ht="14.25" x14ac:dyDescent="0.2">
      <c r="A39" s="7" t="s">
        <v>32</v>
      </c>
      <c r="B39" s="57">
        <v>3251400</v>
      </c>
      <c r="C39" s="57">
        <v>1052351</v>
      </c>
      <c r="D39" s="66">
        <f t="shared" si="0"/>
        <v>0.32366088454204345</v>
      </c>
      <c r="E39" s="67">
        <f t="shared" si="14"/>
        <v>340604.85550870397</v>
      </c>
      <c r="F39" s="152">
        <f t="shared" si="1"/>
        <v>2.2574198790314165E-4</v>
      </c>
      <c r="G39" s="54">
        <v>5349</v>
      </c>
      <c r="H39" s="133">
        <f t="shared" si="2"/>
        <v>1.1494677721384829E-3</v>
      </c>
      <c r="I39" s="56">
        <f t="shared" si="15"/>
        <v>9.7704760631771043E-4</v>
      </c>
      <c r="J39" s="57">
        <v>3428.68</v>
      </c>
      <c r="K39" s="130">
        <f t="shared" si="3"/>
        <v>5.3389481866591988E-2</v>
      </c>
      <c r="L39" s="58">
        <f t="shared" si="16"/>
        <v>8.0084222799887972E-3</v>
      </c>
      <c r="M39" s="152">
        <f t="shared" si="17"/>
        <v>8.9854698863065068E-3</v>
      </c>
      <c r="N39" s="59">
        <v>900</v>
      </c>
      <c r="O39" s="60">
        <v>209</v>
      </c>
      <c r="P39" s="60">
        <v>2198</v>
      </c>
      <c r="Q39" s="60">
        <v>203</v>
      </c>
      <c r="R39" s="61">
        <f t="shared" si="18"/>
        <v>5.2630224719363945E-4</v>
      </c>
      <c r="S39" s="61">
        <f t="shared" si="18"/>
        <v>5.9399974989484219E-4</v>
      </c>
      <c r="T39" s="61">
        <f t="shared" si="18"/>
        <v>1.6447269962705554E-3</v>
      </c>
      <c r="U39" s="61">
        <f t="shared" si="18"/>
        <v>1.2965281148608946E-3</v>
      </c>
      <c r="V39" s="62">
        <f t="shared" si="19"/>
        <v>4.0615571082199316E-3</v>
      </c>
      <c r="W39" s="63">
        <v>711.99999999240003</v>
      </c>
      <c r="X39" s="63">
        <v>170</v>
      </c>
      <c r="Y39" s="63">
        <v>749</v>
      </c>
      <c r="Z39" s="63">
        <v>32</v>
      </c>
      <c r="AA39" s="64">
        <f t="shared" si="20"/>
        <v>5.5996325634629924E-4</v>
      </c>
      <c r="AB39" s="64">
        <f t="shared" si="5"/>
        <v>5.8026815215313622E-4</v>
      </c>
      <c r="AC39" s="64">
        <f t="shared" si="5"/>
        <v>1.5209233568342052E-3</v>
      </c>
      <c r="AD39" s="64">
        <f t="shared" si="5"/>
        <v>5.8283549468162615E-4</v>
      </c>
      <c r="AE39" s="55">
        <f t="shared" si="21"/>
        <v>3.2439902600152671E-3</v>
      </c>
      <c r="AF39" s="65">
        <f t="shared" si="6"/>
        <v>2.7573917210129768E-3</v>
      </c>
      <c r="AG39" s="55">
        <f t="shared" si="7"/>
        <v>-0.20129394378083273</v>
      </c>
      <c r="AH39" s="55">
        <f t="shared" si="8"/>
        <v>-0.20129394378083273</v>
      </c>
      <c r="AI39" s="56">
        <f t="shared" si="22"/>
        <v>3.7509198529186154E-2</v>
      </c>
      <c r="AJ39" s="56">
        <f t="shared" si="9"/>
        <v>5.6263797793779232E-3</v>
      </c>
      <c r="AK39" s="152">
        <f t="shared" si="10"/>
        <v>8.3837715003909005E-3</v>
      </c>
      <c r="AM39" s="68">
        <f t="shared" si="11"/>
        <v>746165.98564146098</v>
      </c>
      <c r="AN39" s="69">
        <f t="shared" si="12"/>
        <v>14850254.61245673</v>
      </c>
      <c r="AO39" s="69">
        <f t="shared" si="13"/>
        <v>13855829.797303975</v>
      </c>
      <c r="AP39" s="69">
        <f t="shared" si="23"/>
        <v>29452250.395402163</v>
      </c>
      <c r="AQ39" s="70">
        <f t="shared" si="24"/>
        <v>4.4551813406259223E-3</v>
      </c>
    </row>
    <row r="40" spans="1:43" ht="14.25" x14ac:dyDescent="0.2">
      <c r="A40" s="7" t="s">
        <v>33</v>
      </c>
      <c r="B40" s="57">
        <v>33178924</v>
      </c>
      <c r="C40" s="57">
        <v>10105310</v>
      </c>
      <c r="D40" s="66">
        <f t="shared" ref="D40:D59" si="25">+C40/B40</f>
        <v>0.30457015423405531</v>
      </c>
      <c r="E40" s="67">
        <f t="shared" si="14"/>
        <v>3077775.8252829416</v>
      </c>
      <c r="F40" s="152">
        <f t="shared" ref="F40:F58" si="26">+E40/E$59</f>
        <v>2.0398512290199832E-3</v>
      </c>
      <c r="G40" s="54">
        <v>78669</v>
      </c>
      <c r="H40" s="133">
        <f t="shared" ref="H40:H58" si="27">+G40/$G$59</f>
        <v>1.6905492646543709E-2</v>
      </c>
      <c r="I40" s="56">
        <f t="shared" si="15"/>
        <v>1.4369668749562152E-2</v>
      </c>
      <c r="J40" s="57">
        <v>2539.67</v>
      </c>
      <c r="K40" s="130">
        <f t="shared" ref="K40:K59" si="28">+J40/$J$59</f>
        <v>3.9546316778505917E-2</v>
      </c>
      <c r="L40" s="58">
        <f t="shared" si="16"/>
        <v>5.9319475167758876E-3</v>
      </c>
      <c r="M40" s="152">
        <f t="shared" si="17"/>
        <v>2.030161626633804E-2</v>
      </c>
      <c r="N40" s="59">
        <v>12929</v>
      </c>
      <c r="O40" s="60">
        <v>2053</v>
      </c>
      <c r="P40" s="60">
        <v>23315</v>
      </c>
      <c r="Q40" s="60">
        <v>2592</v>
      </c>
      <c r="R40" s="61">
        <f t="shared" si="18"/>
        <v>7.5606241710739607E-3</v>
      </c>
      <c r="S40" s="61">
        <f t="shared" si="18"/>
        <v>5.8348396484885689E-3</v>
      </c>
      <c r="T40" s="61">
        <f t="shared" si="18"/>
        <v>1.7446228352160146E-2</v>
      </c>
      <c r="U40" s="61">
        <f t="shared" si="18"/>
        <v>1.6554684106992311E-2</v>
      </c>
      <c r="V40" s="62">
        <f t="shared" si="19"/>
        <v>4.7396376278714986E-2</v>
      </c>
      <c r="W40" s="63">
        <v>10671.999999957041</v>
      </c>
      <c r="X40" s="63">
        <v>1702</v>
      </c>
      <c r="Y40" s="63">
        <v>11424</v>
      </c>
      <c r="Z40" s="63">
        <v>888</v>
      </c>
      <c r="AA40" s="64">
        <f t="shared" si="20"/>
        <v>8.3931571232688726E-3</v>
      </c>
      <c r="AB40" s="64">
        <f t="shared" si="5"/>
        <v>5.8095082056743401E-3</v>
      </c>
      <c r="AC40" s="64">
        <f t="shared" si="5"/>
        <v>2.3197634750966568E-2</v>
      </c>
      <c r="AD40" s="64">
        <f t="shared" si="5"/>
        <v>1.6173684977415125E-2</v>
      </c>
      <c r="AE40" s="55">
        <f t="shared" si="21"/>
        <v>5.3573985057324913E-2</v>
      </c>
      <c r="AF40" s="65">
        <f t="shared" ref="AF40:AF58" si="29">+AE40*AF$4</f>
        <v>4.5537887298726175E-2</v>
      </c>
      <c r="AG40" s="55">
        <f t="shared" si="7"/>
        <v>0.13033926353952507</v>
      </c>
      <c r="AH40" s="55">
        <f t="shared" si="8"/>
        <v>0</v>
      </c>
      <c r="AI40" s="56">
        <f t="shared" si="22"/>
        <v>0</v>
      </c>
      <c r="AJ40" s="56">
        <f t="shared" ref="AJ40:AJ58" si="30">+AI40*AJ$4</f>
        <v>0</v>
      </c>
      <c r="AK40" s="152">
        <f t="shared" si="10"/>
        <v>4.5537887298726175E-2</v>
      </c>
      <c r="AM40" s="68">
        <f t="shared" ref="AM40:AM58" si="31">+F40*AM$6</f>
        <v>6742509.9645915665</v>
      </c>
      <c r="AN40" s="69">
        <f t="shared" ref="AN40:AN58" si="32">+M40*AN$6</f>
        <v>33552410.103667784</v>
      </c>
      <c r="AO40" s="69">
        <f t="shared" ref="AO40:AO58" si="33">+AK40*AO$6</f>
        <v>75260306.857187256</v>
      </c>
      <c r="AP40" s="69">
        <f t="shared" si="23"/>
        <v>115555226.9254466</v>
      </c>
      <c r="AQ40" s="70">
        <f t="shared" si="24"/>
        <v>1.7479801505776046E-2</v>
      </c>
    </row>
    <row r="41" spans="1:43" ht="14.25" x14ac:dyDescent="0.2">
      <c r="A41" s="7" t="s">
        <v>34</v>
      </c>
      <c r="B41" s="57">
        <v>1531608</v>
      </c>
      <c r="C41" s="57">
        <v>442196</v>
      </c>
      <c r="D41" s="66">
        <f t="shared" si="25"/>
        <v>0.2887135611723104</v>
      </c>
      <c r="E41" s="67">
        <f t="shared" si="14"/>
        <v>127667.98189615097</v>
      </c>
      <c r="F41" s="152">
        <f t="shared" si="26"/>
        <v>8.4614248912499539E-5</v>
      </c>
      <c r="G41" s="54">
        <v>5488</v>
      </c>
      <c r="H41" s="133">
        <f t="shared" si="27"/>
        <v>1.1793380320613187E-3</v>
      </c>
      <c r="I41" s="56">
        <f t="shared" si="15"/>
        <v>1.0024373272521209E-3</v>
      </c>
      <c r="J41" s="57">
        <v>264.23</v>
      </c>
      <c r="K41" s="130">
        <f t="shared" si="28"/>
        <v>4.114441357493147E-3</v>
      </c>
      <c r="L41" s="58">
        <f t="shared" si="16"/>
        <v>6.1716620362397201E-4</v>
      </c>
      <c r="M41" s="152">
        <f t="shared" si="17"/>
        <v>1.6196035308760929E-3</v>
      </c>
      <c r="N41" s="59">
        <v>549</v>
      </c>
      <c r="O41" s="60">
        <v>170</v>
      </c>
      <c r="P41" s="60">
        <v>368</v>
      </c>
      <c r="Q41" s="60">
        <v>141</v>
      </c>
      <c r="R41" s="61">
        <f t="shared" si="18"/>
        <v>3.2104437078812008E-4</v>
      </c>
      <c r="S41" s="61">
        <f t="shared" si="18"/>
        <v>4.8315769130202469E-4</v>
      </c>
      <c r="T41" s="61">
        <f t="shared" si="18"/>
        <v>2.7536830510808204E-4</v>
      </c>
      <c r="U41" s="61">
        <f t="shared" si="18"/>
        <v>9.0054415859796135E-4</v>
      </c>
      <c r="V41" s="62">
        <f t="shared" si="19"/>
        <v>1.9801145257961881E-3</v>
      </c>
      <c r="W41" s="63">
        <v>273.99999999933596</v>
      </c>
      <c r="X41" s="63">
        <v>118</v>
      </c>
      <c r="Y41" s="63">
        <v>143</v>
      </c>
      <c r="Z41" s="63">
        <v>8</v>
      </c>
      <c r="AA41" s="64">
        <f t="shared" si="20"/>
        <v>2.1549147786538184E-4</v>
      </c>
      <c r="AB41" s="64">
        <f t="shared" si="5"/>
        <v>4.0277436443570628E-4</v>
      </c>
      <c r="AC41" s="64">
        <f t="shared" si="5"/>
        <v>2.9037655544364666E-4</v>
      </c>
      <c r="AD41" s="64">
        <f t="shared" si="5"/>
        <v>1.4570887367040654E-4</v>
      </c>
      <c r="AE41" s="55">
        <f t="shared" si="21"/>
        <v>1.0543512714151413E-3</v>
      </c>
      <c r="AF41" s="65">
        <f t="shared" si="29"/>
        <v>8.9619858070287008E-4</v>
      </c>
      <c r="AG41" s="55">
        <f t="shared" si="7"/>
        <v>-0.46753015662505931</v>
      </c>
      <c r="AH41" s="55">
        <f t="shared" si="8"/>
        <v>-0.46753015662505931</v>
      </c>
      <c r="AI41" s="56">
        <f t="shared" si="22"/>
        <v>8.7119766913229382E-2</v>
      </c>
      <c r="AJ41" s="56">
        <f t="shared" si="30"/>
        <v>1.3067965036984408E-2</v>
      </c>
      <c r="AK41" s="152">
        <f t="shared" si="10"/>
        <v>1.3964163617687278E-2</v>
      </c>
      <c r="AM41" s="68">
        <f t="shared" si="31"/>
        <v>279683.34568842733</v>
      </c>
      <c r="AN41" s="69">
        <f t="shared" si="32"/>
        <v>2676713.0833522081</v>
      </c>
      <c r="AO41" s="69">
        <f t="shared" si="33"/>
        <v>23078524.306078482</v>
      </c>
      <c r="AP41" s="69">
        <f t="shared" si="23"/>
        <v>26034920.735119119</v>
      </c>
      <c r="AQ41" s="70">
        <f t="shared" si="24"/>
        <v>3.938248911597093E-3</v>
      </c>
    </row>
    <row r="42" spans="1:43" ht="14.25" x14ac:dyDescent="0.2">
      <c r="A42" s="7" t="s">
        <v>35</v>
      </c>
      <c r="B42" s="57">
        <v>658730</v>
      </c>
      <c r="C42" s="57">
        <v>307493</v>
      </c>
      <c r="D42" s="66">
        <f t="shared" si="25"/>
        <v>0.46679671489077468</v>
      </c>
      <c r="E42" s="67">
        <f t="shared" si="14"/>
        <v>143536.72225190897</v>
      </c>
      <c r="F42" s="152">
        <f t="shared" si="26"/>
        <v>9.5131541709390027E-5</v>
      </c>
      <c r="G42" s="54">
        <v>862</v>
      </c>
      <c r="H42" s="133">
        <f t="shared" si="27"/>
        <v>1.8523859031283833E-4</v>
      </c>
      <c r="I42" s="56">
        <f t="shared" si="15"/>
        <v>1.5745280176591257E-4</v>
      </c>
      <c r="J42" s="57">
        <v>207.92</v>
      </c>
      <c r="K42" s="130">
        <f t="shared" si="28"/>
        <v>3.2376136208983647E-3</v>
      </c>
      <c r="L42" s="58">
        <f t="shared" si="16"/>
        <v>4.8564204313475466E-4</v>
      </c>
      <c r="M42" s="152">
        <f t="shared" si="17"/>
        <v>6.430948449006672E-4</v>
      </c>
      <c r="N42" s="59">
        <v>166</v>
      </c>
      <c r="O42" s="60">
        <v>24</v>
      </c>
      <c r="P42" s="60">
        <v>127</v>
      </c>
      <c r="Q42" s="60">
        <v>48</v>
      </c>
      <c r="R42" s="61">
        <f t="shared" si="18"/>
        <v>9.7073525593493502E-5</v>
      </c>
      <c r="S42" s="61">
        <f t="shared" si="18"/>
        <v>6.821049759557996E-5</v>
      </c>
      <c r="T42" s="61">
        <f t="shared" si="18"/>
        <v>9.5031996599800059E-5</v>
      </c>
      <c r="U42" s="61">
        <f t="shared" si="18"/>
        <v>3.0656822420356133E-4</v>
      </c>
      <c r="V42" s="62">
        <f t="shared" si="19"/>
        <v>5.668842439924349E-4</v>
      </c>
      <c r="W42" s="63">
        <v>122.00000000265999</v>
      </c>
      <c r="X42" s="63">
        <v>28</v>
      </c>
      <c r="Y42" s="63">
        <v>16</v>
      </c>
      <c r="Z42" s="63">
        <v>3</v>
      </c>
      <c r="AA42" s="64">
        <f t="shared" si="20"/>
        <v>9.5948760219757314E-5</v>
      </c>
      <c r="AB42" s="64">
        <f t="shared" si="5"/>
        <v>9.5573578001693018E-5</v>
      </c>
      <c r="AC42" s="64">
        <f t="shared" si="5"/>
        <v>3.2489684525163258E-5</v>
      </c>
      <c r="AD42" s="64">
        <f t="shared" si="5"/>
        <v>5.4640827626402448E-5</v>
      </c>
      <c r="AE42" s="55">
        <f t="shared" si="21"/>
        <v>2.7865285037301604E-4</v>
      </c>
      <c r="AF42" s="65">
        <f t="shared" si="29"/>
        <v>2.3685492281706362E-4</v>
      </c>
      <c r="AG42" s="55">
        <f t="shared" si="7"/>
        <v>-0.50844841195350865</v>
      </c>
      <c r="AH42" s="55">
        <f t="shared" si="8"/>
        <v>-0.50844841195350865</v>
      </c>
      <c r="AI42" s="56">
        <f t="shared" si="22"/>
        <v>9.474449189876509E-2</v>
      </c>
      <c r="AJ42" s="56">
        <f t="shared" si="30"/>
        <v>1.4211673784814763E-2</v>
      </c>
      <c r="AK42" s="152">
        <f t="shared" si="10"/>
        <v>1.4448528707631827E-2</v>
      </c>
      <c r="AM42" s="68">
        <f t="shared" si="31"/>
        <v>314447.13163257693</v>
      </c>
      <c r="AN42" s="69">
        <f t="shared" si="32"/>
        <v>1062840.5979399341</v>
      </c>
      <c r="AO42" s="69">
        <f t="shared" si="33"/>
        <v>23879032.793901008</v>
      </c>
      <c r="AP42" s="69">
        <f t="shared" si="23"/>
        <v>25256320.52347352</v>
      </c>
      <c r="AQ42" s="70">
        <f t="shared" si="24"/>
        <v>3.8204716589878189E-3</v>
      </c>
    </row>
    <row r="43" spans="1:43" ht="14.25" x14ac:dyDescent="0.2">
      <c r="A43" s="7" t="s">
        <v>36</v>
      </c>
      <c r="B43" s="57">
        <v>634860</v>
      </c>
      <c r="C43" s="57">
        <v>93664</v>
      </c>
      <c r="D43" s="66">
        <f t="shared" si="25"/>
        <v>0.14753488958195507</v>
      </c>
      <c r="E43" s="67">
        <f t="shared" si="14"/>
        <v>13818.707897804239</v>
      </c>
      <c r="F43" s="152">
        <f t="shared" si="26"/>
        <v>9.1585969508395808E-6</v>
      </c>
      <c r="G43" s="54">
        <v>7095</v>
      </c>
      <c r="H43" s="133">
        <f t="shared" si="27"/>
        <v>1.5246726198023062E-3</v>
      </c>
      <c r="I43" s="56">
        <f t="shared" si="15"/>
        <v>1.2959717268319602E-3</v>
      </c>
      <c r="J43" s="57">
        <v>1006.78</v>
      </c>
      <c r="K43" s="130">
        <f t="shared" si="28"/>
        <v>1.5677013472720547E-2</v>
      </c>
      <c r="L43" s="58">
        <f t="shared" si="16"/>
        <v>2.3515520209080819E-3</v>
      </c>
      <c r="M43" s="152">
        <f t="shared" si="17"/>
        <v>3.6475237477400424E-3</v>
      </c>
      <c r="N43" s="59">
        <v>1457</v>
      </c>
      <c r="O43" s="60">
        <v>857</v>
      </c>
      <c r="P43" s="60">
        <v>6591</v>
      </c>
      <c r="Q43" s="60">
        <v>540</v>
      </c>
      <c r="R43" s="61">
        <f t="shared" si="18"/>
        <v>8.5202486017903634E-4</v>
      </c>
      <c r="S43" s="61">
        <f t="shared" si="18"/>
        <v>2.4356831849755012E-3</v>
      </c>
      <c r="T43" s="61">
        <f t="shared" si="18"/>
        <v>4.9319361384982845E-3</v>
      </c>
      <c r="U43" s="61">
        <f t="shared" si="18"/>
        <v>3.4488925222900648E-3</v>
      </c>
      <c r="V43" s="62">
        <f t="shared" si="19"/>
        <v>1.1668536705942888E-2</v>
      </c>
      <c r="W43" s="63">
        <v>1103.9999999949041</v>
      </c>
      <c r="X43" s="63">
        <v>656</v>
      </c>
      <c r="Y43" s="63">
        <v>3161</v>
      </c>
      <c r="Z43" s="63">
        <v>242</v>
      </c>
      <c r="AA43" s="64">
        <f t="shared" si="20"/>
        <v>8.6825763344109482E-4</v>
      </c>
      <c r="AB43" s="64">
        <f t="shared" si="5"/>
        <v>2.2391523988968078E-3</v>
      </c>
      <c r="AC43" s="64">
        <f t="shared" si="5"/>
        <v>6.4187432990025668E-3</v>
      </c>
      <c r="AD43" s="64">
        <f t="shared" si="5"/>
        <v>4.4076934285297974E-3</v>
      </c>
      <c r="AE43" s="55">
        <f t="shared" si="21"/>
        <v>1.3933846759870267E-2</v>
      </c>
      <c r="AF43" s="65">
        <f t="shared" si="29"/>
        <v>1.1843769745889727E-2</v>
      </c>
      <c r="AG43" s="55">
        <f t="shared" si="7"/>
        <v>0.19413831494172162</v>
      </c>
      <c r="AH43" s="55">
        <f t="shared" si="8"/>
        <v>0</v>
      </c>
      <c r="AI43" s="56">
        <f t="shared" si="22"/>
        <v>0</v>
      </c>
      <c r="AJ43" s="56">
        <f t="shared" si="30"/>
        <v>0</v>
      </c>
      <c r="AK43" s="152">
        <f t="shared" si="10"/>
        <v>1.1843769745889727E-2</v>
      </c>
      <c r="AM43" s="68">
        <f t="shared" si="31"/>
        <v>30272.762211380301</v>
      </c>
      <c r="AN43" s="69">
        <f t="shared" si="32"/>
        <v>6028249.7236421462</v>
      </c>
      <c r="AO43" s="69">
        <f t="shared" si="33"/>
        <v>19574156.780138228</v>
      </c>
      <c r="AP43" s="69">
        <f t="shared" si="23"/>
        <v>25632679.265991755</v>
      </c>
      <c r="AQ43" s="70">
        <f t="shared" si="24"/>
        <v>3.8774026718828621E-3</v>
      </c>
    </row>
    <row r="44" spans="1:43" ht="14.25" x14ac:dyDescent="0.2">
      <c r="A44" s="7" t="s">
        <v>37</v>
      </c>
      <c r="B44" s="57">
        <v>3939138</v>
      </c>
      <c r="C44" s="57">
        <v>896320</v>
      </c>
      <c r="D44" s="66">
        <f t="shared" si="25"/>
        <v>0.22754216785499773</v>
      </c>
      <c r="E44" s="67">
        <f t="shared" si="14"/>
        <v>203950.59589179157</v>
      </c>
      <c r="F44" s="152">
        <f t="shared" si="26"/>
        <v>1.3517192196770315E-4</v>
      </c>
      <c r="G44" s="54">
        <v>5447</v>
      </c>
      <c r="H44" s="133">
        <f t="shared" si="27"/>
        <v>1.1705273798538634E-3</v>
      </c>
      <c r="I44" s="56">
        <f t="shared" si="15"/>
        <v>9.9494827287578387E-4</v>
      </c>
      <c r="J44" s="57">
        <v>3872.26</v>
      </c>
      <c r="K44" s="130">
        <f t="shared" si="28"/>
        <v>6.0296660829453175E-2</v>
      </c>
      <c r="L44" s="58">
        <f t="shared" si="16"/>
        <v>9.0444991244179752E-3</v>
      </c>
      <c r="M44" s="152">
        <f t="shared" si="17"/>
        <v>1.0039447397293759E-2</v>
      </c>
      <c r="N44" s="59">
        <v>871</v>
      </c>
      <c r="O44" s="60">
        <v>298</v>
      </c>
      <c r="P44" s="60">
        <v>2364</v>
      </c>
      <c r="Q44" s="60">
        <v>407</v>
      </c>
      <c r="R44" s="61">
        <f t="shared" si="18"/>
        <v>5.0934361922851112E-4</v>
      </c>
      <c r="S44" s="61">
        <f t="shared" si="18"/>
        <v>8.4694701181178454E-4</v>
      </c>
      <c r="T44" s="61">
        <f t="shared" si="18"/>
        <v>1.7689420469443097E-3</v>
      </c>
      <c r="U44" s="61">
        <f t="shared" si="18"/>
        <v>2.5994430677260304E-3</v>
      </c>
      <c r="V44" s="62">
        <f t="shared" si="19"/>
        <v>5.7246757457106359E-3</v>
      </c>
      <c r="W44" s="63">
        <v>541.99999999184001</v>
      </c>
      <c r="X44" s="63">
        <v>247</v>
      </c>
      <c r="Y44" s="63">
        <v>493</v>
      </c>
      <c r="Z44" s="63">
        <v>128</v>
      </c>
      <c r="AA44" s="64">
        <f t="shared" si="20"/>
        <v>4.2626416423927597E-4</v>
      </c>
      <c r="AB44" s="64">
        <f t="shared" si="5"/>
        <v>8.4309549165779193E-4</v>
      </c>
      <c r="AC44" s="64">
        <f t="shared" si="5"/>
        <v>1.0010884044315931E-3</v>
      </c>
      <c r="AD44" s="64">
        <f t="shared" si="5"/>
        <v>2.3313419787265046E-3</v>
      </c>
      <c r="AE44" s="55">
        <f t="shared" si="21"/>
        <v>4.6017900390551651E-3</v>
      </c>
      <c r="AF44" s="65">
        <f t="shared" si="29"/>
        <v>3.9115215331968906E-3</v>
      </c>
      <c r="AG44" s="55">
        <f t="shared" si="7"/>
        <v>-0.19614835084708904</v>
      </c>
      <c r="AH44" s="55">
        <f t="shared" si="8"/>
        <v>-0.19614835084708904</v>
      </c>
      <c r="AI44" s="56">
        <f t="shared" si="22"/>
        <v>3.655036656794089E-2</v>
      </c>
      <c r="AJ44" s="56">
        <f t="shared" si="30"/>
        <v>5.4825549851911333E-3</v>
      </c>
      <c r="AK44" s="152">
        <f t="shared" si="10"/>
        <v>9.3940765183880247E-3</v>
      </c>
      <c r="AM44" s="68">
        <f t="shared" si="31"/>
        <v>446796.32408197731</v>
      </c>
      <c r="AN44" s="69">
        <f t="shared" si="32"/>
        <v>16592159.553657064</v>
      </c>
      <c r="AO44" s="69">
        <f t="shared" si="33"/>
        <v>15525557.362288013</v>
      </c>
      <c r="AP44" s="69">
        <f t="shared" si="23"/>
        <v>32564513.240027055</v>
      </c>
      <c r="AQ44" s="70">
        <f t="shared" si="24"/>
        <v>4.9259669399042971E-3</v>
      </c>
    </row>
    <row r="45" spans="1:43" ht="14.25" x14ac:dyDescent="0.2">
      <c r="A45" s="7" t="s">
        <v>38</v>
      </c>
      <c r="B45" s="57">
        <v>52005860</v>
      </c>
      <c r="C45" s="57">
        <v>15185980</v>
      </c>
      <c r="D45" s="66">
        <f t="shared" si="25"/>
        <v>0.2920051701865905</v>
      </c>
      <c r="E45" s="67">
        <f t="shared" si="14"/>
        <v>4434384.6743501592</v>
      </c>
      <c r="F45" s="152">
        <f t="shared" si="26"/>
        <v>2.9389681189951494E-3</v>
      </c>
      <c r="G45" s="54">
        <v>59113</v>
      </c>
      <c r="H45" s="133">
        <f t="shared" si="27"/>
        <v>1.2703026437543865E-2</v>
      </c>
      <c r="I45" s="56">
        <f t="shared" si="15"/>
        <v>1.0797572471912285E-2</v>
      </c>
      <c r="J45" s="57">
        <v>1869.3</v>
      </c>
      <c r="K45" s="130">
        <f t="shared" si="28"/>
        <v>2.9107691138636562E-2</v>
      </c>
      <c r="L45" s="58">
        <f t="shared" si="16"/>
        <v>4.3661536707954845E-3</v>
      </c>
      <c r="M45" s="152">
        <f t="shared" si="17"/>
        <v>1.516372614270777E-2</v>
      </c>
      <c r="N45" s="59">
        <v>9097</v>
      </c>
      <c r="O45" s="60">
        <v>1608</v>
      </c>
      <c r="P45" s="60">
        <v>18077</v>
      </c>
      <c r="Q45" s="60">
        <v>1611</v>
      </c>
      <c r="R45" s="61">
        <f t="shared" si="18"/>
        <v>5.3197461585783755E-3</v>
      </c>
      <c r="S45" s="61">
        <f t="shared" si="18"/>
        <v>4.5701033389038571E-3</v>
      </c>
      <c r="T45" s="61">
        <f t="shared" si="18"/>
        <v>1.3526719704996738E-2</v>
      </c>
      <c r="U45" s="61">
        <f t="shared" si="18"/>
        <v>1.0289196024832026E-2</v>
      </c>
      <c r="V45" s="62">
        <f t="shared" si="19"/>
        <v>3.3705765227310995E-2</v>
      </c>
      <c r="W45" s="63">
        <v>5867.9999999965466</v>
      </c>
      <c r="X45" s="63">
        <v>1434</v>
      </c>
      <c r="Y45" s="63">
        <v>7372</v>
      </c>
      <c r="Z45" s="63">
        <v>494</v>
      </c>
      <c r="AA45" s="64">
        <f t="shared" si="20"/>
        <v>4.6149780734174488E-3</v>
      </c>
      <c r="AB45" s="64">
        <f t="shared" si="5"/>
        <v>4.8947325305152781E-3</v>
      </c>
      <c r="AC45" s="64">
        <f t="shared" si="5"/>
        <v>1.4969622144968973E-2</v>
      </c>
      <c r="AD45" s="64">
        <f t="shared" si="5"/>
        <v>8.9975229491476034E-3</v>
      </c>
      <c r="AE45" s="55">
        <f t="shared" si="21"/>
        <v>3.3476855698049306E-2</v>
      </c>
      <c r="AF45" s="65">
        <f t="shared" si="29"/>
        <v>2.8455327343341909E-2</v>
      </c>
      <c r="AG45" s="55">
        <f t="shared" si="7"/>
        <v>-6.7914057941698752E-3</v>
      </c>
      <c r="AH45" s="55">
        <f t="shared" si="8"/>
        <v>-6.7914057941698752E-3</v>
      </c>
      <c r="AI45" s="56">
        <f t="shared" si="22"/>
        <v>1.2655134249997214E-3</v>
      </c>
      <c r="AJ45" s="56">
        <f t="shared" si="30"/>
        <v>1.898270137499582E-4</v>
      </c>
      <c r="AK45" s="152">
        <f t="shared" si="10"/>
        <v>2.8645154357091869E-2</v>
      </c>
      <c r="AM45" s="68">
        <f t="shared" si="31"/>
        <v>9714444.634995291</v>
      </c>
      <c r="AN45" s="69">
        <f t="shared" si="32"/>
        <v>25061037.090108097</v>
      </c>
      <c r="AO45" s="69">
        <f t="shared" si="33"/>
        <v>47341746.285768807</v>
      </c>
      <c r="AP45" s="69">
        <f t="shared" si="23"/>
        <v>82117228.010872185</v>
      </c>
      <c r="AQ45" s="70">
        <f t="shared" si="24"/>
        <v>1.2421704184447482E-2</v>
      </c>
    </row>
    <row r="46" spans="1:43" ht="14.25" x14ac:dyDescent="0.2">
      <c r="A46" s="7" t="s">
        <v>39</v>
      </c>
      <c r="B46" s="57">
        <v>1375582661</v>
      </c>
      <c r="C46" s="57">
        <v>869293745.43999994</v>
      </c>
      <c r="D46" s="66">
        <f t="shared" si="25"/>
        <v>0.63194584381287133</v>
      </c>
      <c r="E46" s="67">
        <f t="shared" si="14"/>
        <v>549346569.48333216</v>
      </c>
      <c r="F46" s="152">
        <f t="shared" si="26"/>
        <v>0.36408930946602347</v>
      </c>
      <c r="G46" s="54">
        <v>1135550</v>
      </c>
      <c r="H46" s="133">
        <f t="shared" si="27"/>
        <v>0.24402283205306677</v>
      </c>
      <c r="I46" s="56">
        <f t="shared" si="15"/>
        <v>0.20741940724510674</v>
      </c>
      <c r="J46" s="57">
        <v>323.60000000000002</v>
      </c>
      <c r="K46" s="130">
        <f t="shared" si="28"/>
        <v>5.0389176977814112E-3</v>
      </c>
      <c r="L46" s="58">
        <f t="shared" si="16"/>
        <v>7.558376546672117E-4</v>
      </c>
      <c r="M46" s="152">
        <f t="shared" si="17"/>
        <v>0.20817524489977396</v>
      </c>
      <c r="N46" s="59">
        <v>123398</v>
      </c>
      <c r="O46" s="60">
        <v>25536</v>
      </c>
      <c r="P46" s="60">
        <v>28126</v>
      </c>
      <c r="Q46" s="60">
        <v>2378</v>
      </c>
      <c r="R46" s="61">
        <f t="shared" si="18"/>
        <v>7.2160716332445252E-2</v>
      </c>
      <c r="S46" s="61">
        <f t="shared" si="18"/>
        <v>7.2575969441697072E-2</v>
      </c>
      <c r="T46" s="61">
        <f t="shared" si="18"/>
        <v>2.104621997138564E-2</v>
      </c>
      <c r="U46" s="61">
        <f t="shared" si="18"/>
        <v>1.5187900774084766E-2</v>
      </c>
      <c r="V46" s="62">
        <f t="shared" si="19"/>
        <v>0.18097080651961275</v>
      </c>
      <c r="W46" s="63">
        <v>88873.999998769097</v>
      </c>
      <c r="X46" s="63">
        <v>19246</v>
      </c>
      <c r="Y46" s="63">
        <v>4982</v>
      </c>
      <c r="Z46" s="63">
        <v>694</v>
      </c>
      <c r="AA46" s="64">
        <f t="shared" si="20"/>
        <v>6.9896312421858064E-2</v>
      </c>
      <c r="AB46" s="64">
        <f t="shared" si="5"/>
        <v>6.5693181507877993E-2</v>
      </c>
      <c r="AC46" s="64">
        <f t="shared" si="5"/>
        <v>1.011647551902271E-2</v>
      </c>
      <c r="AD46" s="64">
        <f t="shared" si="5"/>
        <v>1.2640244790907766E-2</v>
      </c>
      <c r="AE46" s="55">
        <f t="shared" si="21"/>
        <v>0.15834621423966655</v>
      </c>
      <c r="AF46" s="65">
        <f t="shared" si="29"/>
        <v>0.13459428210371657</v>
      </c>
      <c r="AG46" s="55">
        <f t="shared" si="7"/>
        <v>-0.12501791153532965</v>
      </c>
      <c r="AH46" s="55">
        <f t="shared" si="8"/>
        <v>-0.12501791153532965</v>
      </c>
      <c r="AI46" s="56">
        <f t="shared" si="22"/>
        <v>2.329589045455142E-2</v>
      </c>
      <c r="AJ46" s="56">
        <f t="shared" si="30"/>
        <v>3.4943835681827129E-3</v>
      </c>
      <c r="AK46" s="152">
        <f t="shared" si="10"/>
        <v>0.13808866567189929</v>
      </c>
      <c r="AM46" s="68">
        <f t="shared" si="31"/>
        <v>1203458253.3037643</v>
      </c>
      <c r="AN46" s="69">
        <f t="shared" si="32"/>
        <v>344050498.18078303</v>
      </c>
      <c r="AO46" s="69">
        <f t="shared" si="33"/>
        <v>228218654.14598164</v>
      </c>
      <c r="AP46" s="69">
        <f t="shared" si="23"/>
        <v>1775727405.6305289</v>
      </c>
      <c r="AQ46" s="70">
        <f t="shared" si="24"/>
        <v>0.26861063237593003</v>
      </c>
    </row>
    <row r="47" spans="1:43" ht="14.25" x14ac:dyDescent="0.2">
      <c r="A47" s="7" t="s">
        <v>40</v>
      </c>
      <c r="B47" s="57">
        <v>1668637</v>
      </c>
      <c r="C47" s="57">
        <v>438076</v>
      </c>
      <c r="D47" s="66">
        <f t="shared" si="25"/>
        <v>0.26253523085008901</v>
      </c>
      <c r="E47" s="67">
        <f t="shared" si="14"/>
        <v>115010.38378988359</v>
      </c>
      <c r="F47" s="152">
        <f t="shared" si="26"/>
        <v>7.6225198338571881E-5</v>
      </c>
      <c r="G47" s="54">
        <v>1034</v>
      </c>
      <c r="H47" s="133">
        <f t="shared" si="27"/>
        <v>2.2220035079289422E-4</v>
      </c>
      <c r="I47" s="56">
        <f t="shared" si="15"/>
        <v>1.8887029817396008E-4</v>
      </c>
      <c r="J47" s="57">
        <v>1172.6600000000001</v>
      </c>
      <c r="K47" s="130">
        <f t="shared" si="28"/>
        <v>1.8260003793202563E-2</v>
      </c>
      <c r="L47" s="58">
        <f t="shared" si="16"/>
        <v>2.7390005689803842E-3</v>
      </c>
      <c r="M47" s="152">
        <f t="shared" si="17"/>
        <v>2.9278708671543444E-3</v>
      </c>
      <c r="N47" s="59">
        <v>244</v>
      </c>
      <c r="O47" s="60">
        <v>60</v>
      </c>
      <c r="P47" s="60">
        <v>375</v>
      </c>
      <c r="Q47" s="60">
        <v>47</v>
      </c>
      <c r="R47" s="61">
        <f t="shared" si="18"/>
        <v>1.4268638701694225E-4</v>
      </c>
      <c r="S47" s="61">
        <f t="shared" si="18"/>
        <v>1.7052624398894989E-4</v>
      </c>
      <c r="T47" s="61">
        <f t="shared" si="18"/>
        <v>2.8060628917263796E-4</v>
      </c>
      <c r="U47" s="61">
        <f t="shared" si="18"/>
        <v>3.0018138619932047E-4</v>
      </c>
      <c r="V47" s="62">
        <f t="shared" si="19"/>
        <v>8.9400030637785065E-4</v>
      </c>
      <c r="W47" s="63">
        <v>95.999999999399989</v>
      </c>
      <c r="X47" s="63">
        <v>43</v>
      </c>
      <c r="Y47" s="63">
        <v>84</v>
      </c>
      <c r="Z47" s="63">
        <v>27</v>
      </c>
      <c r="AA47" s="64">
        <f t="shared" si="20"/>
        <v>7.5500663777363118E-5</v>
      </c>
      <c r="AB47" s="64">
        <f t="shared" si="5"/>
        <v>1.4677370907402855E-4</v>
      </c>
      <c r="AC47" s="64">
        <f t="shared" si="5"/>
        <v>1.7057084375710711E-4</v>
      </c>
      <c r="AD47" s="64">
        <f t="shared" si="5"/>
        <v>4.91767448637622E-4</v>
      </c>
      <c r="AE47" s="55">
        <f t="shared" si="21"/>
        <v>8.8461266524612078E-4</v>
      </c>
      <c r="AF47" s="65">
        <f t="shared" si="29"/>
        <v>7.5192076545920264E-4</v>
      </c>
      <c r="AG47" s="55">
        <f t="shared" si="7"/>
        <v>-1.0500713550943872E-2</v>
      </c>
      <c r="AH47" s="55">
        <f t="shared" si="8"/>
        <v>-1.0500713550943872E-2</v>
      </c>
      <c r="AI47" s="56">
        <f t="shared" si="22"/>
        <v>1.9567073995495625E-3</v>
      </c>
      <c r="AJ47" s="56">
        <f t="shared" si="30"/>
        <v>2.9350610993243438E-4</v>
      </c>
      <c r="AK47" s="152">
        <f t="shared" si="10"/>
        <v>1.0454268753916371E-3</v>
      </c>
      <c r="AM47" s="68">
        <f t="shared" si="31"/>
        <v>251954.23668112737</v>
      </c>
      <c r="AN47" s="69">
        <f t="shared" si="32"/>
        <v>4838881.9282448087</v>
      </c>
      <c r="AO47" s="69">
        <f t="shared" si="33"/>
        <v>1727773.3356972393</v>
      </c>
      <c r="AP47" s="69">
        <f t="shared" si="23"/>
        <v>6818609.5006231749</v>
      </c>
      <c r="AQ47" s="70">
        <f t="shared" si="24"/>
        <v>1.0314370348057814E-3</v>
      </c>
    </row>
    <row r="48" spans="1:43" ht="14.25" x14ac:dyDescent="0.2">
      <c r="A48" s="7" t="s">
        <v>41</v>
      </c>
      <c r="B48" s="57">
        <v>62117953</v>
      </c>
      <c r="C48" s="57">
        <v>13013191</v>
      </c>
      <c r="D48" s="66">
        <f t="shared" si="25"/>
        <v>0.20949162635800314</v>
      </c>
      <c r="E48" s="67">
        <f t="shared" si="14"/>
        <v>2726154.5466973293</v>
      </c>
      <c r="F48" s="152">
        <f t="shared" si="26"/>
        <v>1.8068079087819012E-3</v>
      </c>
      <c r="G48" s="54">
        <v>20843</v>
      </c>
      <c r="H48" s="133">
        <f t="shared" si="27"/>
        <v>4.4790347307314257E-3</v>
      </c>
      <c r="I48" s="56">
        <f t="shared" si="15"/>
        <v>3.8071795211217117E-3</v>
      </c>
      <c r="J48" s="57">
        <v>308.89</v>
      </c>
      <c r="K48" s="130">
        <f t="shared" si="28"/>
        <v>4.8098618283921504E-3</v>
      </c>
      <c r="L48" s="58">
        <f t="shared" si="16"/>
        <v>7.2147927425882249E-4</v>
      </c>
      <c r="M48" s="152">
        <f t="shared" si="17"/>
        <v>4.5286587953805345E-3</v>
      </c>
      <c r="N48" s="59">
        <v>1423</v>
      </c>
      <c r="O48" s="60">
        <v>462</v>
      </c>
      <c r="P48" s="60">
        <v>3867</v>
      </c>
      <c r="Q48" s="60">
        <v>358</v>
      </c>
      <c r="R48" s="61">
        <f t="shared" si="18"/>
        <v>8.3214233084060992E-4</v>
      </c>
      <c r="S48" s="61">
        <f t="shared" si="18"/>
        <v>1.3130520787149142E-3</v>
      </c>
      <c r="T48" s="61">
        <f t="shared" si="18"/>
        <v>2.8936120539482428E-3</v>
      </c>
      <c r="U48" s="61">
        <f t="shared" si="18"/>
        <v>2.286488005518228E-3</v>
      </c>
      <c r="V48" s="62">
        <f t="shared" si="19"/>
        <v>7.3252944690219944E-3</v>
      </c>
      <c r="W48" s="63">
        <v>502.9999955589883</v>
      </c>
      <c r="X48" s="63">
        <v>435</v>
      </c>
      <c r="Y48" s="63">
        <v>1115</v>
      </c>
      <c r="Z48" s="63">
        <v>155</v>
      </c>
      <c r="AA48" s="64">
        <f t="shared" si="20"/>
        <v>3.9559201609324664E-4</v>
      </c>
      <c r="AB48" s="64">
        <f t="shared" si="5"/>
        <v>1.4848038010977307E-3</v>
      </c>
      <c r="AC48" s="64">
        <f t="shared" si="5"/>
        <v>2.2641248903473147E-3</v>
      </c>
      <c r="AD48" s="64">
        <f t="shared" si="5"/>
        <v>2.8231094273641266E-3</v>
      </c>
      <c r="AE48" s="55">
        <f t="shared" si="21"/>
        <v>6.9676301349024189E-3</v>
      </c>
      <c r="AF48" s="65">
        <f t="shared" si="29"/>
        <v>5.9224856146670559E-3</v>
      </c>
      <c r="AG48" s="55">
        <f t="shared" si="7"/>
        <v>-4.8825932613645158E-2</v>
      </c>
      <c r="AH48" s="55">
        <f t="shared" si="8"/>
        <v>-4.8825932613645158E-2</v>
      </c>
      <c r="AI48" s="56">
        <f t="shared" si="22"/>
        <v>9.0982449117888945E-3</v>
      </c>
      <c r="AJ48" s="56">
        <f t="shared" si="30"/>
        <v>1.3647367367683341E-3</v>
      </c>
      <c r="AK48" s="152">
        <f t="shared" si="10"/>
        <v>7.2872223514353898E-3</v>
      </c>
      <c r="AM48" s="68">
        <f t="shared" si="31"/>
        <v>5972210.2061912064</v>
      </c>
      <c r="AN48" s="69">
        <f t="shared" si="32"/>
        <v>7484498.5309929596</v>
      </c>
      <c r="AO48" s="69">
        <f t="shared" si="33"/>
        <v>12043566.859126609</v>
      </c>
      <c r="AP48" s="69">
        <f t="shared" si="23"/>
        <v>25500275.596310776</v>
      </c>
      <c r="AQ48" s="70">
        <f t="shared" si="24"/>
        <v>3.857374241094932E-3</v>
      </c>
    </row>
    <row r="49" spans="1:43" ht="14.25" x14ac:dyDescent="0.2">
      <c r="A49" s="7" t="s">
        <v>42</v>
      </c>
      <c r="B49" s="57">
        <v>2797066</v>
      </c>
      <c r="C49" s="57">
        <v>740485</v>
      </c>
      <c r="D49" s="66">
        <f t="shared" si="25"/>
        <v>0.26473633443043532</v>
      </c>
      <c r="E49" s="67">
        <f t="shared" si="14"/>
        <v>196033.28460072089</v>
      </c>
      <c r="F49" s="152">
        <f t="shared" si="26"/>
        <v>1.2992458165300054E-4</v>
      </c>
      <c r="G49" s="54">
        <v>5359</v>
      </c>
      <c r="H49" s="133">
        <f t="shared" si="27"/>
        <v>1.1516167117012767E-3</v>
      </c>
      <c r="I49" s="56">
        <f t="shared" si="15"/>
        <v>9.788742049460853E-4</v>
      </c>
      <c r="J49" s="57">
        <v>1341.58</v>
      </c>
      <c r="K49" s="130">
        <f t="shared" si="28"/>
        <v>2.089033128859575E-2</v>
      </c>
      <c r="L49" s="58">
        <f t="shared" si="16"/>
        <v>3.1335496932893623E-3</v>
      </c>
      <c r="M49" s="152">
        <f t="shared" si="17"/>
        <v>4.1124238982354474E-3</v>
      </c>
      <c r="N49" s="59">
        <v>1104</v>
      </c>
      <c r="O49" s="60">
        <v>274</v>
      </c>
      <c r="P49" s="60">
        <v>2326</v>
      </c>
      <c r="Q49" s="60">
        <v>140</v>
      </c>
      <c r="R49" s="61">
        <f t="shared" si="18"/>
        <v>6.4559742322419769E-4</v>
      </c>
      <c r="S49" s="61">
        <f t="shared" si="18"/>
        <v>7.7873651421620459E-4</v>
      </c>
      <c r="T49" s="61">
        <f t="shared" si="18"/>
        <v>1.7405072763081492E-3</v>
      </c>
      <c r="U49" s="61">
        <f t="shared" si="18"/>
        <v>8.9415732059372043E-4</v>
      </c>
      <c r="V49" s="62">
        <f t="shared" si="19"/>
        <v>4.0589985343422721E-3</v>
      </c>
      <c r="W49" s="63">
        <v>511.00000000414997</v>
      </c>
      <c r="X49" s="63">
        <v>264</v>
      </c>
      <c r="Y49" s="63">
        <v>999</v>
      </c>
      <c r="Z49" s="63">
        <v>49</v>
      </c>
      <c r="AA49" s="64">
        <f t="shared" si="20"/>
        <v>4.0188374157069809E-4</v>
      </c>
      <c r="AB49" s="64">
        <f t="shared" si="5"/>
        <v>9.0112230687310556E-4</v>
      </c>
      <c r="AC49" s="64">
        <f t="shared" si="5"/>
        <v>2.028574677539881E-3</v>
      </c>
      <c r="AD49" s="64">
        <f t="shared" si="5"/>
        <v>8.9246685123123997E-4</v>
      </c>
      <c r="AE49" s="55">
        <f t="shared" si="21"/>
        <v>4.2240475772149242E-3</v>
      </c>
      <c r="AF49" s="65">
        <f t="shared" si="29"/>
        <v>3.5904404406326856E-3</v>
      </c>
      <c r="AG49" s="55">
        <f t="shared" si="7"/>
        <v>4.066250368809185E-2</v>
      </c>
      <c r="AH49" s="55">
        <f t="shared" si="8"/>
        <v>0</v>
      </c>
      <c r="AI49" s="56">
        <f t="shared" si="22"/>
        <v>0</v>
      </c>
      <c r="AJ49" s="56">
        <f t="shared" si="30"/>
        <v>0</v>
      </c>
      <c r="AK49" s="152">
        <f t="shared" si="10"/>
        <v>3.5904404406326856E-3</v>
      </c>
      <c r="AM49" s="68">
        <f t="shared" si="31"/>
        <v>429451.80215991376</v>
      </c>
      <c r="AN49" s="69">
        <f t="shared" si="32"/>
        <v>6796588.5742065953</v>
      </c>
      <c r="AO49" s="69">
        <f t="shared" si="33"/>
        <v>5933908.3419012567</v>
      </c>
      <c r="AP49" s="69">
        <f t="shared" si="23"/>
        <v>13159948.718267765</v>
      </c>
      <c r="AQ49" s="70">
        <f t="shared" si="24"/>
        <v>1.9906783755435334E-3</v>
      </c>
    </row>
    <row r="50" spans="1:43" ht="14.25" x14ac:dyDescent="0.2">
      <c r="A50" s="7" t="s">
        <v>43</v>
      </c>
      <c r="B50" s="57">
        <v>1027778</v>
      </c>
      <c r="C50" s="57">
        <v>537770</v>
      </c>
      <c r="D50" s="66">
        <f t="shared" si="25"/>
        <v>0.5232355625436621</v>
      </c>
      <c r="E50" s="67">
        <f t="shared" si="14"/>
        <v>281380.38846910518</v>
      </c>
      <c r="F50" s="152">
        <f t="shared" si="26"/>
        <v>1.8648990824016845E-4</v>
      </c>
      <c r="G50" s="54">
        <v>2628</v>
      </c>
      <c r="H50" s="133">
        <f t="shared" si="27"/>
        <v>5.6474131710224952E-4</v>
      </c>
      <c r="I50" s="56">
        <f t="shared" si="15"/>
        <v>4.800301195369121E-4</v>
      </c>
      <c r="J50" s="57">
        <v>673.76</v>
      </c>
      <c r="K50" s="130">
        <f t="shared" si="28"/>
        <v>1.0491412818470961E-2</v>
      </c>
      <c r="L50" s="58">
        <f t="shared" si="16"/>
        <v>1.5737119227706442E-3</v>
      </c>
      <c r="M50" s="152">
        <f t="shared" si="17"/>
        <v>2.0537420423075562E-3</v>
      </c>
      <c r="N50" s="59">
        <v>671</v>
      </c>
      <c r="O50" s="60">
        <v>247</v>
      </c>
      <c r="P50" s="60">
        <v>1766</v>
      </c>
      <c r="Q50" s="60">
        <v>574</v>
      </c>
      <c r="R50" s="61">
        <f t="shared" si="18"/>
        <v>3.9238756429659118E-4</v>
      </c>
      <c r="S50" s="61">
        <f t="shared" si="18"/>
        <v>7.0199970442117712E-4</v>
      </c>
      <c r="T50" s="61">
        <f t="shared" si="18"/>
        <v>1.3214685511436764E-3</v>
      </c>
      <c r="U50" s="61">
        <f t="shared" si="18"/>
        <v>3.6660450144342539E-3</v>
      </c>
      <c r="V50" s="62">
        <f t="shared" si="19"/>
        <v>6.0819008342956988E-3</v>
      </c>
      <c r="W50" s="63">
        <v>600.99999999995009</v>
      </c>
      <c r="X50" s="63">
        <v>212</v>
      </c>
      <c r="Y50" s="63">
        <v>872</v>
      </c>
      <c r="Z50" s="63">
        <v>90</v>
      </c>
      <c r="AA50" s="64">
        <f t="shared" si="20"/>
        <v>4.7266561385911533E-4</v>
      </c>
      <c r="AB50" s="64">
        <f t="shared" si="5"/>
        <v>7.2362851915567573E-4</v>
      </c>
      <c r="AC50" s="64">
        <f t="shared" si="5"/>
        <v>1.7706878066213977E-3</v>
      </c>
      <c r="AD50" s="64">
        <f t="shared" si="5"/>
        <v>1.6392248287920735E-3</v>
      </c>
      <c r="AE50" s="55">
        <f t="shared" si="21"/>
        <v>4.6062067684282618E-3</v>
      </c>
      <c r="AF50" s="65">
        <f t="shared" si="29"/>
        <v>3.9152757531640226E-3</v>
      </c>
      <c r="AG50" s="55">
        <f t="shared" si="7"/>
        <v>-0.24263698242924844</v>
      </c>
      <c r="AH50" s="55">
        <f t="shared" si="8"/>
        <v>-0.24263698242924844</v>
      </c>
      <c r="AI50" s="56">
        <f t="shared" si="22"/>
        <v>4.5213077818031917E-2</v>
      </c>
      <c r="AJ50" s="56">
        <f t="shared" si="30"/>
        <v>6.7819616727047873E-3</v>
      </c>
      <c r="AK50" s="152">
        <f t="shared" si="10"/>
        <v>1.0697237425868811E-2</v>
      </c>
      <c r="AM50" s="68">
        <f t="shared" si="31"/>
        <v>616422.43645837205</v>
      </c>
      <c r="AN50" s="69">
        <f t="shared" si="32"/>
        <v>3394212.2807681672</v>
      </c>
      <c r="AO50" s="69">
        <f t="shared" si="33"/>
        <v>17679286.830190625</v>
      </c>
      <c r="AP50" s="69">
        <f t="shared" si="23"/>
        <v>21689921.547417164</v>
      </c>
      <c r="AQ50" s="70">
        <f t="shared" si="24"/>
        <v>3.2809898211641759E-3</v>
      </c>
    </row>
    <row r="51" spans="1:43" ht="14.25" x14ac:dyDescent="0.2">
      <c r="A51" s="7" t="s">
        <v>44</v>
      </c>
      <c r="B51" s="57">
        <v>17390315</v>
      </c>
      <c r="C51" s="57">
        <v>6422596</v>
      </c>
      <c r="D51" s="66">
        <f t="shared" si="25"/>
        <v>0.36932027970741188</v>
      </c>
      <c r="E51" s="67">
        <f t="shared" si="14"/>
        <v>2371994.9511677045</v>
      </c>
      <c r="F51" s="152">
        <f t="shared" si="26"/>
        <v>1.5720822733812426E-3</v>
      </c>
      <c r="G51" s="54">
        <v>34671</v>
      </c>
      <c r="H51" s="133">
        <f t="shared" si="27"/>
        <v>7.4505883581628971E-3</v>
      </c>
      <c r="I51" s="56">
        <f t="shared" si="15"/>
        <v>6.3330001044384623E-3</v>
      </c>
      <c r="J51" s="57">
        <v>1542.15</v>
      </c>
      <c r="K51" s="130">
        <f t="shared" si="28"/>
        <v>2.4013494831995066E-2</v>
      </c>
      <c r="L51" s="58">
        <f t="shared" si="16"/>
        <v>3.6020242247992596E-3</v>
      </c>
      <c r="M51" s="152">
        <f t="shared" si="17"/>
        <v>9.9350243292377211E-3</v>
      </c>
      <c r="N51" s="59">
        <v>4789</v>
      </c>
      <c r="O51" s="60">
        <v>909</v>
      </c>
      <c r="P51" s="60">
        <v>4749</v>
      </c>
      <c r="Q51" s="60">
        <v>258</v>
      </c>
      <c r="R51" s="61">
        <f t="shared" si="18"/>
        <v>2.8005127353448217E-3</v>
      </c>
      <c r="S51" s="61">
        <f t="shared" si="18"/>
        <v>2.5834725964325911E-3</v>
      </c>
      <c r="T51" s="61">
        <f t="shared" si="18"/>
        <v>3.5535980460822871E-3</v>
      </c>
      <c r="U51" s="61">
        <f t="shared" si="18"/>
        <v>1.6478042050941421E-3</v>
      </c>
      <c r="V51" s="62">
        <f t="shared" si="19"/>
        <v>1.0585387582953843E-2</v>
      </c>
      <c r="W51" s="63">
        <v>3480.0000000606401</v>
      </c>
      <c r="X51" s="63">
        <v>841</v>
      </c>
      <c r="Y51" s="63">
        <v>1534</v>
      </c>
      <c r="Z51" s="63">
        <v>182</v>
      </c>
      <c r="AA51" s="64">
        <f t="shared" si="20"/>
        <v>2.7368990619942106E-3</v>
      </c>
      <c r="AB51" s="64">
        <f t="shared" si="5"/>
        <v>2.8706206821222796E-3</v>
      </c>
      <c r="AC51" s="64">
        <f t="shared" si="5"/>
        <v>3.1149485038500274E-3</v>
      </c>
      <c r="AD51" s="64">
        <f t="shared" si="5"/>
        <v>3.3148768760017486E-3</v>
      </c>
      <c r="AE51" s="55">
        <f t="shared" si="21"/>
        <v>1.2037345123968266E-2</v>
      </c>
      <c r="AF51" s="65">
        <f t="shared" si="29"/>
        <v>1.0231743355373026E-2</v>
      </c>
      <c r="AG51" s="55">
        <f t="shared" si="7"/>
        <v>0.1371662142397676</v>
      </c>
      <c r="AH51" s="55">
        <f t="shared" si="8"/>
        <v>0</v>
      </c>
      <c r="AI51" s="56">
        <f t="shared" si="22"/>
        <v>0</v>
      </c>
      <c r="AJ51" s="56">
        <f t="shared" si="30"/>
        <v>0</v>
      </c>
      <c r="AK51" s="152">
        <f t="shared" si="10"/>
        <v>1.0231743355373026E-2</v>
      </c>
      <c r="AM51" s="68">
        <f t="shared" si="31"/>
        <v>5196349.7350359717</v>
      </c>
      <c r="AN51" s="69">
        <f t="shared" si="32"/>
        <v>16419579.914788175</v>
      </c>
      <c r="AO51" s="69">
        <f t="shared" si="33"/>
        <v>16909966.410121556</v>
      </c>
      <c r="AP51" s="69">
        <f t="shared" si="23"/>
        <v>38525896.059945703</v>
      </c>
      <c r="AQ51" s="70">
        <f t="shared" si="24"/>
        <v>5.8277330578433081E-3</v>
      </c>
    </row>
    <row r="52" spans="1:43" ht="14.25" x14ac:dyDescent="0.2">
      <c r="A52" s="7" t="s">
        <v>45</v>
      </c>
      <c r="B52" s="57">
        <v>172018161</v>
      </c>
      <c r="C52" s="57">
        <v>14837295</v>
      </c>
      <c r="D52" s="66">
        <f t="shared" si="25"/>
        <v>8.6254235679219943E-2</v>
      </c>
      <c r="E52" s="67">
        <f t="shared" si="14"/>
        <v>1279779.5397721117</v>
      </c>
      <c r="F52" s="152">
        <f t="shared" si="26"/>
        <v>8.481968847873384E-4</v>
      </c>
      <c r="G52" s="54">
        <v>32660</v>
      </c>
      <c r="H52" s="133">
        <f t="shared" si="27"/>
        <v>7.018436612085034E-3</v>
      </c>
      <c r="I52" s="56">
        <f t="shared" si="15"/>
        <v>5.9656711202722788E-3</v>
      </c>
      <c r="J52" s="57">
        <v>1658.08</v>
      </c>
      <c r="K52" s="130">
        <f t="shared" si="28"/>
        <v>2.5818691768656987E-2</v>
      </c>
      <c r="L52" s="58">
        <f t="shared" si="16"/>
        <v>3.8728037652985478E-3</v>
      </c>
      <c r="M52" s="152">
        <f t="shared" si="17"/>
        <v>9.8384748855708266E-3</v>
      </c>
      <c r="N52" s="59">
        <v>2382</v>
      </c>
      <c r="O52" s="60">
        <v>572</v>
      </c>
      <c r="P52" s="60">
        <v>6969</v>
      </c>
      <c r="Q52" s="60">
        <v>1381</v>
      </c>
      <c r="R52" s="61">
        <f t="shared" si="18"/>
        <v>1.3929466142391658E-3</v>
      </c>
      <c r="S52" s="61">
        <f t="shared" si="18"/>
        <v>1.6256835260279891E-3</v>
      </c>
      <c r="T52" s="61">
        <f t="shared" si="18"/>
        <v>5.2147872779843042E-3</v>
      </c>
      <c r="U52" s="61">
        <f t="shared" si="18"/>
        <v>8.8202232838566277E-3</v>
      </c>
      <c r="V52" s="62">
        <f t="shared" si="19"/>
        <v>1.7053640702108089E-2</v>
      </c>
      <c r="W52" s="63">
        <v>1795.99999997852</v>
      </c>
      <c r="X52" s="63">
        <v>775</v>
      </c>
      <c r="Y52" s="63">
        <v>2276</v>
      </c>
      <c r="Z52" s="63">
        <v>675</v>
      </c>
      <c r="AA52" s="64">
        <f t="shared" si="20"/>
        <v>1.41249158482677E-3</v>
      </c>
      <c r="AB52" s="64">
        <f t="shared" si="5"/>
        <v>2.6453401054040032E-3</v>
      </c>
      <c r="AC52" s="64">
        <f t="shared" si="5"/>
        <v>4.6216576237044739E-3</v>
      </c>
      <c r="AD52" s="64">
        <f t="shared" si="5"/>
        <v>1.2294186215940551E-2</v>
      </c>
      <c r="AE52" s="55">
        <f t="shared" si="21"/>
        <v>2.09736755298758E-2</v>
      </c>
      <c r="AF52" s="65">
        <f t="shared" si="29"/>
        <v>1.782762420039443E-2</v>
      </c>
      <c r="AG52" s="55">
        <f t="shared" si="7"/>
        <v>0.22986498286451734</v>
      </c>
      <c r="AH52" s="55">
        <f t="shared" si="8"/>
        <v>0</v>
      </c>
      <c r="AI52" s="56">
        <f t="shared" si="22"/>
        <v>0</v>
      </c>
      <c r="AJ52" s="56">
        <f t="shared" si="30"/>
        <v>0</v>
      </c>
      <c r="AK52" s="152">
        <f t="shared" si="10"/>
        <v>1.782762420039443E-2</v>
      </c>
      <c r="AM52" s="68">
        <f t="shared" si="31"/>
        <v>2803624.0419168966</v>
      </c>
      <c r="AN52" s="69">
        <f t="shared" si="32"/>
        <v>16260012.987372452</v>
      </c>
      <c r="AO52" s="69">
        <f t="shared" si="33"/>
        <v>29463652.080623288</v>
      </c>
      <c r="AP52" s="69">
        <f t="shared" si="23"/>
        <v>48527289.109912634</v>
      </c>
      <c r="AQ52" s="70">
        <f t="shared" si="24"/>
        <v>7.3406232138849828E-3</v>
      </c>
    </row>
    <row r="53" spans="1:43" ht="14.25" x14ac:dyDescent="0.2">
      <c r="A53" s="7" t="s">
        <v>46</v>
      </c>
      <c r="B53" s="57">
        <v>500841317</v>
      </c>
      <c r="C53" s="57">
        <v>260114938.49000001</v>
      </c>
      <c r="D53" s="66">
        <f t="shared" si="25"/>
        <v>0.51935599093155493</v>
      </c>
      <c r="E53" s="67">
        <f t="shared" si="14"/>
        <v>135092251.6355744</v>
      </c>
      <c r="F53" s="152">
        <f t="shared" si="26"/>
        <v>8.9534817079983453E-2</v>
      </c>
      <c r="G53" s="54">
        <v>443273</v>
      </c>
      <c r="H53" s="133">
        <f t="shared" si="27"/>
        <v>9.5256688681836177E-2</v>
      </c>
      <c r="I53" s="56">
        <f t="shared" si="15"/>
        <v>8.0968185379560742E-2</v>
      </c>
      <c r="J53" s="57">
        <v>60.1</v>
      </c>
      <c r="K53" s="130">
        <f t="shared" si="28"/>
        <v>9.3584349084259205E-4</v>
      </c>
      <c r="L53" s="58">
        <f t="shared" si="16"/>
        <v>1.403765236263888E-4</v>
      </c>
      <c r="M53" s="152">
        <f t="shared" si="17"/>
        <v>8.1108561903187132E-2</v>
      </c>
      <c r="N53" s="59">
        <v>40580</v>
      </c>
      <c r="O53" s="60">
        <v>5745</v>
      </c>
      <c r="P53" s="60">
        <v>2165</v>
      </c>
      <c r="Q53" s="60">
        <v>472</v>
      </c>
      <c r="R53" s="61">
        <f t="shared" si="18"/>
        <v>2.3730383545686545E-2</v>
      </c>
      <c r="S53" s="61">
        <f t="shared" si="18"/>
        <v>1.6327887861941955E-2</v>
      </c>
      <c r="T53" s="61">
        <f t="shared" si="18"/>
        <v>1.6200336428233632E-3</v>
      </c>
      <c r="U53" s="61">
        <f t="shared" si="18"/>
        <v>3.0145875380016862E-3</v>
      </c>
      <c r="V53" s="62">
        <f t="shared" si="19"/>
        <v>4.4692892588453548E-2</v>
      </c>
      <c r="W53" s="63">
        <v>18155.999999995089</v>
      </c>
      <c r="X53" s="63">
        <v>4217</v>
      </c>
      <c r="Y53" s="63">
        <v>161</v>
      </c>
      <c r="Z53" s="63">
        <v>91</v>
      </c>
      <c r="AA53" s="64">
        <f t="shared" si="20"/>
        <v>1.4279063036979183E-2</v>
      </c>
      <c r="AB53" s="64">
        <f t="shared" si="5"/>
        <v>1.4394063515469267E-2</v>
      </c>
      <c r="AC53" s="64">
        <f t="shared" si="5"/>
        <v>3.2692745053445531E-4</v>
      </c>
      <c r="AD53" s="64">
        <f t="shared" si="5"/>
        <v>1.6574384380008743E-3</v>
      </c>
      <c r="AE53" s="55">
        <f t="shared" si="21"/>
        <v>3.0657492440983779E-2</v>
      </c>
      <c r="AF53" s="65">
        <f t="shared" si="29"/>
        <v>2.6058868574836212E-2</v>
      </c>
      <c r="AG53" s="55">
        <f t="shared" si="7"/>
        <v>-0.3140409880540117</v>
      </c>
      <c r="AH53" s="55">
        <f t="shared" si="8"/>
        <v>-0.3140409880540117</v>
      </c>
      <c r="AI53" s="56">
        <f t="shared" si="22"/>
        <v>5.8518530393766088E-2</v>
      </c>
      <c r="AJ53" s="56">
        <f t="shared" si="30"/>
        <v>8.7777795590649136E-3</v>
      </c>
      <c r="AK53" s="152">
        <f t="shared" si="10"/>
        <v>3.4836648133901124E-2</v>
      </c>
      <c r="AM53" s="68">
        <f t="shared" si="31"/>
        <v>295947757.24389732</v>
      </c>
      <c r="AN53" s="69">
        <f t="shared" si="32"/>
        <v>134047836.20143451</v>
      </c>
      <c r="AO53" s="69">
        <f t="shared" si="33"/>
        <v>57574406.367038421</v>
      </c>
      <c r="AP53" s="69">
        <f t="shared" si="23"/>
        <v>487569999.81237024</v>
      </c>
      <c r="AQ53" s="70">
        <f t="shared" si="24"/>
        <v>7.3753711049263787E-2</v>
      </c>
    </row>
    <row r="54" spans="1:43" ht="14.25" x14ac:dyDescent="0.2">
      <c r="A54" s="7" t="s">
        <v>47</v>
      </c>
      <c r="B54" s="57">
        <v>674465375</v>
      </c>
      <c r="C54" s="57">
        <v>542427021.97000003</v>
      </c>
      <c r="D54" s="66">
        <f t="shared" si="25"/>
        <v>0.804232570085603</v>
      </c>
      <c r="E54" s="67">
        <f t="shared" si="14"/>
        <v>436237477.96281296</v>
      </c>
      <c r="F54" s="152">
        <f t="shared" si="26"/>
        <v>0.2891242267409832</v>
      </c>
      <c r="G54" s="54">
        <v>122659</v>
      </c>
      <c r="H54" s="133">
        <f t="shared" si="27"/>
        <v>2.6358677783274286E-2</v>
      </c>
      <c r="I54" s="56">
        <f t="shared" si="15"/>
        <v>2.2404876115783144E-2</v>
      </c>
      <c r="J54" s="57">
        <v>72.010000000000005</v>
      </c>
      <c r="K54" s="130">
        <f t="shared" si="28"/>
        <v>1.1212993307084037E-3</v>
      </c>
      <c r="L54" s="58">
        <f t="shared" si="16"/>
        <v>1.6819489960626053E-4</v>
      </c>
      <c r="M54" s="152">
        <f t="shared" si="17"/>
        <v>2.2573071015389405E-2</v>
      </c>
      <c r="N54" s="59">
        <v>9903</v>
      </c>
      <c r="O54" s="60">
        <v>1776</v>
      </c>
      <c r="P54" s="60">
        <v>642</v>
      </c>
      <c r="Q54" s="60">
        <v>85</v>
      </c>
      <c r="R54" s="61">
        <f t="shared" si="18"/>
        <v>5.7910790599540133E-3</v>
      </c>
      <c r="S54" s="61">
        <f t="shared" si="18"/>
        <v>5.0475768220729174E-3</v>
      </c>
      <c r="T54" s="61">
        <f t="shared" si="18"/>
        <v>4.8039796706355622E-4</v>
      </c>
      <c r="U54" s="61">
        <f t="shared" si="18"/>
        <v>5.4288123036047315E-4</v>
      </c>
      <c r="V54" s="62">
        <f t="shared" si="19"/>
        <v>1.186193507945096E-2</v>
      </c>
      <c r="W54" s="63">
        <v>4908.0000000006539</v>
      </c>
      <c r="X54" s="63">
        <v>1283</v>
      </c>
      <c r="Y54" s="63">
        <v>140</v>
      </c>
      <c r="Z54" s="63">
        <v>21</v>
      </c>
      <c r="AA54" s="64">
        <f t="shared" si="20"/>
        <v>3.8599714356423293E-3</v>
      </c>
      <c r="AB54" s="64">
        <f t="shared" si="5"/>
        <v>4.3793178777204334E-3</v>
      </c>
      <c r="AC54" s="64">
        <f t="shared" si="5"/>
        <v>2.8428473959517855E-4</v>
      </c>
      <c r="AD54" s="64">
        <f t="shared" si="5"/>
        <v>3.8248579338481716E-4</v>
      </c>
      <c r="AE54" s="55">
        <f t="shared" si="21"/>
        <v>8.9060598463427572E-3</v>
      </c>
      <c r="AF54" s="65">
        <f t="shared" si="29"/>
        <v>7.5701508693913431E-3</v>
      </c>
      <c r="AG54" s="55">
        <f t="shared" si="7"/>
        <v>-0.24918996886341233</v>
      </c>
      <c r="AH54" s="55">
        <f t="shared" si="8"/>
        <v>-0.24918996886341233</v>
      </c>
      <c r="AI54" s="56">
        <f t="shared" si="22"/>
        <v>4.6434164078757868E-2</v>
      </c>
      <c r="AJ54" s="56">
        <f t="shared" si="30"/>
        <v>6.9651246118136801E-3</v>
      </c>
      <c r="AK54" s="152">
        <f t="shared" si="10"/>
        <v>1.4535275481205024E-2</v>
      </c>
      <c r="AM54" s="68">
        <f t="shared" si="31"/>
        <v>955669193.94532633</v>
      </c>
      <c r="AN54" s="69">
        <f t="shared" si="32"/>
        <v>37306435.41240456</v>
      </c>
      <c r="AO54" s="69">
        <f t="shared" si="33"/>
        <v>24022398.882783491</v>
      </c>
      <c r="AP54" s="69">
        <f t="shared" si="23"/>
        <v>1016998028.2405144</v>
      </c>
      <c r="AQ54" s="70">
        <f t="shared" si="24"/>
        <v>0.15383919999464021</v>
      </c>
    </row>
    <row r="55" spans="1:43" ht="14.25" x14ac:dyDescent="0.2">
      <c r="A55" s="7" t="s">
        <v>48</v>
      </c>
      <c r="B55" s="57">
        <v>224467562</v>
      </c>
      <c r="C55" s="57">
        <v>111644475.52</v>
      </c>
      <c r="D55" s="66">
        <f t="shared" si="25"/>
        <v>0.49737465193300401</v>
      </c>
      <c r="E55" s="67">
        <f t="shared" si="14"/>
        <v>55529132.152002782</v>
      </c>
      <c r="F55" s="152">
        <f t="shared" si="26"/>
        <v>3.6802930069236885E-2</v>
      </c>
      <c r="G55" s="54">
        <v>268955</v>
      </c>
      <c r="H55" s="133">
        <f t="shared" si="27"/>
        <v>5.7796804011124629E-2</v>
      </c>
      <c r="I55" s="56">
        <f t="shared" si="15"/>
        <v>4.9127283409455935E-2</v>
      </c>
      <c r="J55" s="57">
        <v>885.01</v>
      </c>
      <c r="K55" s="130">
        <f t="shared" si="28"/>
        <v>1.3780879331624E-2</v>
      </c>
      <c r="L55" s="58">
        <f t="shared" si="16"/>
        <v>2.0671318997435998E-3</v>
      </c>
      <c r="M55" s="152">
        <f t="shared" si="17"/>
        <v>5.1194415309199534E-2</v>
      </c>
      <c r="N55" s="59">
        <v>25924</v>
      </c>
      <c r="O55" s="60">
        <v>5313</v>
      </c>
      <c r="P55" s="60">
        <v>11983</v>
      </c>
      <c r="Q55" s="60">
        <v>721</v>
      </c>
      <c r="R55" s="61">
        <f t="shared" si="18"/>
        <v>1.5159843840275454E-2</v>
      </c>
      <c r="S55" s="61">
        <f t="shared" si="18"/>
        <v>1.5100098905221513E-2</v>
      </c>
      <c r="T55" s="61">
        <f t="shared" si="18"/>
        <v>8.9666804350819213E-3</v>
      </c>
      <c r="U55" s="61">
        <f t="shared" si="18"/>
        <v>4.6049102010576604E-3</v>
      </c>
      <c r="V55" s="62">
        <f t="shared" si="19"/>
        <v>4.3831533381636548E-2</v>
      </c>
      <c r="W55" s="63">
        <v>21053.000000219407</v>
      </c>
      <c r="X55" s="63">
        <v>4306</v>
      </c>
      <c r="Y55" s="63">
        <v>2328</v>
      </c>
      <c r="Z55" s="63">
        <v>359</v>
      </c>
      <c r="AA55" s="64">
        <f t="shared" si="20"/>
        <v>1.655745285970131E-2</v>
      </c>
      <c r="AB55" s="64">
        <f t="shared" si="5"/>
        <v>1.4697850959831791E-2</v>
      </c>
      <c r="AC55" s="64">
        <f t="shared" si="5"/>
        <v>4.7272490984112542E-3</v>
      </c>
      <c r="AD55" s="64">
        <f t="shared" si="5"/>
        <v>6.5386857059594929E-3</v>
      </c>
      <c r="AE55" s="55">
        <f t="shared" si="21"/>
        <v>4.2521238623903848E-2</v>
      </c>
      <c r="AF55" s="65">
        <f t="shared" si="29"/>
        <v>3.6143052830318267E-2</v>
      </c>
      <c r="AG55" s="55">
        <f t="shared" si="7"/>
        <v>-2.9893883618537846E-2</v>
      </c>
      <c r="AH55" s="55">
        <f t="shared" si="8"/>
        <v>-2.9893883618537846E-2</v>
      </c>
      <c r="AI55" s="56">
        <f t="shared" si="22"/>
        <v>5.5704389034027758E-3</v>
      </c>
      <c r="AJ55" s="56">
        <f t="shared" si="30"/>
        <v>8.3556583551041631E-4</v>
      </c>
      <c r="AK55" s="152">
        <f t="shared" si="10"/>
        <v>3.6978618665828682E-2</v>
      </c>
      <c r="AM55" s="68">
        <f t="shared" si="31"/>
        <v>121648147.2706289</v>
      </c>
      <c r="AN55" s="69">
        <f t="shared" si="32"/>
        <v>84608830.88997452</v>
      </c>
      <c r="AO55" s="69">
        <f t="shared" si="33"/>
        <v>61114433.563610405</v>
      </c>
      <c r="AP55" s="69">
        <f t="shared" si="23"/>
        <v>267371411.72421381</v>
      </c>
      <c r="AQ55" s="70">
        <f t="shared" si="24"/>
        <v>4.0444723528375491E-2</v>
      </c>
    </row>
    <row r="56" spans="1:43" ht="14.25" x14ac:dyDescent="0.2">
      <c r="A56" s="7" t="s">
        <v>49</v>
      </c>
      <c r="B56" s="57">
        <v>117015377</v>
      </c>
      <c r="C56" s="57">
        <v>46293828</v>
      </c>
      <c r="D56" s="66">
        <f t="shared" si="25"/>
        <v>0.39562174807162309</v>
      </c>
      <c r="E56" s="67">
        <f t="shared" si="14"/>
        <v>18314845.158287052</v>
      </c>
      <c r="F56" s="152">
        <f t="shared" si="26"/>
        <v>1.2138492705851326E-2</v>
      </c>
      <c r="G56" s="54">
        <v>40469</v>
      </c>
      <c r="H56" s="133">
        <f t="shared" si="27"/>
        <v>8.6965435166708287E-3</v>
      </c>
      <c r="I56" s="56">
        <f t="shared" si="15"/>
        <v>7.3920619891702042E-3</v>
      </c>
      <c r="J56" s="57">
        <v>746.48</v>
      </c>
      <c r="K56" s="130">
        <f t="shared" si="28"/>
        <v>1.1623767870951384E-2</v>
      </c>
      <c r="L56" s="58">
        <f t="shared" si="16"/>
        <v>1.7435651806427075E-3</v>
      </c>
      <c r="M56" s="152">
        <f t="shared" si="17"/>
        <v>9.1356271698129123E-3</v>
      </c>
      <c r="N56" s="59">
        <v>4577</v>
      </c>
      <c r="O56" s="60">
        <v>1003</v>
      </c>
      <c r="P56" s="60">
        <v>3403</v>
      </c>
      <c r="Q56" s="60">
        <v>757</v>
      </c>
      <c r="R56" s="61">
        <f t="shared" si="18"/>
        <v>2.6765393171169867E-3</v>
      </c>
      <c r="S56" s="61">
        <f t="shared" si="18"/>
        <v>2.8506303786819459E-3</v>
      </c>
      <c r="T56" s="61">
        <f t="shared" si="18"/>
        <v>2.5464085388119655E-3</v>
      </c>
      <c r="U56" s="61">
        <f t="shared" si="18"/>
        <v>4.8348363692103311E-3</v>
      </c>
      <c r="V56" s="62">
        <f t="shared" si="19"/>
        <v>1.2908414603821229E-2</v>
      </c>
      <c r="W56" s="63">
        <v>2792.0000000464884</v>
      </c>
      <c r="X56" s="63">
        <v>666</v>
      </c>
      <c r="Y56" s="63">
        <v>1225</v>
      </c>
      <c r="Z56" s="63">
        <v>325</v>
      </c>
      <c r="AA56" s="64">
        <f t="shared" si="20"/>
        <v>2.1958109715752628E-3</v>
      </c>
      <c r="AB56" s="64">
        <f t="shared" si="5"/>
        <v>2.2732858196116983E-3</v>
      </c>
      <c r="AC56" s="64">
        <f t="shared" si="5"/>
        <v>2.4874914714578121E-3</v>
      </c>
      <c r="AD56" s="64">
        <f t="shared" si="5"/>
        <v>5.9194229928602651E-3</v>
      </c>
      <c r="AE56" s="55">
        <f t="shared" si="21"/>
        <v>1.2876011255505039E-2</v>
      </c>
      <c r="AF56" s="65">
        <f t="shared" si="29"/>
        <v>1.0944609567179282E-2</v>
      </c>
      <c r="AG56" s="55">
        <f t="shared" si="7"/>
        <v>-2.5102500431461333E-3</v>
      </c>
      <c r="AH56" s="55">
        <f t="shared" si="8"/>
        <v>-2.5102500431461333E-3</v>
      </c>
      <c r="AI56" s="56">
        <f t="shared" si="22"/>
        <v>4.6776105360022324E-4</v>
      </c>
      <c r="AJ56" s="56">
        <f t="shared" si="30"/>
        <v>7.0164158040033481E-5</v>
      </c>
      <c r="AK56" s="152">
        <f t="shared" si="10"/>
        <v>1.1014773725219315E-2</v>
      </c>
      <c r="AM56" s="68">
        <f t="shared" si="31"/>
        <v>40122488.767793782</v>
      </c>
      <c r="AN56" s="69">
        <f t="shared" si="32"/>
        <v>15098419.02903145</v>
      </c>
      <c r="AO56" s="69">
        <f t="shared" si="33"/>
        <v>18204077.960061137</v>
      </c>
      <c r="AP56" s="69">
        <f t="shared" si="23"/>
        <v>73424985.756886363</v>
      </c>
      <c r="AQ56" s="70">
        <f t="shared" si="24"/>
        <v>1.110684657668372E-2</v>
      </c>
    </row>
    <row r="57" spans="1:43" ht="14.25" x14ac:dyDescent="0.2">
      <c r="A57" s="7" t="s">
        <v>50</v>
      </c>
      <c r="B57" s="57">
        <v>4414294</v>
      </c>
      <c r="C57" s="57">
        <v>1492830</v>
      </c>
      <c r="D57" s="66">
        <f t="shared" si="25"/>
        <v>0.33818091862481292</v>
      </c>
      <c r="E57" s="67">
        <f t="shared" si="14"/>
        <v>504846.62075067946</v>
      </c>
      <c r="F57" s="152">
        <f t="shared" si="26"/>
        <v>3.3459616887795512E-4</v>
      </c>
      <c r="G57" s="54">
        <v>1971</v>
      </c>
      <c r="H57" s="133">
        <f t="shared" si="27"/>
        <v>4.2355598782668714E-4</v>
      </c>
      <c r="I57" s="56">
        <f t="shared" si="15"/>
        <v>3.6002258965268404E-4</v>
      </c>
      <c r="J57" s="57">
        <v>1766.28</v>
      </c>
      <c r="K57" s="130">
        <f t="shared" si="28"/>
        <v>2.7503521480955966E-2</v>
      </c>
      <c r="L57" s="58">
        <f t="shared" si="16"/>
        <v>4.1255282221433947E-3</v>
      </c>
      <c r="M57" s="152">
        <f t="shared" si="17"/>
        <v>4.4855508117960788E-3</v>
      </c>
      <c r="N57" s="59">
        <v>477</v>
      </c>
      <c r="O57" s="60">
        <v>88</v>
      </c>
      <c r="P57" s="60">
        <v>1037</v>
      </c>
      <c r="Q57" s="60">
        <v>127</v>
      </c>
      <c r="R57" s="61">
        <f t="shared" si="18"/>
        <v>2.7894019101262893E-4</v>
      </c>
      <c r="S57" s="61">
        <f t="shared" si="18"/>
        <v>2.5010515785045984E-4</v>
      </c>
      <c r="T57" s="61">
        <f t="shared" si="18"/>
        <v>7.7596992499206823E-4</v>
      </c>
      <c r="U57" s="61">
        <f t="shared" si="18"/>
        <v>8.1112842653858932E-4</v>
      </c>
      <c r="V57" s="62">
        <f t="shared" si="19"/>
        <v>2.1161437003937465E-3</v>
      </c>
      <c r="W57" s="63">
        <v>265.99999999676999</v>
      </c>
      <c r="X57" s="63">
        <v>85</v>
      </c>
      <c r="Y57" s="63">
        <v>641</v>
      </c>
      <c r="Z57" s="63">
        <v>46</v>
      </c>
      <c r="AA57" s="64">
        <f t="shared" si="20"/>
        <v>2.0919975588187754E-4</v>
      </c>
      <c r="AB57" s="64">
        <f t="shared" si="5"/>
        <v>2.9013407607656811E-4</v>
      </c>
      <c r="AC57" s="64">
        <f t="shared" si="5"/>
        <v>1.3016179862893531E-3</v>
      </c>
      <c r="AD57" s="64">
        <f t="shared" si="5"/>
        <v>8.3782602360483755E-4</v>
      </c>
      <c r="AE57" s="55">
        <f t="shared" si="21"/>
        <v>2.6387778418526363E-3</v>
      </c>
      <c r="AF57" s="65">
        <f t="shared" si="29"/>
        <v>2.2429611655747409E-3</v>
      </c>
      <c r="AG57" s="55">
        <f t="shared" si="7"/>
        <v>0.24697478784717899</v>
      </c>
      <c r="AH57" s="55">
        <f t="shared" si="8"/>
        <v>0</v>
      </c>
      <c r="AI57" s="56">
        <f t="shared" si="22"/>
        <v>0</v>
      </c>
      <c r="AJ57" s="56">
        <f t="shared" si="30"/>
        <v>0</v>
      </c>
      <c r="AK57" s="152">
        <f t="shared" si="10"/>
        <v>2.2429611655747409E-3</v>
      </c>
      <c r="AM57" s="68">
        <f t="shared" si="31"/>
        <v>1105971.8329839406</v>
      </c>
      <c r="AN57" s="69">
        <f t="shared" si="32"/>
        <v>7413254.1174944108</v>
      </c>
      <c r="AO57" s="69">
        <f t="shared" si="33"/>
        <v>3706934.0631143283</v>
      </c>
      <c r="AP57" s="69">
        <f t="shared" si="23"/>
        <v>12226160.013592679</v>
      </c>
      <c r="AQ57" s="70">
        <f t="shared" si="24"/>
        <v>1.8494260787816823E-3</v>
      </c>
    </row>
    <row r="58" spans="1:43" ht="14.25" x14ac:dyDescent="0.2">
      <c r="A58" s="7" t="s">
        <v>51</v>
      </c>
      <c r="B58" s="57">
        <v>2802949</v>
      </c>
      <c r="C58" s="57">
        <v>556372</v>
      </c>
      <c r="D58" s="66">
        <f t="shared" si="25"/>
        <v>0.19849522770482089</v>
      </c>
      <c r="E58" s="67">
        <f t="shared" si="14"/>
        <v>110437.18682858661</v>
      </c>
      <c r="F58" s="152">
        <f t="shared" si="26"/>
        <v>7.3194229882253428E-5</v>
      </c>
      <c r="G58" s="54">
        <v>4113</v>
      </c>
      <c r="H58" s="133">
        <f t="shared" si="27"/>
        <v>8.8385884217715089E-4</v>
      </c>
      <c r="I58" s="56">
        <f t="shared" si="15"/>
        <v>7.5128001585057823E-4</v>
      </c>
      <c r="J58" s="57">
        <v>879.68</v>
      </c>
      <c r="K58" s="130">
        <f t="shared" si="28"/>
        <v>1.3697883561138291E-2</v>
      </c>
      <c r="L58" s="58">
        <f t="shared" si="16"/>
        <v>2.0546825341707436E-3</v>
      </c>
      <c r="M58" s="152">
        <f t="shared" si="17"/>
        <v>2.8059625500213218E-3</v>
      </c>
      <c r="N58" s="59">
        <v>765</v>
      </c>
      <c r="O58" s="60">
        <v>138</v>
      </c>
      <c r="P58" s="60">
        <v>1343</v>
      </c>
      <c r="Q58" s="60">
        <v>81</v>
      </c>
      <c r="R58" s="61">
        <f t="shared" si="18"/>
        <v>4.4735691011459354E-4</v>
      </c>
      <c r="S58" s="61">
        <f t="shared" si="18"/>
        <v>3.9221036117458475E-4</v>
      </c>
      <c r="T58" s="61">
        <f t="shared" si="18"/>
        <v>1.0049446569569407E-3</v>
      </c>
      <c r="U58" s="61">
        <f t="shared" si="18"/>
        <v>5.1733387834350972E-4</v>
      </c>
      <c r="V58" s="62">
        <f t="shared" si="19"/>
        <v>2.3618458065896289E-3</v>
      </c>
      <c r="W58" s="63">
        <v>609.99999999842794</v>
      </c>
      <c r="X58" s="63">
        <v>123</v>
      </c>
      <c r="Y58" s="63">
        <v>468</v>
      </c>
      <c r="Z58" s="63">
        <v>34</v>
      </c>
      <c r="AA58" s="64">
        <f t="shared" si="20"/>
        <v>4.7974380108709025E-4</v>
      </c>
      <c r="AB58" s="64">
        <f t="shared" si="5"/>
        <v>4.198410747931515E-4</v>
      </c>
      <c r="AC58" s="64">
        <f t="shared" si="5"/>
        <v>9.5032327236102532E-4</v>
      </c>
      <c r="AD58" s="64">
        <f t="shared" si="5"/>
        <v>6.1926271309922776E-4</v>
      </c>
      <c r="AE58" s="55">
        <f t="shared" si="21"/>
        <v>2.4691708613404947E-3</v>
      </c>
      <c r="AF58" s="65">
        <f t="shared" si="29"/>
        <v>2.0987952321394206E-3</v>
      </c>
      <c r="AG58" s="55">
        <f t="shared" si="7"/>
        <v>4.5441177595686125E-2</v>
      </c>
      <c r="AH58" s="55">
        <f t="shared" si="8"/>
        <v>0</v>
      </c>
      <c r="AI58" s="56">
        <f t="shared" si="22"/>
        <v>0</v>
      </c>
      <c r="AJ58" s="56">
        <f t="shared" si="30"/>
        <v>0</v>
      </c>
      <c r="AK58" s="152">
        <f t="shared" si="10"/>
        <v>2.0987952321394206E-3</v>
      </c>
      <c r="AM58" s="68">
        <f t="shared" si="31"/>
        <v>241935.69477554527</v>
      </c>
      <c r="AN58" s="69">
        <f t="shared" si="32"/>
        <v>4637404.479462699</v>
      </c>
      <c r="AO58" s="69">
        <f t="shared" si="33"/>
        <v>3468671.5298193647</v>
      </c>
      <c r="AP58" s="69">
        <f t="shared" si="23"/>
        <v>8348011.7040576087</v>
      </c>
      <c r="AQ58" s="70">
        <f t="shared" si="24"/>
        <v>1.2627865604813123E-3</v>
      </c>
    </row>
    <row r="59" spans="1:43" ht="15.75" thickBot="1" x14ac:dyDescent="0.3">
      <c r="A59" s="11" t="s">
        <v>52</v>
      </c>
      <c r="B59" s="156">
        <f>SUM(B8:B58)</f>
        <v>5076883085</v>
      </c>
      <c r="C59" s="156">
        <f>SUM(C8:C58)</f>
        <v>2602294879.25</v>
      </c>
      <c r="D59" s="85">
        <f t="shared" si="25"/>
        <v>0.51257727146379617</v>
      </c>
      <c r="E59" s="86">
        <f t="shared" ref="E59:J59" si="34">SUM(E8:E58)</f>
        <v>1508823673.7546856</v>
      </c>
      <c r="F59" s="153">
        <f t="shared" si="34"/>
        <v>1.0000000000000002</v>
      </c>
      <c r="G59" s="71">
        <f t="shared" si="34"/>
        <v>4653458</v>
      </c>
      <c r="H59" s="134">
        <f t="shared" si="34"/>
        <v>0.99999999999999989</v>
      </c>
      <c r="I59" s="73">
        <f t="shared" si="34"/>
        <v>0.85000000000000009</v>
      </c>
      <c r="J59" s="74">
        <f t="shared" si="34"/>
        <v>64220.140000000021</v>
      </c>
      <c r="K59" s="131">
        <f t="shared" si="28"/>
        <v>1</v>
      </c>
      <c r="L59" s="75">
        <f>SUM(L8:L58)</f>
        <v>0.15</v>
      </c>
      <c r="M59" s="153">
        <f>SUM(M8:M58)</f>
        <v>1</v>
      </c>
      <c r="N59" s="76">
        <v>427511</v>
      </c>
      <c r="O59" s="77">
        <v>87963</v>
      </c>
      <c r="P59" s="77">
        <v>334098</v>
      </c>
      <c r="Q59" s="77">
        <v>39143</v>
      </c>
      <c r="R59" s="78">
        <f>SUM(R8:R58)</f>
        <v>0.25</v>
      </c>
      <c r="S59" s="78">
        <f>SUM(S8:S58)</f>
        <v>0.24999999999999994</v>
      </c>
      <c r="T59" s="78">
        <f>SUM(T8:T58)</f>
        <v>0.25</v>
      </c>
      <c r="U59" s="78">
        <f>SUM(U8:U58)</f>
        <v>0.25</v>
      </c>
      <c r="V59" s="79">
        <f>SUM(V8:V58)</f>
        <v>1</v>
      </c>
      <c r="W59" s="80">
        <v>317877.99999509094</v>
      </c>
      <c r="X59" s="80">
        <v>73242</v>
      </c>
      <c r="Y59" s="80">
        <v>123116</v>
      </c>
      <c r="Z59" s="80">
        <v>13726</v>
      </c>
      <c r="AA59" s="81">
        <f t="shared" ref="AA59:AF59" si="35">SUM(AA8:AA58)</f>
        <v>0.24999999999999994</v>
      </c>
      <c r="AB59" s="81">
        <f t="shared" si="35"/>
        <v>0.24999999999999997</v>
      </c>
      <c r="AC59" s="81">
        <f t="shared" si="35"/>
        <v>0.24999999999999997</v>
      </c>
      <c r="AD59" s="81">
        <f t="shared" si="35"/>
        <v>0.25000000000000006</v>
      </c>
      <c r="AE59" s="79">
        <f t="shared" si="35"/>
        <v>1.0000000000000002</v>
      </c>
      <c r="AF59" s="82">
        <f t="shared" si="35"/>
        <v>0.85</v>
      </c>
      <c r="AG59" s="83"/>
      <c r="AH59" s="72">
        <f>SUM(AH8:AH58)</f>
        <v>-5.3665221245451189</v>
      </c>
      <c r="AI59" s="84">
        <f>SUM(AI8:AI58)</f>
        <v>1.0000000000000002</v>
      </c>
      <c r="AJ59" s="73">
        <f>SUM(AJ8:AJ58)</f>
        <v>0.15000000000000005</v>
      </c>
      <c r="AK59" s="153">
        <f>SUM(AK8:AK58)</f>
        <v>1.0000000000000002</v>
      </c>
      <c r="AM59" s="87">
        <f>SUM(AM8:AM58)</f>
        <v>3305392995.6602321</v>
      </c>
      <c r="AN59" s="88">
        <f>SUM(AN8:AN58)</f>
        <v>1652696497.8301156</v>
      </c>
      <c r="AO59" s="88">
        <f>SUM(AO8:AO58)</f>
        <v>1652696497.8301151</v>
      </c>
      <c r="AP59" s="88">
        <f>SUM(AP8:AP58)</f>
        <v>6610785991.3204622</v>
      </c>
      <c r="AQ59" s="89">
        <f>SUM(AQ8:AQ58)</f>
        <v>1.0000000000000002</v>
      </c>
    </row>
    <row r="60" spans="1:43" ht="13.5" thickTop="1" x14ac:dyDescent="0.2">
      <c r="K60" s="91"/>
      <c r="V60" s="93"/>
    </row>
    <row r="61" spans="1:43" ht="65.25" customHeight="1" x14ac:dyDescent="0.2">
      <c r="B61" s="284" t="s">
        <v>164</v>
      </c>
      <c r="C61" s="284"/>
      <c r="D61" s="284"/>
      <c r="E61" s="284"/>
      <c r="F61" s="284"/>
      <c r="K61" s="91"/>
      <c r="V61" s="93"/>
    </row>
    <row r="62" spans="1:43" s="22" customFormat="1" x14ac:dyDescent="0.2">
      <c r="I62" s="94"/>
      <c r="L62" s="94"/>
      <c r="M62" s="95"/>
      <c r="V62" s="96"/>
      <c r="W62" s="96"/>
      <c r="AF62" s="94"/>
      <c r="AI62" s="94"/>
      <c r="AJ62" s="94"/>
      <c r="AK62" s="95"/>
    </row>
    <row r="63" spans="1:43" x14ac:dyDescent="0.2">
      <c r="V63" s="93"/>
    </row>
    <row r="64" spans="1:43" x14ac:dyDescent="0.2">
      <c r="V64" s="93"/>
    </row>
    <row r="65" spans="9:38" x14ac:dyDescent="0.2">
      <c r="V65" s="93"/>
    </row>
    <row r="66" spans="9:38" x14ac:dyDescent="0.2">
      <c r="I66" s="25"/>
      <c r="L66" s="25"/>
      <c r="M66" s="25"/>
      <c r="V66" s="93"/>
      <c r="AF66" s="25"/>
      <c r="AI66" s="25"/>
      <c r="AJ66" s="25"/>
      <c r="AK66" s="25"/>
      <c r="AL66" s="25"/>
    </row>
    <row r="67" spans="9:38" x14ac:dyDescent="0.2">
      <c r="I67" s="25"/>
      <c r="L67" s="25"/>
      <c r="M67" s="25"/>
      <c r="V67" s="93"/>
      <c r="AF67" s="25"/>
      <c r="AI67" s="25"/>
      <c r="AJ67" s="25"/>
      <c r="AK67" s="25"/>
      <c r="AL67" s="25"/>
    </row>
    <row r="68" spans="9:38" x14ac:dyDescent="0.2">
      <c r="I68" s="25"/>
      <c r="L68" s="25"/>
      <c r="M68" s="25"/>
      <c r="V68" s="93"/>
      <c r="AF68" s="25"/>
      <c r="AI68" s="25"/>
      <c r="AJ68" s="25"/>
      <c r="AK68" s="25"/>
      <c r="AL68" s="25"/>
    </row>
    <row r="69" spans="9:38" x14ac:dyDescent="0.2">
      <c r="I69" s="25"/>
      <c r="L69" s="25"/>
      <c r="M69" s="25"/>
      <c r="V69" s="93"/>
      <c r="AF69" s="25"/>
      <c r="AI69" s="25"/>
      <c r="AJ69" s="25"/>
      <c r="AK69" s="25"/>
      <c r="AL69" s="25"/>
    </row>
    <row r="70" spans="9:38" x14ac:dyDescent="0.2">
      <c r="I70" s="25"/>
      <c r="L70" s="25"/>
      <c r="M70" s="25"/>
      <c r="V70" s="93"/>
      <c r="AF70" s="25"/>
      <c r="AI70" s="25"/>
      <c r="AJ70" s="25"/>
      <c r="AK70" s="25"/>
      <c r="AL70" s="25"/>
    </row>
    <row r="71" spans="9:38" x14ac:dyDescent="0.2">
      <c r="I71" s="25"/>
      <c r="L71" s="25"/>
      <c r="M71" s="25"/>
      <c r="V71" s="93"/>
      <c r="AF71" s="25"/>
      <c r="AI71" s="25"/>
      <c r="AJ71" s="25"/>
      <c r="AK71" s="25"/>
      <c r="AL71" s="25"/>
    </row>
    <row r="72" spans="9:38" x14ac:dyDescent="0.2">
      <c r="I72" s="25"/>
      <c r="L72" s="25"/>
      <c r="M72" s="25"/>
      <c r="V72" s="93"/>
      <c r="AF72" s="25"/>
      <c r="AI72" s="25"/>
      <c r="AJ72" s="25"/>
      <c r="AK72" s="25"/>
      <c r="AL72" s="25"/>
    </row>
    <row r="73" spans="9:38" x14ac:dyDescent="0.2">
      <c r="I73" s="25"/>
      <c r="L73" s="25"/>
      <c r="M73" s="25"/>
      <c r="V73" s="93"/>
      <c r="AF73" s="25"/>
      <c r="AI73" s="25"/>
      <c r="AJ73" s="25"/>
      <c r="AK73" s="25"/>
      <c r="AL73" s="25"/>
    </row>
    <row r="74" spans="9:38" x14ac:dyDescent="0.2">
      <c r="I74" s="25"/>
      <c r="L74" s="25"/>
      <c r="M74" s="25"/>
      <c r="V74" s="93"/>
      <c r="AF74" s="25"/>
      <c r="AI74" s="25"/>
      <c r="AJ74" s="25"/>
      <c r="AK74" s="25"/>
      <c r="AL74" s="25"/>
    </row>
    <row r="75" spans="9:38" x14ac:dyDescent="0.2">
      <c r="I75" s="25"/>
      <c r="L75" s="25"/>
      <c r="M75" s="25"/>
      <c r="V75" s="93"/>
      <c r="AF75" s="25"/>
      <c r="AI75" s="25"/>
      <c r="AJ75" s="25"/>
      <c r="AK75" s="25"/>
      <c r="AL75" s="25"/>
    </row>
    <row r="76" spans="9:38" x14ac:dyDescent="0.2">
      <c r="I76" s="25"/>
      <c r="L76" s="25"/>
      <c r="M76" s="25"/>
      <c r="V76" s="93"/>
      <c r="AF76" s="25"/>
      <c r="AI76" s="25"/>
      <c r="AJ76" s="25"/>
      <c r="AK76" s="25"/>
      <c r="AL76" s="25"/>
    </row>
    <row r="77" spans="9:38" x14ac:dyDescent="0.2">
      <c r="I77" s="25"/>
      <c r="L77" s="25"/>
      <c r="M77" s="25"/>
      <c r="V77" s="93"/>
      <c r="AF77" s="25"/>
      <c r="AI77" s="25"/>
      <c r="AJ77" s="25"/>
      <c r="AK77" s="25"/>
      <c r="AL77" s="25"/>
    </row>
    <row r="78" spans="9:38" x14ac:dyDescent="0.2">
      <c r="I78" s="25"/>
      <c r="L78" s="25"/>
      <c r="M78" s="25"/>
      <c r="V78" s="93"/>
      <c r="AF78" s="25"/>
      <c r="AI78" s="25"/>
      <c r="AJ78" s="25"/>
      <c r="AK78" s="25"/>
      <c r="AL78" s="25"/>
    </row>
    <row r="79" spans="9:38" x14ac:dyDescent="0.2">
      <c r="I79" s="25"/>
      <c r="L79" s="25"/>
      <c r="M79" s="25"/>
      <c r="V79" s="93"/>
      <c r="AF79" s="25"/>
      <c r="AI79" s="25"/>
      <c r="AJ79" s="25"/>
      <c r="AK79" s="25"/>
      <c r="AL79" s="25"/>
    </row>
    <row r="80" spans="9:38" x14ac:dyDescent="0.2">
      <c r="I80" s="25"/>
      <c r="L80" s="25"/>
      <c r="M80" s="25"/>
      <c r="V80" s="93"/>
      <c r="AF80" s="25"/>
      <c r="AI80" s="25"/>
      <c r="AJ80" s="25"/>
      <c r="AK80" s="25"/>
      <c r="AL80" s="25"/>
    </row>
    <row r="81" spans="9:38" x14ac:dyDescent="0.2">
      <c r="I81" s="25"/>
      <c r="L81" s="25"/>
      <c r="M81" s="25"/>
      <c r="V81" s="93"/>
      <c r="AF81" s="25"/>
      <c r="AI81" s="25"/>
      <c r="AJ81" s="25"/>
      <c r="AK81" s="25"/>
      <c r="AL81" s="25"/>
    </row>
    <row r="82" spans="9:38" x14ac:dyDescent="0.2">
      <c r="I82" s="25"/>
      <c r="L82" s="25"/>
      <c r="M82" s="25"/>
      <c r="V82" s="93"/>
      <c r="AF82" s="25"/>
      <c r="AI82" s="25"/>
      <c r="AJ82" s="25"/>
      <c r="AK82" s="25"/>
      <c r="AL82" s="25"/>
    </row>
    <row r="83" spans="9:38" x14ac:dyDescent="0.2">
      <c r="I83" s="25"/>
      <c r="L83" s="25"/>
      <c r="M83" s="25"/>
      <c r="V83" s="93"/>
      <c r="AF83" s="25"/>
      <c r="AI83" s="25"/>
      <c r="AJ83" s="25"/>
      <c r="AK83" s="25"/>
      <c r="AL83" s="25"/>
    </row>
    <row r="84" spans="9:38" x14ac:dyDescent="0.2">
      <c r="I84" s="25"/>
      <c r="L84" s="25"/>
      <c r="M84" s="25"/>
      <c r="V84" s="93"/>
      <c r="AF84" s="25"/>
      <c r="AI84" s="25"/>
      <c r="AJ84" s="25"/>
      <c r="AK84" s="25"/>
      <c r="AL84" s="25"/>
    </row>
    <row r="85" spans="9:38" x14ac:dyDescent="0.2">
      <c r="I85" s="25"/>
      <c r="L85" s="25"/>
      <c r="M85" s="25"/>
      <c r="V85" s="93"/>
      <c r="AF85" s="25"/>
      <c r="AI85" s="25"/>
      <c r="AJ85" s="25"/>
      <c r="AK85" s="25"/>
      <c r="AL85" s="25"/>
    </row>
    <row r="86" spans="9:38" x14ac:dyDescent="0.2">
      <c r="I86" s="25"/>
      <c r="L86" s="25"/>
      <c r="M86" s="25"/>
      <c r="V86" s="93"/>
      <c r="AF86" s="25"/>
      <c r="AI86" s="25"/>
      <c r="AJ86" s="25"/>
      <c r="AK86" s="25"/>
      <c r="AL86" s="25"/>
    </row>
    <row r="87" spans="9:38" x14ac:dyDescent="0.2">
      <c r="I87" s="25"/>
      <c r="L87" s="25"/>
      <c r="M87" s="25"/>
      <c r="V87" s="93"/>
      <c r="AF87" s="25"/>
      <c r="AI87" s="25"/>
      <c r="AJ87" s="25"/>
      <c r="AK87" s="25"/>
      <c r="AL87" s="25"/>
    </row>
    <row r="88" spans="9:38" x14ac:dyDescent="0.2">
      <c r="I88" s="25"/>
      <c r="L88" s="25"/>
      <c r="M88" s="25"/>
      <c r="V88" s="93"/>
      <c r="AF88" s="25"/>
      <c r="AI88" s="25"/>
      <c r="AJ88" s="25"/>
      <c r="AK88" s="25"/>
      <c r="AL88" s="25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/>
  <colBreaks count="2" manualBreakCount="2">
    <brk id="13" max="1048575" man="1"/>
    <brk id="3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9" zoomScaleNormal="89" workbookViewId="0">
      <selection activeCell="M6" sqref="M6"/>
    </sheetView>
  </sheetViews>
  <sheetFormatPr baseColWidth="10" defaultColWidth="9.7109375" defaultRowHeight="12.75" x14ac:dyDescent="0.2"/>
  <cols>
    <col min="1" max="1" width="28.7109375" style="25" customWidth="1"/>
    <col min="2" max="2" width="12.42578125" style="25" customWidth="1"/>
    <col min="3" max="3" width="14.140625" style="92" customWidth="1"/>
    <col min="4" max="4" width="2.140625" style="22" customWidth="1"/>
    <col min="5" max="5" width="14.7109375" style="25" customWidth="1"/>
    <col min="6" max="6" width="15.7109375" style="92" customWidth="1"/>
    <col min="7" max="7" width="2" style="22" customWidth="1"/>
    <col min="8" max="8" width="16.140625" style="92" customWidth="1"/>
    <col min="9" max="9" width="2.140625" style="22" customWidth="1"/>
    <col min="10" max="12" width="18.42578125" style="25" customWidth="1"/>
    <col min="13" max="13" width="15.7109375" style="25" customWidth="1"/>
    <col min="14" max="14" width="15.7109375" style="92" customWidth="1"/>
    <col min="15" max="16384" width="9.7109375" style="25"/>
  </cols>
  <sheetData>
    <row r="1" spans="1:14" s="110" customFormat="1" ht="51" customHeight="1" x14ac:dyDescent="0.4">
      <c r="A1" s="287" t="s">
        <v>174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4" ht="26.25" customHeight="1" x14ac:dyDescent="0.2"/>
    <row r="3" spans="1:14" ht="37.5" customHeight="1" thickBot="1" x14ac:dyDescent="0.25">
      <c r="B3" s="289" t="s">
        <v>128</v>
      </c>
      <c r="C3" s="290"/>
      <c r="E3" s="291" t="s">
        <v>130</v>
      </c>
      <c r="F3" s="291"/>
      <c r="H3" s="146" t="s">
        <v>129</v>
      </c>
    </row>
    <row r="4" spans="1:14" ht="39" customHeight="1" thickBot="1" x14ac:dyDescent="0.25">
      <c r="A4" s="19" t="s">
        <v>0</v>
      </c>
      <c r="B4" s="19" t="s">
        <v>168</v>
      </c>
      <c r="C4" s="150" t="s">
        <v>116</v>
      </c>
      <c r="E4" s="97" t="s">
        <v>177</v>
      </c>
      <c r="F4" s="150" t="s">
        <v>117</v>
      </c>
      <c r="H4" s="150" t="s">
        <v>123</v>
      </c>
      <c r="J4" s="157" t="s">
        <v>120</v>
      </c>
      <c r="K4" s="157" t="s">
        <v>121</v>
      </c>
      <c r="L4" s="157" t="s">
        <v>122</v>
      </c>
      <c r="M4" s="157" t="s">
        <v>180</v>
      </c>
      <c r="N4" s="159" t="s">
        <v>115</v>
      </c>
    </row>
    <row r="5" spans="1:14" x14ac:dyDescent="0.2">
      <c r="A5" s="116"/>
      <c r="B5" s="113"/>
      <c r="C5" s="119"/>
      <c r="D5" s="128"/>
      <c r="E5" s="135"/>
      <c r="F5" s="119"/>
      <c r="G5" s="128"/>
      <c r="H5" s="119"/>
      <c r="I5" s="128"/>
      <c r="J5" s="121" t="s">
        <v>131</v>
      </c>
      <c r="K5" s="121" t="s">
        <v>131</v>
      </c>
      <c r="L5" s="121" t="s">
        <v>131</v>
      </c>
      <c r="M5" s="121" t="s">
        <v>131</v>
      </c>
      <c r="N5" s="136"/>
    </row>
    <row r="6" spans="1:14" s="28" customFormat="1" ht="11.25" x14ac:dyDescent="0.2">
      <c r="A6" s="98"/>
      <c r="B6" s="122" t="s">
        <v>57</v>
      </c>
      <c r="C6" s="137" t="s">
        <v>75</v>
      </c>
      <c r="D6" s="27"/>
      <c r="E6" s="99" t="s">
        <v>56</v>
      </c>
      <c r="F6" s="137" t="s">
        <v>76</v>
      </c>
      <c r="G6" s="27"/>
      <c r="H6" s="125" t="s">
        <v>72</v>
      </c>
      <c r="I6" s="27"/>
      <c r="J6" s="160">
        <f>+M6*0.35</f>
        <v>87770854.25181818</v>
      </c>
      <c r="K6" s="160">
        <f>+M6*0.35</f>
        <v>87770854.25181818</v>
      </c>
      <c r="L6" s="160">
        <f>+M6*0.3</f>
        <v>75232160.787272736</v>
      </c>
      <c r="M6" s="160">
        <f>'Part 2017'!O25</f>
        <v>250773869.29090911</v>
      </c>
      <c r="N6" s="161"/>
    </row>
    <row r="7" spans="1:14" s="36" customFormat="1" ht="23.25" customHeight="1" thickBot="1" x14ac:dyDescent="0.25">
      <c r="A7" s="29"/>
      <c r="B7" s="29"/>
      <c r="C7" s="100"/>
      <c r="D7" s="30"/>
      <c r="E7" s="101"/>
      <c r="F7" s="102"/>
      <c r="G7" s="30"/>
      <c r="H7" s="32"/>
      <c r="I7" s="30"/>
      <c r="J7" s="160" t="s">
        <v>118</v>
      </c>
      <c r="K7" s="160" t="s">
        <v>71</v>
      </c>
      <c r="L7" s="160" t="s">
        <v>119</v>
      </c>
      <c r="M7" s="162" t="s">
        <v>133</v>
      </c>
      <c r="N7" s="163" t="s">
        <v>73</v>
      </c>
    </row>
    <row r="8" spans="1:14" ht="13.5" thickTop="1" x14ac:dyDescent="0.2">
      <c r="A8" s="5" t="s">
        <v>1</v>
      </c>
      <c r="B8" s="164">
        <v>2639</v>
      </c>
      <c r="C8" s="151">
        <f t="shared" ref="C8:C58" si="0">+B8/$B$59</f>
        <v>5.1547962458863201E-4</v>
      </c>
      <c r="E8" s="103">
        <v>2931.9746013000004</v>
      </c>
      <c r="F8" s="151">
        <f t="shared" ref="F8:F59" si="1">(E8/E$59)</f>
        <v>5.6845661242353762E-4</v>
      </c>
      <c r="H8" s="165">
        <f>+'COEF Art 14 F I'!AQ8</f>
        <v>4.6552935508087774E-4</v>
      </c>
      <c r="J8" s="166">
        <f t="shared" ref="J8:J39" si="2">+C8*J$6</f>
        <v>45244.086999550775</v>
      </c>
      <c r="K8" s="167">
        <f t="shared" ref="K8:K39" si="3">+F8*K$6</f>
        <v>49893.922477508619</v>
      </c>
      <c r="L8" s="167">
        <f t="shared" ref="L8:L39" si="4">+H8*L$6</f>
        <v>35022.779292639978</v>
      </c>
      <c r="M8" s="167">
        <f>SUM(J8:L8)</f>
        <v>130160.78876969937</v>
      </c>
      <c r="N8" s="168">
        <f>+M8/M$59</f>
        <v>5.1903648947852266E-4</v>
      </c>
    </row>
    <row r="9" spans="1:14" x14ac:dyDescent="0.2">
      <c r="A9" s="7" t="s">
        <v>2</v>
      </c>
      <c r="B9" s="169">
        <v>2439</v>
      </c>
      <c r="C9" s="152">
        <f t="shared" si="0"/>
        <v>4.7641334004231659E-4</v>
      </c>
      <c r="E9" s="104">
        <v>3463.0905732000001</v>
      </c>
      <c r="F9" s="152">
        <f t="shared" si="1"/>
        <v>6.714303510283818E-4</v>
      </c>
      <c r="H9" s="170">
        <f>+'COEF Art 14 F I'!AQ9</f>
        <v>2.5526072635827187E-3</v>
      </c>
      <c r="J9" s="171">
        <f t="shared" si="2"/>
        <v>41815.205832476066</v>
      </c>
      <c r="K9" s="172">
        <f t="shared" si="3"/>
        <v>58932.015480359216</v>
      </c>
      <c r="L9" s="172">
        <f t="shared" si="4"/>
        <v>192038.16008061537</v>
      </c>
      <c r="M9" s="172">
        <f t="shared" ref="M9:M58" si="5">SUM(J9:L9)</f>
        <v>292785.38139345066</v>
      </c>
      <c r="N9" s="173">
        <f t="shared" ref="N9:N58" si="6">+M9/M$59</f>
        <v>1.16752747094956E-3</v>
      </c>
    </row>
    <row r="10" spans="1:14" x14ac:dyDescent="0.2">
      <c r="A10" s="7" t="s">
        <v>3</v>
      </c>
      <c r="B10" s="169">
        <v>1292</v>
      </c>
      <c r="C10" s="152">
        <f t="shared" si="0"/>
        <v>2.5236819816919762E-4</v>
      </c>
      <c r="E10" s="104">
        <v>1255</v>
      </c>
      <c r="F10" s="152">
        <f t="shared" si="1"/>
        <v>2.4332170144830768E-4</v>
      </c>
      <c r="H10" s="170">
        <f>+'COEF Art 14 F I'!AQ10</f>
        <v>2.6690685123560219E-3</v>
      </c>
      <c r="J10" s="171">
        <f t="shared" si="2"/>
        <v>22150.572339302613</v>
      </c>
      <c r="K10" s="172">
        <f t="shared" si="3"/>
        <v>21356.55359412383</v>
      </c>
      <c r="L10" s="172">
        <f t="shared" si="4"/>
        <v>200799.7914738151</v>
      </c>
      <c r="M10" s="172">
        <f t="shared" si="5"/>
        <v>244306.91740724153</v>
      </c>
      <c r="N10" s="173">
        <f t="shared" si="6"/>
        <v>9.7421201857293336E-4</v>
      </c>
    </row>
    <row r="11" spans="1:14" ht="13.5" customHeight="1" x14ac:dyDescent="0.2">
      <c r="A11" s="7" t="s">
        <v>4</v>
      </c>
      <c r="B11" s="169">
        <v>34353</v>
      </c>
      <c r="C11" s="152">
        <f t="shared" si="0"/>
        <v>6.7102203650978689E-3</v>
      </c>
      <c r="E11" s="104">
        <v>35661.289155999999</v>
      </c>
      <c r="F11" s="152">
        <f t="shared" si="1"/>
        <v>6.9140761380701229E-3</v>
      </c>
      <c r="H11" s="170">
        <f>+'COEF Art 14 F I'!AQ11</f>
        <v>7.3918443389082971E-3</v>
      </c>
      <c r="J11" s="171">
        <f t="shared" si="2"/>
        <v>588961.77366258728</v>
      </c>
      <c r="K11" s="172">
        <f t="shared" si="3"/>
        <v>606854.36900052673</v>
      </c>
      <c r="L11" s="172">
        <f t="shared" si="4"/>
        <v>556104.42181924079</v>
      </c>
      <c r="M11" s="172">
        <f t="shared" si="5"/>
        <v>1751920.5644823548</v>
      </c>
      <c r="N11" s="173">
        <f t="shared" si="6"/>
        <v>6.9860570777812853E-3</v>
      </c>
    </row>
    <row r="12" spans="1:14" x14ac:dyDescent="0.2">
      <c r="A12" s="7" t="s">
        <v>5</v>
      </c>
      <c r="B12" s="169">
        <v>18194</v>
      </c>
      <c r="C12" s="152">
        <f t="shared" si="0"/>
        <v>3.5538599051783142E-3</v>
      </c>
      <c r="E12" s="104">
        <v>19399</v>
      </c>
      <c r="F12" s="152">
        <f t="shared" si="1"/>
        <v>3.7611136943392198E-3</v>
      </c>
      <c r="H12" s="170">
        <f>+'COEF Art 14 F I'!AQ12</f>
        <v>7.4854847492419841E-3</v>
      </c>
      <c r="J12" s="171">
        <f t="shared" si="2"/>
        <v>311925.3197687862</v>
      </c>
      <c r="K12" s="172">
        <f t="shared" si="3"/>
        <v>330116.16189036507</v>
      </c>
      <c r="L12" s="172">
        <f t="shared" si="4"/>
        <v>563149.19222565088</v>
      </c>
      <c r="M12" s="172">
        <f t="shared" si="5"/>
        <v>1205190.673884802</v>
      </c>
      <c r="N12" s="173">
        <f t="shared" si="6"/>
        <v>4.8058861846037304E-3</v>
      </c>
    </row>
    <row r="13" spans="1:14" x14ac:dyDescent="0.2">
      <c r="A13" s="7" t="s">
        <v>6</v>
      </c>
      <c r="B13" s="169">
        <v>597207</v>
      </c>
      <c r="C13" s="152">
        <f t="shared" si="0"/>
        <v>0.11665329297525698</v>
      </c>
      <c r="E13" s="104">
        <v>613751.41155099997</v>
      </c>
      <c r="F13" s="152">
        <f t="shared" si="1"/>
        <v>0.11899524918317915</v>
      </c>
      <c r="H13" s="170">
        <f>+'COEF Art 14 F I'!AQ13</f>
        <v>6.211616772616519E-2</v>
      </c>
      <c r="J13" s="171">
        <f t="shared" si="2"/>
        <v>10238759.175725926</v>
      </c>
      <c r="K13" s="172">
        <f t="shared" si="3"/>
        <v>10444314.672715604</v>
      </c>
      <c r="L13" s="172">
        <f t="shared" si="4"/>
        <v>4673133.5178640615</v>
      </c>
      <c r="M13" s="172">
        <f t="shared" si="5"/>
        <v>25356207.36630559</v>
      </c>
      <c r="N13" s="173">
        <f t="shared" si="6"/>
        <v>0.10111184007330218</v>
      </c>
    </row>
    <row r="14" spans="1:14" x14ac:dyDescent="0.2">
      <c r="A14" s="7" t="s">
        <v>7</v>
      </c>
      <c r="B14" s="169">
        <v>16152</v>
      </c>
      <c r="C14" s="152">
        <f t="shared" si="0"/>
        <v>3.1549931399604335E-3</v>
      </c>
      <c r="E14" s="104">
        <v>16133.351920000001</v>
      </c>
      <c r="F14" s="152">
        <f t="shared" si="1"/>
        <v>3.1279638559671089E-3</v>
      </c>
      <c r="H14" s="170">
        <f>+'COEF Art 14 F I'!AQ14</f>
        <v>1.0548897573307197E-2</v>
      </c>
      <c r="J14" s="171">
        <f t="shared" si="2"/>
        <v>276916.4430529534</v>
      </c>
      <c r="K14" s="172">
        <f t="shared" si="3"/>
        <v>274544.05970704433</v>
      </c>
      <c r="L14" s="172">
        <f t="shared" si="4"/>
        <v>793616.35836351826</v>
      </c>
      <c r="M14" s="172">
        <f t="shared" si="5"/>
        <v>1345076.861123516</v>
      </c>
      <c r="N14" s="173">
        <f t="shared" si="6"/>
        <v>5.3637042205667987E-3</v>
      </c>
    </row>
    <row r="15" spans="1:14" x14ac:dyDescent="0.2">
      <c r="A15" s="7" t="s">
        <v>8</v>
      </c>
      <c r="B15" s="169">
        <v>3977</v>
      </c>
      <c r="C15" s="152">
        <f t="shared" si="0"/>
        <v>7.7683306820348224E-4</v>
      </c>
      <c r="E15" s="104">
        <v>4126.4669183999995</v>
      </c>
      <c r="F15" s="152">
        <f t="shared" si="1"/>
        <v>8.0004697335079114E-4</v>
      </c>
      <c r="H15" s="170">
        <f>+'COEF Art 14 F I'!AQ15</f>
        <v>1.3295130586116104E-3</v>
      </c>
      <c r="J15" s="171">
        <f t="shared" si="2"/>
        <v>68183.302007280567</v>
      </c>
      <c r="K15" s="172">
        <f t="shared" si="3"/>
        <v>70220.806292580557</v>
      </c>
      <c r="L15" s="172">
        <f t="shared" si="4"/>
        <v>100022.14019424743</v>
      </c>
      <c r="M15" s="172">
        <f t="shared" si="5"/>
        <v>238426.24849410856</v>
      </c>
      <c r="N15" s="173">
        <f t="shared" si="6"/>
        <v>9.5076193212747866E-4</v>
      </c>
    </row>
    <row r="16" spans="1:14" x14ac:dyDescent="0.2">
      <c r="A16" s="7" t="s">
        <v>9</v>
      </c>
      <c r="B16" s="169">
        <v>95534</v>
      </c>
      <c r="C16" s="152">
        <f t="shared" si="0"/>
        <v>1.8660792139238488E-2</v>
      </c>
      <c r="E16" s="104">
        <v>97888.098106999998</v>
      </c>
      <c r="F16" s="152">
        <f t="shared" si="1"/>
        <v>1.8978723970465423E-2</v>
      </c>
      <c r="H16" s="170">
        <f>+'COEF Art 14 F I'!AQ16</f>
        <v>1.2094446800717059E-2</v>
      </c>
      <c r="J16" s="171">
        <f t="shared" si="2"/>
        <v>1637873.6670765758</v>
      </c>
      <c r="K16" s="172">
        <f t="shared" si="3"/>
        <v>1665778.8154972086</v>
      </c>
      <c r="L16" s="172">
        <f t="shared" si="4"/>
        <v>909891.36634466215</v>
      </c>
      <c r="M16" s="172">
        <f t="shared" si="5"/>
        <v>4213543.8489184463</v>
      </c>
      <c r="N16" s="173">
        <f t="shared" si="6"/>
        <v>1.6802164678611481E-2</v>
      </c>
    </row>
    <row r="17" spans="1:14" x14ac:dyDescent="0.2">
      <c r="A17" s="7" t="s">
        <v>10</v>
      </c>
      <c r="B17" s="169">
        <v>38306</v>
      </c>
      <c r="C17" s="152">
        <f t="shared" si="0"/>
        <v>7.4823654791557935E-3</v>
      </c>
      <c r="E17" s="104">
        <v>22043.010046399999</v>
      </c>
      <c r="F17" s="152">
        <f t="shared" si="1"/>
        <v>4.2737392107826191E-3</v>
      </c>
      <c r="H17" s="170">
        <f>+'COEF Art 14 F I'!AQ17</f>
        <v>2.0727968195481941E-3</v>
      </c>
      <c r="J17" s="171">
        <f t="shared" si="2"/>
        <v>656733.60992981889</v>
      </c>
      <c r="K17" s="172">
        <f t="shared" si="3"/>
        <v>375109.74137988174</v>
      </c>
      <c r="L17" s="172">
        <f t="shared" si="4"/>
        <v>155940.9836075973</v>
      </c>
      <c r="M17" s="172">
        <f t="shared" si="5"/>
        <v>1187784.3349172981</v>
      </c>
      <c r="N17" s="173">
        <f t="shared" si="6"/>
        <v>4.7364756873429026E-3</v>
      </c>
    </row>
    <row r="18" spans="1:14" x14ac:dyDescent="0.2">
      <c r="A18" s="7" t="s">
        <v>11</v>
      </c>
      <c r="B18" s="169">
        <v>7757</v>
      </c>
      <c r="C18" s="152">
        <f t="shared" si="0"/>
        <v>1.5151858461288437E-3</v>
      </c>
      <c r="E18" s="104">
        <v>8030.0073199999988</v>
      </c>
      <c r="F18" s="152">
        <f t="shared" si="1"/>
        <v>1.5568725448165458E-3</v>
      </c>
      <c r="H18" s="170">
        <f>+'COEF Art 14 F I'!AQ18</f>
        <v>3.7825442965914728E-3</v>
      </c>
      <c r="J18" s="171">
        <f t="shared" si="2"/>
        <v>132989.15606499254</v>
      </c>
      <c r="K18" s="172">
        <f t="shared" si="3"/>
        <v>136648.0332197503</v>
      </c>
      <c r="L18" s="172">
        <f t="shared" si="4"/>
        <v>284568.98070615111</v>
      </c>
      <c r="M18" s="172">
        <f t="shared" si="5"/>
        <v>554206.16999089392</v>
      </c>
      <c r="N18" s="173">
        <f t="shared" si="6"/>
        <v>2.2099837258083275E-3</v>
      </c>
    </row>
    <row r="19" spans="1:14" x14ac:dyDescent="0.2">
      <c r="A19" s="7" t="s">
        <v>12</v>
      </c>
      <c r="B19" s="169">
        <v>10835</v>
      </c>
      <c r="C19" s="152">
        <f t="shared" si="0"/>
        <v>2.1164159652966382E-3</v>
      </c>
      <c r="E19" s="104">
        <v>11368.887890800001</v>
      </c>
      <c r="F19" s="152">
        <f t="shared" si="1"/>
        <v>2.2042208328004131E-3</v>
      </c>
      <c r="H19" s="170">
        <f>+'COEF Art 14 F I'!AQ19</f>
        <v>7.0965877972094795E-3</v>
      </c>
      <c r="J19" s="171">
        <f t="shared" si="2"/>
        <v>185759.63722627232</v>
      </c>
      <c r="K19" s="172">
        <f t="shared" si="3"/>
        <v>193466.34545454633</v>
      </c>
      <c r="L19" s="172">
        <f t="shared" si="4"/>
        <v>533891.63420066121</v>
      </c>
      <c r="M19" s="172">
        <f t="shared" si="5"/>
        <v>913117.61688147986</v>
      </c>
      <c r="N19" s="173">
        <f t="shared" si="6"/>
        <v>3.6411992184968113E-3</v>
      </c>
    </row>
    <row r="20" spans="1:14" x14ac:dyDescent="0.2">
      <c r="A20" s="7" t="s">
        <v>13</v>
      </c>
      <c r="B20" s="169">
        <v>42715</v>
      </c>
      <c r="C20" s="152">
        <f t="shared" si="0"/>
        <v>8.3435817219793176E-3</v>
      </c>
      <c r="E20" s="104">
        <v>33301.485220599992</v>
      </c>
      <c r="F20" s="152">
        <f t="shared" si="1"/>
        <v>6.4565530236112053E-3</v>
      </c>
      <c r="H20" s="170">
        <f>+'COEF Art 14 F I'!AQ20</f>
        <v>3.5996517023183529E-3</v>
      </c>
      <c r="J20" s="171">
        <f t="shared" si="2"/>
        <v>732323.29525798082</v>
      </c>
      <c r="K20" s="172">
        <f t="shared" si="3"/>
        <v>566697.17440451507</v>
      </c>
      <c r="L20" s="172">
        <f t="shared" si="4"/>
        <v>270809.57564699434</v>
      </c>
      <c r="M20" s="172">
        <f t="shared" si="5"/>
        <v>1569830.0453094903</v>
      </c>
      <c r="N20" s="173">
        <f t="shared" si="6"/>
        <v>6.259942671652188E-3</v>
      </c>
    </row>
    <row r="21" spans="1:14" x14ac:dyDescent="0.2">
      <c r="A21" s="7" t="s">
        <v>14</v>
      </c>
      <c r="B21" s="169">
        <v>34110</v>
      </c>
      <c r="C21" s="152">
        <f t="shared" si="0"/>
        <v>6.6627548293740953E-3</v>
      </c>
      <c r="E21" s="104">
        <v>37317.287366000004</v>
      </c>
      <c r="F21" s="152">
        <f t="shared" si="1"/>
        <v>7.2351441078331137E-3</v>
      </c>
      <c r="H21" s="170">
        <f>+'COEF Art 14 F I'!AQ21</f>
        <v>2.3781809759754819E-2</v>
      </c>
      <c r="J21" s="171">
        <f t="shared" si="2"/>
        <v>584795.68304459145</v>
      </c>
      <c r="K21" s="172">
        <f t="shared" si="3"/>
        <v>635034.77897952136</v>
      </c>
      <c r="L21" s="172">
        <f t="shared" si="4"/>
        <v>1789156.9356582065</v>
      </c>
      <c r="M21" s="172">
        <f t="shared" si="5"/>
        <v>3008987.3976823194</v>
      </c>
      <c r="N21" s="173">
        <f t="shared" si="6"/>
        <v>1.1998807555948968E-2</v>
      </c>
    </row>
    <row r="22" spans="1:14" x14ac:dyDescent="0.2">
      <c r="A22" s="7" t="s">
        <v>15</v>
      </c>
      <c r="B22" s="169">
        <v>1632</v>
      </c>
      <c r="C22" s="152">
        <f t="shared" si="0"/>
        <v>3.1878088189793386E-4</v>
      </c>
      <c r="E22" s="104">
        <v>1802.0827136999999</v>
      </c>
      <c r="F22" s="152">
        <f t="shared" si="1"/>
        <v>3.4939110123351994E-4</v>
      </c>
      <c r="H22" s="170">
        <f>+'COEF Art 14 F I'!AQ22</f>
        <v>3.0438851629950811E-3</v>
      </c>
      <c r="J22" s="171">
        <f t="shared" si="2"/>
        <v>27979.670323329618</v>
      </c>
      <c r="K22" s="172">
        <f t="shared" si="3"/>
        <v>30666.35542324953</v>
      </c>
      <c r="L22" s="172">
        <f t="shared" si="4"/>
        <v>228998.05800043981</v>
      </c>
      <c r="M22" s="172">
        <f t="shared" si="5"/>
        <v>287644.08374701894</v>
      </c>
      <c r="N22" s="173">
        <f t="shared" si="6"/>
        <v>1.147025742994533E-3</v>
      </c>
    </row>
    <row r="23" spans="1:14" x14ac:dyDescent="0.2">
      <c r="A23" s="7" t="s">
        <v>16</v>
      </c>
      <c r="B23" s="169">
        <v>2861</v>
      </c>
      <c r="C23" s="152">
        <f t="shared" si="0"/>
        <v>5.588432004350421E-4</v>
      </c>
      <c r="E23" s="104">
        <v>3583.0576279000002</v>
      </c>
      <c r="F23" s="152">
        <f t="shared" si="1"/>
        <v>6.9468978359200429E-4</v>
      </c>
      <c r="H23" s="170">
        <f>+'COEF Art 14 F I'!AQ23</f>
        <v>1.1916199246395807E-3</v>
      </c>
      <c r="J23" s="171">
        <f t="shared" si="2"/>
        <v>49050.145095003696</v>
      </c>
      <c r="K23" s="172">
        <f t="shared" si="3"/>
        <v>60973.515745880919</v>
      </c>
      <c r="L23" s="172">
        <f t="shared" si="4"/>
        <v>89648.14176780275</v>
      </c>
      <c r="M23" s="172">
        <f t="shared" si="5"/>
        <v>199671.80260868737</v>
      </c>
      <c r="N23" s="173">
        <f t="shared" si="6"/>
        <v>7.9622252180134028E-4</v>
      </c>
    </row>
    <row r="24" spans="1:14" x14ac:dyDescent="0.2">
      <c r="A24" s="7" t="s">
        <v>17</v>
      </c>
      <c r="B24" s="169">
        <v>41130</v>
      </c>
      <c r="C24" s="152">
        <f t="shared" si="0"/>
        <v>8.0339814169497672E-3</v>
      </c>
      <c r="E24" s="104">
        <v>41702.584602000003</v>
      </c>
      <c r="F24" s="152">
        <f t="shared" si="1"/>
        <v>8.0853735778092725E-3</v>
      </c>
      <c r="H24" s="170">
        <f>+'COEF Art 14 F I'!AQ24</f>
        <v>1.7640535009713867E-2</v>
      </c>
      <c r="J24" s="171">
        <f t="shared" si="2"/>
        <v>705149.4120089137</v>
      </c>
      <c r="K24" s="172">
        <f t="shared" si="3"/>
        <v>709660.1458693993</v>
      </c>
      <c r="L24" s="172">
        <f t="shared" si="4"/>
        <v>1327135.5662243075</v>
      </c>
      <c r="M24" s="172">
        <f t="shared" si="5"/>
        <v>2741945.1241026204</v>
      </c>
      <c r="N24" s="173">
        <f t="shared" si="6"/>
        <v>1.0933934751079823E-2</v>
      </c>
    </row>
    <row r="25" spans="1:14" x14ac:dyDescent="0.2">
      <c r="A25" s="7" t="s">
        <v>18</v>
      </c>
      <c r="B25" s="169">
        <v>247370</v>
      </c>
      <c r="C25" s="152">
        <f t="shared" si="0"/>
        <v>4.8319134041110233E-2</v>
      </c>
      <c r="E25" s="104">
        <v>194434.23274900002</v>
      </c>
      <c r="F25" s="152">
        <f t="shared" si="1"/>
        <v>3.7697265603412709E-2</v>
      </c>
      <c r="H25" s="170">
        <f>+'COEF Art 14 F I'!AQ25</f>
        <v>1.9985609399161049E-2</v>
      </c>
      <c r="J25" s="171">
        <f t="shared" si="2"/>
        <v>4241011.6714963531</v>
      </c>
      <c r="K25" s="172">
        <f t="shared" si="3"/>
        <v>3308721.2049692157</v>
      </c>
      <c r="L25" s="172">
        <f t="shared" si="4"/>
        <v>1503560.5797493134</v>
      </c>
      <c r="M25" s="172">
        <f t="shared" si="5"/>
        <v>9053293.4562148824</v>
      </c>
      <c r="N25" s="173">
        <f t="shared" si="6"/>
        <v>3.6101422695331342E-2</v>
      </c>
    </row>
    <row r="26" spans="1:14" x14ac:dyDescent="0.2">
      <c r="A26" s="7" t="s">
        <v>19</v>
      </c>
      <c r="B26" s="169">
        <v>5479</v>
      </c>
      <c r="C26" s="152">
        <f t="shared" si="0"/>
        <v>1.0702208651463111E-3</v>
      </c>
      <c r="E26" s="104">
        <v>5746.7252132000003</v>
      </c>
      <c r="F26" s="152">
        <f t="shared" si="1"/>
        <v>1.1141856228141138E-3</v>
      </c>
      <c r="H26" s="170">
        <f>+'COEF Art 14 F I'!AQ26</f>
        <v>2.6981065416128397E-3</v>
      </c>
      <c r="J26" s="171">
        <f t="shared" si="2"/>
        <v>93934.199572011639</v>
      </c>
      <c r="K26" s="172">
        <f t="shared" si="3"/>
        <v>97793.023909488853</v>
      </c>
      <c r="L26" s="172">
        <f t="shared" si="4"/>
        <v>202984.38515980952</v>
      </c>
      <c r="M26" s="172">
        <f t="shared" si="5"/>
        <v>394711.60864131001</v>
      </c>
      <c r="N26" s="173">
        <f t="shared" si="6"/>
        <v>1.5739742332700004E-3</v>
      </c>
    </row>
    <row r="27" spans="1:14" x14ac:dyDescent="0.2">
      <c r="A27" s="7" t="s">
        <v>20</v>
      </c>
      <c r="B27" s="169">
        <v>425148</v>
      </c>
      <c r="C27" s="152">
        <f t="shared" si="0"/>
        <v>8.3044763711484545E-2</v>
      </c>
      <c r="E27" s="104">
        <v>411504.391833</v>
      </c>
      <c r="F27" s="152">
        <f t="shared" si="1"/>
        <v>7.9783226114945538E-2</v>
      </c>
      <c r="H27" s="170">
        <f>+'COEF Art 14 F I'!AQ27</f>
        <v>4.9270198346180259E-2</v>
      </c>
      <c r="J27" s="171">
        <f t="shared" si="2"/>
        <v>7288909.8520973893</v>
      </c>
      <c r="K27" s="172">
        <f t="shared" si="3"/>
        <v>7002641.9110747389</v>
      </c>
      <c r="L27" s="172">
        <f t="shared" si="4"/>
        <v>3706703.4840006526</v>
      </c>
      <c r="M27" s="172">
        <f t="shared" si="5"/>
        <v>17998255.24717278</v>
      </c>
      <c r="N27" s="173">
        <f t="shared" si="6"/>
        <v>7.1770855943104589E-2</v>
      </c>
    </row>
    <row r="28" spans="1:14" x14ac:dyDescent="0.2">
      <c r="A28" s="7" t="s">
        <v>21</v>
      </c>
      <c r="B28" s="169">
        <v>14795</v>
      </c>
      <c r="C28" s="152">
        <f t="shared" si="0"/>
        <v>2.8899283993136836E-3</v>
      </c>
      <c r="E28" s="104">
        <v>14985.035159000001</v>
      </c>
      <c r="F28" s="152">
        <f t="shared" si="1"/>
        <v>2.9053260965343363E-3</v>
      </c>
      <c r="H28" s="170">
        <f>+'COEF Art 14 F I'!AQ28</f>
        <v>6.5665666369899255E-3</v>
      </c>
      <c r="J28" s="171">
        <f t="shared" si="2"/>
        <v>253651.48433435152</v>
      </c>
      <c r="K28" s="172">
        <f t="shared" si="3"/>
        <v>255002.95337291906</v>
      </c>
      <c r="L28" s="172">
        <f t="shared" si="4"/>
        <v>494016.99705436686</v>
      </c>
      <c r="M28" s="172">
        <f t="shared" si="5"/>
        <v>1002671.4347616375</v>
      </c>
      <c r="N28" s="173">
        <f t="shared" si="6"/>
        <v>3.9983090646437836E-3</v>
      </c>
    </row>
    <row r="29" spans="1:14" x14ac:dyDescent="0.2">
      <c r="A29" s="7" t="s">
        <v>22</v>
      </c>
      <c r="B29" s="169">
        <v>1044</v>
      </c>
      <c r="C29" s="152">
        <f t="shared" si="0"/>
        <v>2.0392600533176652E-4</v>
      </c>
      <c r="E29" s="104">
        <v>1218.5427713999998</v>
      </c>
      <c r="F29" s="152">
        <f t="shared" si="1"/>
        <v>2.3625330711122246E-4</v>
      </c>
      <c r="H29" s="170">
        <f>+'COEF Art 14 F I'!AQ29</f>
        <v>5.5449964152542921E-4</v>
      </c>
      <c r="J29" s="171">
        <f t="shared" si="2"/>
        <v>17898.759692129977</v>
      </c>
      <c r="K29" s="172">
        <f t="shared" si="3"/>
        <v>20736.154584969147</v>
      </c>
      <c r="L29" s="172">
        <f t="shared" si="4"/>
        <v>41716.206187726188</v>
      </c>
      <c r="M29" s="172">
        <f t="shared" si="5"/>
        <v>80351.120464825304</v>
      </c>
      <c r="N29" s="173">
        <f t="shared" si="6"/>
        <v>3.2041265181267486E-4</v>
      </c>
    </row>
    <row r="30" spans="1:14" x14ac:dyDescent="0.2">
      <c r="A30" s="7" t="s">
        <v>23</v>
      </c>
      <c r="B30" s="169">
        <v>6011</v>
      </c>
      <c r="C30" s="152">
        <f t="shared" si="0"/>
        <v>1.17413718203951E-3</v>
      </c>
      <c r="E30" s="104">
        <v>6237.1246219000004</v>
      </c>
      <c r="F30" s="152">
        <f t="shared" si="1"/>
        <v>1.2092651594787576E-3</v>
      </c>
      <c r="H30" s="170">
        <f>+'COEF Art 14 F I'!AQ30</f>
        <v>5.2247775399462681E-3</v>
      </c>
      <c r="J30" s="171">
        <f t="shared" si="2"/>
        <v>103055.02347643035</v>
      </c>
      <c r="K30" s="172">
        <f t="shared" si="3"/>
        <v>106138.2360644117</v>
      </c>
      <c r="L30" s="172">
        <f t="shared" si="4"/>
        <v>393071.30396296893</v>
      </c>
      <c r="M30" s="172">
        <f t="shared" si="5"/>
        <v>602264.5635038109</v>
      </c>
      <c r="N30" s="173">
        <f t="shared" si="6"/>
        <v>2.4016240815152735E-3</v>
      </c>
    </row>
    <row r="31" spans="1:14" x14ac:dyDescent="0.2">
      <c r="A31" s="7" t="s">
        <v>24</v>
      </c>
      <c r="B31" s="169">
        <v>67294</v>
      </c>
      <c r="C31" s="152">
        <f t="shared" si="0"/>
        <v>1.3144632761298751E-2</v>
      </c>
      <c r="E31" s="104">
        <v>78128.591486200006</v>
      </c>
      <c r="F31" s="152">
        <f t="shared" si="1"/>
        <v>1.5147714591380042E-2</v>
      </c>
      <c r="H31" s="170">
        <f>+'COEF Art 14 F I'!AQ31</f>
        <v>4.5418334435631405E-3</v>
      </c>
      <c r="J31" s="171">
        <f t="shared" si="2"/>
        <v>1153715.646285627</v>
      </c>
      <c r="K31" s="172">
        <f t="shared" si="3"/>
        <v>1329527.8496481571</v>
      </c>
      <c r="L31" s="172">
        <f t="shared" si="4"/>
        <v>341691.94389515481</v>
      </c>
      <c r="M31" s="172">
        <f t="shared" si="5"/>
        <v>2824935.4398289388</v>
      </c>
      <c r="N31" s="173">
        <f t="shared" si="6"/>
        <v>1.1264871606506516E-2</v>
      </c>
    </row>
    <row r="32" spans="1:14" x14ac:dyDescent="0.2">
      <c r="A32" s="7" t="s">
        <v>25</v>
      </c>
      <c r="B32" s="169">
        <v>682880</v>
      </c>
      <c r="C32" s="152">
        <f t="shared" si="0"/>
        <v>0.1333879219549394</v>
      </c>
      <c r="E32" s="104">
        <v>706989.00936000003</v>
      </c>
      <c r="F32" s="152">
        <f t="shared" si="1"/>
        <v>0.1370723256276723</v>
      </c>
      <c r="H32" s="170">
        <f>+'COEF Art 14 F I'!AQ32</f>
        <v>8.2551587171140306E-2</v>
      </c>
      <c r="J32" s="171">
        <f t="shared" si="2"/>
        <v>11707571.856859885</v>
      </c>
      <c r="K32" s="172">
        <f t="shared" si="3"/>
        <v>12030955.114624187</v>
      </c>
      <c r="L32" s="172">
        <f t="shared" si="4"/>
        <v>6210534.2793037891</v>
      </c>
      <c r="M32" s="172">
        <f t="shared" si="5"/>
        <v>29949061.250787862</v>
      </c>
      <c r="N32" s="173">
        <f t="shared" si="6"/>
        <v>0.11942656280525617</v>
      </c>
    </row>
    <row r="33" spans="1:14" x14ac:dyDescent="0.2">
      <c r="A33" s="7" t="s">
        <v>26</v>
      </c>
      <c r="B33" s="169">
        <v>1764</v>
      </c>
      <c r="C33" s="152">
        <f t="shared" si="0"/>
        <v>3.4456462969850206E-4</v>
      </c>
      <c r="E33" s="104">
        <v>2106</v>
      </c>
      <c r="F33" s="152">
        <f t="shared" si="1"/>
        <v>4.0831514203198087E-4</v>
      </c>
      <c r="H33" s="170">
        <f>+'COEF Art 14 F I'!AQ33</f>
        <v>1.3999068626565584E-3</v>
      </c>
      <c r="J33" s="171">
        <f t="shared" si="2"/>
        <v>30242.731893598928</v>
      </c>
      <c r="K33" s="172">
        <f t="shared" si="3"/>
        <v>35838.168820099432</v>
      </c>
      <c r="L33" s="172">
        <f t="shared" si="4"/>
        <v>105318.01817858474</v>
      </c>
      <c r="M33" s="172">
        <f t="shared" si="5"/>
        <v>171398.91889228311</v>
      </c>
      <c r="N33" s="173">
        <f t="shared" si="6"/>
        <v>6.8347997890263654E-4</v>
      </c>
    </row>
    <row r="34" spans="1:14" x14ac:dyDescent="0.2">
      <c r="A34" s="7" t="s">
        <v>27</v>
      </c>
      <c r="B34" s="169">
        <v>13836</v>
      </c>
      <c r="C34" s="152">
        <f t="shared" si="0"/>
        <v>2.702605564914101E-3</v>
      </c>
      <c r="E34" s="104">
        <v>18007</v>
      </c>
      <c r="F34" s="152">
        <f t="shared" si="1"/>
        <v>3.4912301816571126E-3</v>
      </c>
      <c r="H34" s="170">
        <f>+'COEF Art 14 F I'!AQ34</f>
        <v>3.4067795575999202E-3</v>
      </c>
      <c r="J34" s="171">
        <f t="shared" si="2"/>
        <v>237209.9991382283</v>
      </c>
      <c r="K34" s="172">
        <f t="shared" si="3"/>
        <v>306428.25543377514</v>
      </c>
      <c r="L34" s="172">
        <f t="shared" si="4"/>
        <v>256299.38744415107</v>
      </c>
      <c r="M34" s="172">
        <f t="shared" si="5"/>
        <v>799937.64201615448</v>
      </c>
      <c r="N34" s="173">
        <f t="shared" si="6"/>
        <v>3.1898763785799E-3</v>
      </c>
    </row>
    <row r="35" spans="1:14" x14ac:dyDescent="0.2">
      <c r="A35" s="7" t="s">
        <v>28</v>
      </c>
      <c r="B35" s="169">
        <v>1511</v>
      </c>
      <c r="C35" s="152">
        <f t="shared" si="0"/>
        <v>2.9514577974741303E-4</v>
      </c>
      <c r="E35" s="104">
        <v>1745.8606392699999</v>
      </c>
      <c r="F35" s="152">
        <f t="shared" si="1"/>
        <v>3.3849066234167851E-4</v>
      </c>
      <c r="H35" s="170">
        <f>+'COEF Art 14 F I'!AQ35</f>
        <v>2.1350686696044244E-3</v>
      </c>
      <c r="J35" s="171">
        <f t="shared" si="2"/>
        <v>25905.197217249421</v>
      </c>
      <c r="K35" s="172">
        <f t="shared" si="3"/>
        <v>29709.614589992867</v>
      </c>
      <c r="L35" s="172">
        <f t="shared" si="4"/>
        <v>160625.82944354854</v>
      </c>
      <c r="M35" s="172">
        <f t="shared" si="5"/>
        <v>216240.64125079082</v>
      </c>
      <c r="N35" s="173">
        <f t="shared" si="6"/>
        <v>8.6229335561250925E-4</v>
      </c>
    </row>
    <row r="36" spans="1:14" x14ac:dyDescent="0.2">
      <c r="A36" s="7" t="s">
        <v>29</v>
      </c>
      <c r="B36" s="169">
        <v>6921</v>
      </c>
      <c r="C36" s="152">
        <f t="shared" si="0"/>
        <v>1.3518887767252452E-3</v>
      </c>
      <c r="E36" s="104">
        <v>7295.2337858000001</v>
      </c>
      <c r="F36" s="152">
        <f t="shared" si="1"/>
        <v>1.4144133045609841E-3</v>
      </c>
      <c r="H36" s="170">
        <f>+'COEF Art 14 F I'!AQ36</f>
        <v>2.3774781095250923E-3</v>
      </c>
      <c r="J36" s="171">
        <f t="shared" si="2"/>
        <v>118656.43278662027</v>
      </c>
      <c r="K36" s="172">
        <f t="shared" si="3"/>
        <v>124144.26400645466</v>
      </c>
      <c r="L36" s="172">
        <f t="shared" si="4"/>
        <v>178862.81540401297</v>
      </c>
      <c r="M36" s="172">
        <f t="shared" si="5"/>
        <v>421663.51219708787</v>
      </c>
      <c r="N36" s="173">
        <f t="shared" si="6"/>
        <v>1.6814491613077077E-3</v>
      </c>
    </row>
    <row r="37" spans="1:14" x14ac:dyDescent="0.2">
      <c r="A37" s="7" t="s">
        <v>30</v>
      </c>
      <c r="B37" s="169">
        <v>3571</v>
      </c>
      <c r="C37" s="152">
        <f t="shared" si="0"/>
        <v>6.9752851057446193E-4</v>
      </c>
      <c r="E37" s="104">
        <v>3663.783019</v>
      </c>
      <c r="F37" s="152">
        <f t="shared" si="1"/>
        <v>7.103409704545796E-4</v>
      </c>
      <c r="H37" s="170">
        <f>+'COEF Art 14 F I'!AQ37</f>
        <v>2.7375855643293067E-3</v>
      </c>
      <c r="J37" s="171">
        <f t="shared" si="2"/>
        <v>61222.673238118914</v>
      </c>
      <c r="K37" s="172">
        <f t="shared" si="3"/>
        <v>62347.233786863988</v>
      </c>
      <c r="L37" s="172">
        <f t="shared" si="4"/>
        <v>205954.47734453916</v>
      </c>
      <c r="M37" s="172">
        <f t="shared" si="5"/>
        <v>329524.3843695221</v>
      </c>
      <c r="N37" s="173">
        <f t="shared" si="6"/>
        <v>1.3140299876589566E-3</v>
      </c>
    </row>
    <row r="38" spans="1:14" x14ac:dyDescent="0.2">
      <c r="A38" s="7" t="s">
        <v>31</v>
      </c>
      <c r="B38" s="169">
        <v>333481</v>
      </c>
      <c r="C38" s="152">
        <f t="shared" si="0"/>
        <v>6.5139318183949066E-2</v>
      </c>
      <c r="E38" s="104">
        <v>345867.092481</v>
      </c>
      <c r="F38" s="152">
        <f t="shared" si="1"/>
        <v>6.7057346149367411E-2</v>
      </c>
      <c r="H38" s="170">
        <f>+'COEF Art 14 F I'!AQ38</f>
        <v>2.2572073543709239E-2</v>
      </c>
      <c r="J38" s="171">
        <f t="shared" si="2"/>
        <v>5717333.6023862036</v>
      </c>
      <c r="K38" s="172">
        <f t="shared" si="3"/>
        <v>5885680.5553898485</v>
      </c>
      <c r="L38" s="172">
        <f t="shared" si="4"/>
        <v>1698145.8661424785</v>
      </c>
      <c r="M38" s="172">
        <f t="shared" si="5"/>
        <v>13301160.02391853</v>
      </c>
      <c r="N38" s="173">
        <f t="shared" si="6"/>
        <v>5.3040454579773529E-2</v>
      </c>
    </row>
    <row r="39" spans="1:14" x14ac:dyDescent="0.2">
      <c r="A39" s="7" t="s">
        <v>32</v>
      </c>
      <c r="B39" s="169">
        <v>5238</v>
      </c>
      <c r="C39" s="152">
        <f t="shared" si="0"/>
        <v>1.0231459922680009E-3</v>
      </c>
      <c r="E39" s="104">
        <v>6100.0038943</v>
      </c>
      <c r="F39" s="152">
        <f t="shared" si="1"/>
        <v>1.1826799413564772E-3</v>
      </c>
      <c r="H39" s="170">
        <f>+'COEF Art 14 F I'!AQ39</f>
        <v>4.4551813406259223E-3</v>
      </c>
      <c r="J39" s="171">
        <f t="shared" si="2"/>
        <v>89802.39776568659</v>
      </c>
      <c r="K39" s="172">
        <f t="shared" si="3"/>
        <v>103804.82875934824</v>
      </c>
      <c r="L39" s="172">
        <f t="shared" si="4"/>
        <v>335172.91895442671</v>
      </c>
      <c r="M39" s="172">
        <f t="shared" si="5"/>
        <v>528780.14547946153</v>
      </c>
      <c r="N39" s="173">
        <f t="shared" si="6"/>
        <v>2.108593478956344E-3</v>
      </c>
    </row>
    <row r="40" spans="1:14" x14ac:dyDescent="0.2">
      <c r="A40" s="7" t="s">
        <v>33</v>
      </c>
      <c r="B40" s="169">
        <v>79853</v>
      </c>
      <c r="C40" s="152">
        <f t="shared" si="0"/>
        <v>1.5597800099384627E-2</v>
      </c>
      <c r="E40" s="104">
        <v>86372.521023999987</v>
      </c>
      <c r="F40" s="152">
        <f t="shared" si="1"/>
        <v>1.6746062768079207E-2</v>
      </c>
      <c r="H40" s="170">
        <f>+'COEF Art 14 F I'!AQ40</f>
        <v>1.7479801505776046E-2</v>
      </c>
      <c r="J40" s="171">
        <f t="shared" ref="J40:J58" si="7">+C40*J$6</f>
        <v>1369032.2391720833</v>
      </c>
      <c r="K40" s="172">
        <f t="shared" ref="K40:K58" si="8">+F40*K$6</f>
        <v>1469816.234508879</v>
      </c>
      <c r="L40" s="172">
        <f t="shared" ref="L40:L58" si="9">+H40*L$6</f>
        <v>1315043.2374121556</v>
      </c>
      <c r="M40" s="172">
        <f t="shared" si="5"/>
        <v>4153891.7110931179</v>
      </c>
      <c r="N40" s="173">
        <f t="shared" si="6"/>
        <v>1.6564292455345152E-2</v>
      </c>
    </row>
    <row r="41" spans="1:14" x14ac:dyDescent="0.2">
      <c r="A41" s="7" t="s">
        <v>34</v>
      </c>
      <c r="B41" s="169">
        <v>5630</v>
      </c>
      <c r="C41" s="152">
        <f t="shared" si="0"/>
        <v>1.0997159099787792E-3</v>
      </c>
      <c r="E41" s="104">
        <v>5777</v>
      </c>
      <c r="F41" s="152">
        <f t="shared" si="1"/>
        <v>1.1200553539975088E-3</v>
      </c>
      <c r="H41" s="170">
        <f>+'COEF Art 14 F I'!AQ41</f>
        <v>3.938248911597093E-3</v>
      </c>
      <c r="J41" s="171">
        <f t="shared" si="7"/>
        <v>96523.004853153034</v>
      </c>
      <c r="K41" s="172">
        <f t="shared" si="8"/>
        <v>98308.215229683963</v>
      </c>
      <c r="L41" s="172">
        <f t="shared" si="9"/>
        <v>296282.97533757437</v>
      </c>
      <c r="M41" s="172">
        <f t="shared" si="5"/>
        <v>491114.19542041136</v>
      </c>
      <c r="N41" s="173">
        <f t="shared" si="6"/>
        <v>1.9583946158708283E-3</v>
      </c>
    </row>
    <row r="42" spans="1:14" x14ac:dyDescent="0.2">
      <c r="A42" s="7" t="s">
        <v>35</v>
      </c>
      <c r="B42" s="169">
        <v>955</v>
      </c>
      <c r="C42" s="152">
        <f t="shared" si="0"/>
        <v>1.8654150870865615E-4</v>
      </c>
      <c r="E42" s="104">
        <v>806.01252710000017</v>
      </c>
      <c r="F42" s="152">
        <f t="shared" si="1"/>
        <v>1.5627118683874284E-4</v>
      </c>
      <c r="H42" s="170">
        <f>+'COEF Art 14 F I'!AQ42</f>
        <v>3.8204716589878189E-3</v>
      </c>
      <c r="J42" s="171">
        <f t="shared" si="7"/>
        <v>16372.907572781731</v>
      </c>
      <c r="K42" s="172">
        <f t="shared" si="8"/>
        <v>13716.055563781945</v>
      </c>
      <c r="L42" s="172">
        <f t="shared" si="9"/>
        <v>287422.33813219023</v>
      </c>
      <c r="M42" s="172">
        <f t="shared" si="5"/>
        <v>317511.30126875389</v>
      </c>
      <c r="N42" s="173">
        <f t="shared" si="6"/>
        <v>1.2661259411379353E-3</v>
      </c>
    </row>
    <row r="43" spans="1:14" x14ac:dyDescent="0.2">
      <c r="A43" s="7" t="s">
        <v>36</v>
      </c>
      <c r="B43" s="169">
        <v>6996</v>
      </c>
      <c r="C43" s="152">
        <f t="shared" si="0"/>
        <v>1.3665386334301135E-3</v>
      </c>
      <c r="E43" s="104">
        <v>7305.1608283999994</v>
      </c>
      <c r="F43" s="152">
        <f t="shared" si="1"/>
        <v>1.4163379777847145E-3</v>
      </c>
      <c r="H43" s="170">
        <f>+'COEF Art 14 F I'!AQ43</f>
        <v>3.8774026718828621E-3</v>
      </c>
      <c r="J43" s="171">
        <f t="shared" si="7"/>
        <v>119942.26322427328</v>
      </c>
      <c r="K43" s="172">
        <f t="shared" si="8"/>
        <v>124313.19421945707</v>
      </c>
      <c r="L43" s="172">
        <f t="shared" si="9"/>
        <v>291705.3812480924</v>
      </c>
      <c r="M43" s="172">
        <f t="shared" si="5"/>
        <v>535960.83869182272</v>
      </c>
      <c r="N43" s="173">
        <f t="shared" si="6"/>
        <v>2.137227615490048E-3</v>
      </c>
    </row>
    <row r="44" spans="1:14" x14ac:dyDescent="0.2">
      <c r="A44" s="7" t="s">
        <v>37</v>
      </c>
      <c r="B44" s="169">
        <v>5326</v>
      </c>
      <c r="C44" s="152">
        <f t="shared" si="0"/>
        <v>1.0403351574683798E-3</v>
      </c>
      <c r="E44" s="104">
        <v>5701.1150098999997</v>
      </c>
      <c r="F44" s="152">
        <f t="shared" si="1"/>
        <v>1.1053426329572537E-3</v>
      </c>
      <c r="H44" s="170">
        <f>+'COEF Art 14 F I'!AQ44</f>
        <v>4.9259669399042971E-3</v>
      </c>
      <c r="J44" s="171">
        <f t="shared" si="7"/>
        <v>91311.105479199483</v>
      </c>
      <c r="K44" s="172">
        <f t="shared" si="8"/>
        <v>97016.867135612076</v>
      </c>
      <c r="L44" s="172">
        <f t="shared" si="9"/>
        <v>370591.13685566996</v>
      </c>
      <c r="M44" s="172">
        <f t="shared" si="5"/>
        <v>558919.10947048152</v>
      </c>
      <c r="N44" s="173">
        <f t="shared" si="6"/>
        <v>2.2287773086202608E-3</v>
      </c>
    </row>
    <row r="45" spans="1:14" x14ac:dyDescent="0.2">
      <c r="A45" s="7" t="s">
        <v>38</v>
      </c>
      <c r="B45" s="169">
        <v>60829</v>
      </c>
      <c r="C45" s="152">
        <f t="shared" si="0"/>
        <v>1.1881815113339104E-2</v>
      </c>
      <c r="E45" s="104">
        <v>64649.761478</v>
      </c>
      <c r="F45" s="152">
        <f t="shared" si="1"/>
        <v>1.2534414311596987E-2</v>
      </c>
      <c r="H45" s="170">
        <f>+'COEF Art 14 F I'!AQ45</f>
        <v>1.2421704184447482E-2</v>
      </c>
      <c r="J45" s="171">
        <f t="shared" si="7"/>
        <v>1042877.062559937</v>
      </c>
      <c r="K45" s="172">
        <f t="shared" si="8"/>
        <v>1100156.2516750831</v>
      </c>
      <c r="L45" s="172">
        <f t="shared" si="9"/>
        <v>934511.64645629155</v>
      </c>
      <c r="M45" s="172">
        <f t="shared" si="5"/>
        <v>3077544.9606913114</v>
      </c>
      <c r="N45" s="173">
        <f t="shared" si="6"/>
        <v>1.2272191554061873E-2</v>
      </c>
    </row>
    <row r="46" spans="1:14" x14ac:dyDescent="0.2">
      <c r="A46" s="7" t="s">
        <v>39</v>
      </c>
      <c r="B46" s="169">
        <v>1109171</v>
      </c>
      <c r="C46" s="152">
        <f t="shared" si="0"/>
        <v>0.21665594948260614</v>
      </c>
      <c r="E46" s="104">
        <v>1193631.0664399997</v>
      </c>
      <c r="F46" s="152">
        <f t="shared" si="1"/>
        <v>0.23142338006991134</v>
      </c>
      <c r="H46" s="170">
        <f>+'COEF Art 14 F I'!AQ46</f>
        <v>0.26861063237593003</v>
      </c>
      <c r="J46" s="171">
        <f t="shared" si="7"/>
        <v>19016077.764827106</v>
      </c>
      <c r="K46" s="172">
        <f t="shared" si="8"/>
        <v>20312227.762579311</v>
      </c>
      <c r="L46" s="172">
        <f t="shared" si="9"/>
        <v>20208158.284076974</v>
      </c>
      <c r="M46" s="172">
        <f t="shared" si="5"/>
        <v>59536463.811483391</v>
      </c>
      <c r="N46" s="173">
        <f t="shared" si="6"/>
        <v>0.23741095505616008</v>
      </c>
    </row>
    <row r="47" spans="1:14" x14ac:dyDescent="0.2">
      <c r="A47" s="7" t="s">
        <v>40</v>
      </c>
      <c r="B47" s="169">
        <v>971</v>
      </c>
      <c r="C47" s="152">
        <f t="shared" si="0"/>
        <v>1.8966681147236138E-4</v>
      </c>
      <c r="E47" s="104">
        <v>1117.6400546900002</v>
      </c>
      <c r="F47" s="152">
        <f t="shared" si="1"/>
        <v>2.1669010335772948E-4</v>
      </c>
      <c r="H47" s="170">
        <f>+'COEF Art 14 F I'!AQ47</f>
        <v>1.0314370348057814E-3</v>
      </c>
      <c r="J47" s="171">
        <f t="shared" si="7"/>
        <v>16647.218066147707</v>
      </c>
      <c r="K47" s="172">
        <f t="shared" si="8"/>
        <v>19019.07547962269</v>
      </c>
      <c r="L47" s="172">
        <f t="shared" si="9"/>
        <v>77597.236844456376</v>
      </c>
      <c r="M47" s="172">
        <f t="shared" si="5"/>
        <v>113263.53039022678</v>
      </c>
      <c r="N47" s="173">
        <f t="shared" si="6"/>
        <v>4.5165603063226619E-4</v>
      </c>
    </row>
    <row r="48" spans="1:14" x14ac:dyDescent="0.2">
      <c r="A48" s="7" t="s">
        <v>41</v>
      </c>
      <c r="B48" s="169">
        <v>87168</v>
      </c>
      <c r="C48" s="152">
        <f t="shared" si="0"/>
        <v>1.7026649456666116E-2</v>
      </c>
      <c r="E48" s="104">
        <v>28561.681095600004</v>
      </c>
      <c r="F48" s="152">
        <f t="shared" si="1"/>
        <v>5.5375911078927153E-3</v>
      </c>
      <c r="H48" s="170">
        <f>+'COEF Art 14 F I'!AQ48</f>
        <v>3.857374241094932E-3</v>
      </c>
      <c r="J48" s="171">
        <f t="shared" si="7"/>
        <v>1494443.5678578408</v>
      </c>
      <c r="K48" s="172">
        <f t="shared" si="8"/>
        <v>486039.10203701589</v>
      </c>
      <c r="L48" s="172">
        <f t="shared" si="9"/>
        <v>290198.59912273806</v>
      </c>
      <c r="M48" s="172">
        <f t="shared" si="5"/>
        <v>2270681.2690175949</v>
      </c>
      <c r="N48" s="173">
        <f t="shared" si="6"/>
        <v>9.0546964699240694E-3</v>
      </c>
    </row>
    <row r="49" spans="1:14" x14ac:dyDescent="0.2">
      <c r="A49" s="7" t="s">
        <v>42</v>
      </c>
      <c r="B49" s="169">
        <v>4469</v>
      </c>
      <c r="C49" s="152">
        <f t="shared" si="0"/>
        <v>8.7293612818741819E-4</v>
      </c>
      <c r="E49" s="104">
        <v>5070</v>
      </c>
      <c r="F49" s="152">
        <f t="shared" si="1"/>
        <v>9.8298089748439848E-4</v>
      </c>
      <c r="H49" s="170">
        <f>+'COEF Art 14 F I'!AQ49</f>
        <v>1.9906783755435334E-3</v>
      </c>
      <c r="J49" s="171">
        <f t="shared" si="7"/>
        <v>76618.349678284358</v>
      </c>
      <c r="K49" s="172">
        <f t="shared" si="8"/>
        <v>86277.073085424563</v>
      </c>
      <c r="L49" s="172">
        <f t="shared" si="9"/>
        <v>149763.035624638</v>
      </c>
      <c r="M49" s="172">
        <f t="shared" si="5"/>
        <v>312658.45838834695</v>
      </c>
      <c r="N49" s="173">
        <f t="shared" si="6"/>
        <v>1.2467744716481957E-3</v>
      </c>
    </row>
    <row r="50" spans="1:14" x14ac:dyDescent="0.2">
      <c r="A50" s="7" t="s">
        <v>43</v>
      </c>
      <c r="B50" s="169">
        <v>2640</v>
      </c>
      <c r="C50" s="152">
        <f t="shared" si="0"/>
        <v>5.1567495601136364E-4</v>
      </c>
      <c r="E50" s="104">
        <v>2739</v>
      </c>
      <c r="F50" s="152">
        <f t="shared" si="1"/>
        <v>5.310423428421632E-4</v>
      </c>
      <c r="H50" s="170">
        <f>+'COEF Art 14 F I'!AQ50</f>
        <v>3.2809898211641759E-3</v>
      </c>
      <c r="J50" s="171">
        <f t="shared" si="7"/>
        <v>45261.231405386148</v>
      </c>
      <c r="K50" s="172">
        <f t="shared" si="8"/>
        <v>46610.040075143566</v>
      </c>
      <c r="L50" s="172">
        <f t="shared" si="9"/>
        <v>246835.95376722849</v>
      </c>
      <c r="M50" s="172">
        <f t="shared" si="5"/>
        <v>338707.22524775821</v>
      </c>
      <c r="N50" s="173">
        <f t="shared" si="6"/>
        <v>1.350648000947987E-3</v>
      </c>
    </row>
    <row r="51" spans="1:14" x14ac:dyDescent="0.2">
      <c r="A51" s="7" t="s">
        <v>44</v>
      </c>
      <c r="B51" s="169">
        <v>35456</v>
      </c>
      <c r="C51" s="152">
        <f t="shared" si="0"/>
        <v>6.9256709243707987E-3</v>
      </c>
      <c r="E51" s="104">
        <v>37641</v>
      </c>
      <c r="F51" s="152">
        <f t="shared" si="1"/>
        <v>7.29790610694482E-3</v>
      </c>
      <c r="H51" s="170">
        <f>+'COEF Art 14 F I'!AQ51</f>
        <v>5.8277330578433081E-3</v>
      </c>
      <c r="J51" s="171">
        <f t="shared" si="7"/>
        <v>607872.05329900421</v>
      </c>
      <c r="K51" s="172">
        <f t="shared" si="8"/>
        <v>640543.45325610763</v>
      </c>
      <c r="L51" s="172">
        <f t="shared" si="9"/>
        <v>438432.95043297234</v>
      </c>
      <c r="M51" s="172">
        <f t="shared" si="5"/>
        <v>1686848.4569880841</v>
      </c>
      <c r="N51" s="173">
        <f t="shared" si="6"/>
        <v>6.7265718783134573E-3</v>
      </c>
    </row>
    <row r="52" spans="1:14" x14ac:dyDescent="0.2">
      <c r="A52" s="7" t="s">
        <v>45</v>
      </c>
      <c r="B52" s="169">
        <v>54192</v>
      </c>
      <c r="C52" s="152">
        <f t="shared" si="0"/>
        <v>1.0585400460669627E-2</v>
      </c>
      <c r="E52" s="104">
        <v>36902.651625400002</v>
      </c>
      <c r="F52" s="152">
        <f t="shared" si="1"/>
        <v>7.1547537700768805E-3</v>
      </c>
      <c r="H52" s="170">
        <f>+'COEF Art 14 F I'!AQ52</f>
        <v>7.3406232138849828E-3</v>
      </c>
      <c r="J52" s="171">
        <f t="shared" si="7"/>
        <v>929089.64103056293</v>
      </c>
      <c r="K52" s="172">
        <f t="shared" si="8"/>
        <v>627978.85036106454</v>
      </c>
      <c r="L52" s="172">
        <f t="shared" si="9"/>
        <v>552250.94590578182</v>
      </c>
      <c r="M52" s="172">
        <f t="shared" si="5"/>
        <v>2109319.4372974094</v>
      </c>
      <c r="N52" s="173">
        <f t="shared" si="6"/>
        <v>8.4112409449267726E-3</v>
      </c>
    </row>
    <row r="53" spans="1:14" x14ac:dyDescent="0.2">
      <c r="A53" s="7" t="s">
        <v>46</v>
      </c>
      <c r="B53" s="169">
        <v>430143</v>
      </c>
      <c r="C53" s="152">
        <f t="shared" si="0"/>
        <v>8.4020444168028771E-2</v>
      </c>
      <c r="E53" s="104">
        <v>452452.33350000001</v>
      </c>
      <c r="F53" s="152">
        <f t="shared" si="1"/>
        <v>8.7722288136635171E-2</v>
      </c>
      <c r="H53" s="170">
        <f>+'COEF Art 14 F I'!AQ53</f>
        <v>7.3753711049263787E-2</v>
      </c>
      <c r="J53" s="171">
        <f t="shared" si="7"/>
        <v>7374546.1592450803</v>
      </c>
      <c r="K53" s="172">
        <f t="shared" si="8"/>
        <v>7699460.1666766042</v>
      </c>
      <c r="L53" s="172">
        <f t="shared" si="9"/>
        <v>5548651.0483162673</v>
      </c>
      <c r="M53" s="172">
        <f t="shared" si="5"/>
        <v>20622657.374237951</v>
      </c>
      <c r="N53" s="173">
        <f t="shared" si="6"/>
        <v>8.2236069621411501E-2</v>
      </c>
    </row>
    <row r="54" spans="1:14" x14ac:dyDescent="0.2">
      <c r="A54" s="7" t="s">
        <v>47</v>
      </c>
      <c r="B54" s="169">
        <v>123156</v>
      </c>
      <c r="C54" s="152">
        <f t="shared" si="0"/>
        <v>2.4056236697930111E-2</v>
      </c>
      <c r="E54" s="104">
        <v>132297.620486</v>
      </c>
      <c r="F54" s="152">
        <f t="shared" si="1"/>
        <v>2.5650105270291639E-2</v>
      </c>
      <c r="H54" s="170">
        <f>+'COEF Art 14 F I'!AQ54</f>
        <v>0.15383919999464021</v>
      </c>
      <c r="J54" s="171">
        <f t="shared" si="7"/>
        <v>2111436.4450612636</v>
      </c>
      <c r="K54" s="172">
        <f t="shared" si="8"/>
        <v>2251331.651222561</v>
      </c>
      <c r="L54" s="172">
        <f t="shared" si="9"/>
        <v>11573655.429382179</v>
      </c>
      <c r="M54" s="172">
        <f t="shared" si="5"/>
        <v>15936423.525666004</v>
      </c>
      <c r="N54" s="173">
        <f t="shared" si="6"/>
        <v>6.3548979687269663E-2</v>
      </c>
    </row>
    <row r="55" spans="1:14" x14ac:dyDescent="0.2">
      <c r="A55" s="7" t="s">
        <v>48</v>
      </c>
      <c r="B55" s="169">
        <v>296954</v>
      </c>
      <c r="C55" s="152">
        <f t="shared" si="0"/>
        <v>5.8004447305832756E-2</v>
      </c>
      <c r="E55" s="104">
        <v>289035.59707399999</v>
      </c>
      <c r="F55" s="152">
        <f t="shared" si="1"/>
        <v>5.6038751600934807E-2</v>
      </c>
      <c r="H55" s="170">
        <f>+'COEF Art 14 F I'!AQ55</f>
        <v>4.0444723528375491E-2</v>
      </c>
      <c r="J55" s="171">
        <f t="shared" si="7"/>
        <v>5091099.8904375145</v>
      </c>
      <c r="K55" s="172">
        <f t="shared" si="8"/>
        <v>4918569.0992194917</v>
      </c>
      <c r="L55" s="172">
        <f t="shared" si="9"/>
        <v>3042743.9434835375</v>
      </c>
      <c r="M55" s="172">
        <f t="shared" si="5"/>
        <v>13052412.933140544</v>
      </c>
      <c r="N55" s="173">
        <f t="shared" si="6"/>
        <v>5.2048536675881288E-2</v>
      </c>
    </row>
    <row r="56" spans="1:14" x14ac:dyDescent="0.2">
      <c r="A56" s="7" t="s">
        <v>49</v>
      </c>
      <c r="B56" s="169">
        <v>42407</v>
      </c>
      <c r="C56" s="152">
        <f t="shared" si="0"/>
        <v>8.2834196437779912E-3</v>
      </c>
      <c r="E56" s="104">
        <v>43632.926420999996</v>
      </c>
      <c r="F56" s="152">
        <f t="shared" si="1"/>
        <v>8.4596317895828978E-3</v>
      </c>
      <c r="H56" s="170">
        <f>+'COEF Art 14 F I'!AQ56</f>
        <v>1.110684657668372E-2</v>
      </c>
      <c r="J56" s="171">
        <f t="shared" si="7"/>
        <v>727042.81826068577</v>
      </c>
      <c r="K56" s="172">
        <f t="shared" si="8"/>
        <v>742509.10882752831</v>
      </c>
      <c r="L56" s="172">
        <f t="shared" si="9"/>
        <v>835592.06749663944</v>
      </c>
      <c r="M56" s="172">
        <f t="shared" si="5"/>
        <v>2305143.9945848538</v>
      </c>
      <c r="N56" s="173">
        <f t="shared" si="6"/>
        <v>9.1921219746814269E-3</v>
      </c>
    </row>
    <row r="57" spans="1:14" x14ac:dyDescent="0.2">
      <c r="A57" s="7" t="s">
        <v>50</v>
      </c>
      <c r="B57" s="169">
        <v>1632</v>
      </c>
      <c r="C57" s="152">
        <f t="shared" si="0"/>
        <v>3.1878088189793386E-4</v>
      </c>
      <c r="E57" s="104">
        <v>2079</v>
      </c>
      <c r="F57" s="152">
        <f t="shared" si="1"/>
        <v>4.0308033251875032E-4</v>
      </c>
      <c r="H57" s="170">
        <f>+'COEF Art 14 F I'!AQ57</f>
        <v>1.8494260787816823E-3</v>
      </c>
      <c r="J57" s="171">
        <f t="shared" si="7"/>
        <v>27979.670323329618</v>
      </c>
      <c r="K57" s="172">
        <f t="shared" si="8"/>
        <v>35378.705117277641</v>
      </c>
      <c r="L57" s="172">
        <f t="shared" si="9"/>
        <v>139136.32012307885</v>
      </c>
      <c r="M57" s="172">
        <f t="shared" si="5"/>
        <v>202494.69556368611</v>
      </c>
      <c r="N57" s="173">
        <f t="shared" si="6"/>
        <v>8.0747924868034406E-4</v>
      </c>
    </row>
    <row r="58" spans="1:14" x14ac:dyDescent="0.2">
      <c r="A58" s="7" t="s">
        <v>51</v>
      </c>
      <c r="B58" s="169">
        <v>4080</v>
      </c>
      <c r="C58" s="152">
        <f t="shared" si="0"/>
        <v>7.9695220474483466E-4</v>
      </c>
      <c r="E58" s="104">
        <v>4222</v>
      </c>
      <c r="F58" s="152">
        <f t="shared" si="1"/>
        <v>8.1856910240219523E-4</v>
      </c>
      <c r="H58" s="170">
        <f>+'COEF Art 14 F I'!AQ58</f>
        <v>1.2627865604813123E-3</v>
      </c>
      <c r="J58" s="171">
        <f t="shared" si="7"/>
        <v>69949.175808324042</v>
      </c>
      <c r="K58" s="172">
        <f t="shared" si="8"/>
        <v>71846.50938198471</v>
      </c>
      <c r="L58" s="172">
        <f t="shared" si="9"/>
        <v>95002.161558137188</v>
      </c>
      <c r="M58" s="172">
        <f t="shared" si="5"/>
        <v>236797.84674844594</v>
      </c>
      <c r="N58" s="173">
        <f t="shared" si="6"/>
        <v>9.4426842564585402E-4</v>
      </c>
    </row>
    <row r="59" spans="1:14" ht="13.5" thickBot="1" x14ac:dyDescent="0.25">
      <c r="A59" s="11" t="s">
        <v>52</v>
      </c>
      <c r="B59" s="174">
        <f>SUM(B8:B58)</f>
        <v>5119504</v>
      </c>
      <c r="C59" s="153">
        <f>SUM(C8:C58)</f>
        <v>0.99999999999999989</v>
      </c>
      <c r="E59" s="175">
        <f>SUM(E8:E58)</f>
        <v>5157780.8001914602</v>
      </c>
      <c r="F59" s="153">
        <f t="shared" si="1"/>
        <v>1</v>
      </c>
      <c r="H59" s="176">
        <f>SUM(H8:H58)</f>
        <v>1.0000000000000002</v>
      </c>
      <c r="J59" s="177">
        <f>SUM(J8:J58)</f>
        <v>87770854.251818195</v>
      </c>
      <c r="K59" s="178">
        <f>SUM(K8:K58)</f>
        <v>87770854.25181815</v>
      </c>
      <c r="L59" s="178">
        <f>SUM(L8:L58)</f>
        <v>75232160.787272736</v>
      </c>
      <c r="M59" s="178">
        <f>SUM(M8:M58)</f>
        <v>250773869.29090914</v>
      </c>
      <c r="N59" s="179">
        <f>SUM(N8:N58)</f>
        <v>0.99999999999999967</v>
      </c>
    </row>
    <row r="60" spans="1:14" ht="13.5" thickTop="1" x14ac:dyDescent="0.2"/>
    <row r="61" spans="1:14" ht="15.75" customHeight="1" x14ac:dyDescent="0.2">
      <c r="A61" s="25" t="s">
        <v>97</v>
      </c>
    </row>
    <row r="62" spans="1:14" x14ac:dyDescent="0.2">
      <c r="A62" s="25" t="s">
        <v>169</v>
      </c>
    </row>
    <row r="63" spans="1:14" x14ac:dyDescent="0.2">
      <c r="A63" s="25" t="s">
        <v>138</v>
      </c>
    </row>
  </sheetData>
  <mergeCells count="3">
    <mergeCell ref="A1:N1"/>
    <mergeCell ref="B3:C3"/>
    <mergeCell ref="E3:F3"/>
  </mergeCells>
  <printOptions horizontalCentered="1"/>
  <pageMargins left="0.2" right="0.2" top="0.37" bottom="0.15748031496062992" header="0.15748031496062992" footer="0.15748031496062992"/>
  <pageSetup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SheetLayoutView="100" workbookViewId="0">
      <selection activeCell="B30" sqref="B30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3.5703125" style="18" customWidth="1"/>
    <col min="15" max="15" width="5.42578125" style="1" customWidth="1"/>
    <col min="16" max="16384" width="9.7109375" style="1"/>
  </cols>
  <sheetData>
    <row r="1" spans="1:14" ht="47.25" customHeight="1" x14ac:dyDescent="0.35">
      <c r="A1" s="292" t="s">
        <v>175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ht="8.25" customHeight="1" thickBot="1" x14ac:dyDescent="0.25">
      <c r="B2" s="111"/>
    </row>
    <row r="3" spans="1:14" ht="69" customHeight="1" thickBot="1" x14ac:dyDescent="0.25">
      <c r="A3" s="296" t="s">
        <v>0</v>
      </c>
      <c r="B3" s="294" t="s">
        <v>176</v>
      </c>
      <c r="C3" s="294" t="s">
        <v>184</v>
      </c>
      <c r="D3" s="294" t="s">
        <v>212</v>
      </c>
      <c r="E3" s="299" t="s">
        <v>213</v>
      </c>
      <c r="F3" s="300"/>
      <c r="G3" s="147" t="s">
        <v>214</v>
      </c>
      <c r="H3" s="294" t="s">
        <v>185</v>
      </c>
      <c r="I3" s="294" t="s">
        <v>186</v>
      </c>
      <c r="J3" s="294" t="s">
        <v>187</v>
      </c>
      <c r="K3" s="181" t="s">
        <v>188</v>
      </c>
      <c r="L3" s="294" t="s">
        <v>189</v>
      </c>
      <c r="M3" s="294" t="s">
        <v>190</v>
      </c>
      <c r="N3" s="294" t="s">
        <v>215</v>
      </c>
    </row>
    <row r="4" spans="1:14" ht="20.45" customHeight="1" thickBot="1" x14ac:dyDescent="0.25">
      <c r="A4" s="297"/>
      <c r="B4" s="295"/>
      <c r="C4" s="295"/>
      <c r="D4" s="298"/>
      <c r="E4" s="301"/>
      <c r="F4" s="302"/>
      <c r="G4" s="207">
        <v>3.3599999999999998E-2</v>
      </c>
      <c r="H4" s="295"/>
      <c r="I4" s="295"/>
      <c r="J4" s="295"/>
      <c r="K4" s="180">
        <f>+H58/J58</f>
        <v>0.4905549043824502</v>
      </c>
      <c r="L4" s="295"/>
      <c r="M4" s="295"/>
      <c r="N4" s="295"/>
    </row>
    <row r="5" spans="1:14" ht="20.45" customHeight="1" x14ac:dyDescent="0.2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5" thickBot="1" x14ac:dyDescent="0.25">
      <c r="A6" s="2"/>
      <c r="B6" s="3"/>
      <c r="C6" s="3"/>
      <c r="D6" s="4" t="s">
        <v>152</v>
      </c>
      <c r="E6" s="4"/>
      <c r="F6" s="144"/>
      <c r="G6" s="4" t="s">
        <v>153</v>
      </c>
      <c r="H6" s="4" t="s">
        <v>154</v>
      </c>
      <c r="I6" s="4" t="s">
        <v>155</v>
      </c>
      <c r="J6" s="4" t="s">
        <v>156</v>
      </c>
      <c r="K6" s="4" t="s">
        <v>157</v>
      </c>
      <c r="L6" s="4"/>
      <c r="M6" s="4"/>
      <c r="N6" s="4" t="s">
        <v>158</v>
      </c>
    </row>
    <row r="7" spans="1:14" ht="12.75" customHeight="1" thickTop="1" x14ac:dyDescent="0.2">
      <c r="A7" s="5" t="s">
        <v>1</v>
      </c>
      <c r="B7" s="6">
        <v>8797852.2637648545</v>
      </c>
      <c r="C7" s="6">
        <f t="shared" ref="C7:C57" si="0">(+B7*G$4)+B7</f>
        <v>9093460.0998273529</v>
      </c>
      <c r="D7" s="6">
        <f>+'COEF Art 14 F I'!AP8+'COEF Art 14 F II'!M8</f>
        <v>3207675.7278868151</v>
      </c>
      <c r="E7" s="6">
        <f>+D7-C7</f>
        <v>-5885784.3719405383</v>
      </c>
      <c r="F7" s="233">
        <f>+(D7-C7)/C7</f>
        <v>-0.64725465414999561</v>
      </c>
      <c r="G7" s="6">
        <f>IF(F7&lt;0,C7,0)</f>
        <v>9093460.0998273529</v>
      </c>
      <c r="H7" s="6">
        <f>IF(F7&lt;0,G7-D7,0)</f>
        <v>5885784.3719405383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38" si="1">IF(H7&lt;&gt;0,D7+H7,D7-K7)</f>
        <v>9093460.0998273529</v>
      </c>
      <c r="M7" s="233">
        <f t="shared" ref="M7:M38" si="2">+(L7-B7)/B7</f>
        <v>3.3599999999999915E-2</v>
      </c>
      <c r="N7" s="236">
        <f>+L7/L$58</f>
        <v>1.3252759262552169E-3</v>
      </c>
    </row>
    <row r="8" spans="1:14" ht="12.75" customHeight="1" x14ac:dyDescent="0.2">
      <c r="A8" s="7" t="s">
        <v>2</v>
      </c>
      <c r="B8" s="8">
        <v>17426586.695754357</v>
      </c>
      <c r="C8" s="8">
        <f t="shared" si="0"/>
        <v>18012120.008731704</v>
      </c>
      <c r="D8" s="8">
        <f>+'COEF Art 14 F I'!AP9+'COEF Art 14 F II'!M9</f>
        <v>17167525.720828947</v>
      </c>
      <c r="E8" s="8">
        <f t="shared" ref="E8:E57" si="3">+D8-C8</f>
        <v>-844594.28790275753</v>
      </c>
      <c r="F8" s="234">
        <f t="shared" ref="F8:F58" si="4">+(D8-C8)/C8</f>
        <v>-4.6890332037168587E-2</v>
      </c>
      <c r="G8" s="8">
        <f t="shared" ref="G8:G57" si="5">IF(F8&lt;0,C8,0)</f>
        <v>18012120.008731704</v>
      </c>
      <c r="H8" s="8">
        <f t="shared" ref="H8:H57" si="6">IF(F8&lt;0,G8-D8,0)</f>
        <v>844594.28790275753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18012120.008731704</v>
      </c>
      <c r="M8" s="234">
        <f t="shared" si="2"/>
        <v>3.3600000000000067E-2</v>
      </c>
      <c r="N8" s="237">
        <f t="shared" ref="N8:N57" si="9">+L8/L$58</f>
        <v>2.6250765678122066E-3</v>
      </c>
    </row>
    <row r="9" spans="1:14" ht="12.75" customHeight="1" x14ac:dyDescent="0.2">
      <c r="A9" s="7" t="s">
        <v>3</v>
      </c>
      <c r="B9" s="8">
        <v>17052405.688975565</v>
      </c>
      <c r="C9" s="8">
        <f t="shared" si="0"/>
        <v>17625366.520125143</v>
      </c>
      <c r="D9" s="8">
        <f>+'COEF Art 14 F I'!AP10+'COEF Art 14 F II'!M10</f>
        <v>17888947.648764975</v>
      </c>
      <c r="E9" s="8">
        <f t="shared" si="3"/>
        <v>263581.12863983214</v>
      </c>
      <c r="F9" s="234">
        <f t="shared" si="4"/>
        <v>1.4954646664446253E-2</v>
      </c>
      <c r="G9" s="8">
        <f t="shared" si="5"/>
        <v>0</v>
      </c>
      <c r="H9" s="8">
        <f t="shared" si="6"/>
        <v>0</v>
      </c>
      <c r="I9" s="8">
        <f t="shared" si="7"/>
        <v>17888947.648764975</v>
      </c>
      <c r="J9" s="8">
        <f t="shared" ref="J9:J57" si="10">IF(I9=0,0,D9-C9)</f>
        <v>263581.12863983214</v>
      </c>
      <c r="K9" s="8">
        <f t="shared" si="8"/>
        <v>129301.01535693117</v>
      </c>
      <c r="L9" s="8">
        <f t="shared" si="1"/>
        <v>17759646.633408044</v>
      </c>
      <c r="M9" s="234">
        <f t="shared" si="2"/>
        <v>4.1474555398931891E-2</v>
      </c>
      <c r="N9" s="237">
        <f t="shared" si="9"/>
        <v>2.5882812354894535E-3</v>
      </c>
    </row>
    <row r="10" spans="1:14" ht="12.75" customHeight="1" x14ac:dyDescent="0.2">
      <c r="A10" s="7" t="s">
        <v>4</v>
      </c>
      <c r="B10" s="8">
        <v>46613303.2900609</v>
      </c>
      <c r="C10" s="8">
        <f t="shared" si="0"/>
        <v>48179510.280606948</v>
      </c>
      <c r="D10" s="8">
        <f>+'COEF Art 14 F I'!AP11+'COEF Art 14 F II'!M11</f>
        <v>50617821.570158787</v>
      </c>
      <c r="E10" s="8">
        <f t="shared" si="3"/>
        <v>2438311.2895518392</v>
      </c>
      <c r="F10" s="234">
        <f t="shared" si="4"/>
        <v>5.0608884883856946E-2</v>
      </c>
      <c r="G10" s="8">
        <f t="shared" si="5"/>
        <v>0</v>
      </c>
      <c r="H10" s="8">
        <f t="shared" si="6"/>
        <v>0</v>
      </c>
      <c r="I10" s="8">
        <f t="shared" si="7"/>
        <v>50617821.570158787</v>
      </c>
      <c r="J10" s="8">
        <f t="shared" si="10"/>
        <v>2438311.2895518392</v>
      </c>
      <c r="K10" s="8">
        <f t="shared" si="8"/>
        <v>1196125.5615007514</v>
      </c>
      <c r="L10" s="8">
        <f t="shared" si="1"/>
        <v>49421696.008658037</v>
      </c>
      <c r="M10" s="234">
        <f t="shared" si="2"/>
        <v>6.0248738458232261E-2</v>
      </c>
      <c r="N10" s="237">
        <f t="shared" si="9"/>
        <v>7.2026910808374867E-3</v>
      </c>
    </row>
    <row r="11" spans="1:14" ht="12.75" customHeight="1" x14ac:dyDescent="0.2">
      <c r="A11" s="7" t="s">
        <v>5</v>
      </c>
      <c r="B11" s="8">
        <v>63329476.607104808</v>
      </c>
      <c r="C11" s="8">
        <f t="shared" si="0"/>
        <v>65457347.021103531</v>
      </c>
      <c r="D11" s="8">
        <f>+'COEF Art 14 F I'!AP12+'COEF Art 14 F II'!M12</f>
        <v>50690128.392416671</v>
      </c>
      <c r="E11" s="8">
        <f t="shared" si="3"/>
        <v>-14767218.62868686</v>
      </c>
      <c r="F11" s="234">
        <f t="shared" si="4"/>
        <v>-0.22560062851196658</v>
      </c>
      <c r="G11" s="8">
        <f t="shared" si="5"/>
        <v>65457347.021103531</v>
      </c>
      <c r="H11" s="8">
        <f t="shared" si="6"/>
        <v>14767218.62868686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65457347.021103531</v>
      </c>
      <c r="M11" s="234">
        <f t="shared" si="2"/>
        <v>3.3600000000000026E-2</v>
      </c>
      <c r="N11" s="237">
        <f t="shared" si="9"/>
        <v>9.539718132732463E-3</v>
      </c>
    </row>
    <row r="12" spans="1:14" ht="12.75" customHeight="1" x14ac:dyDescent="0.2">
      <c r="A12" s="7" t="s">
        <v>6</v>
      </c>
      <c r="B12" s="8">
        <v>403891953.68986362</v>
      </c>
      <c r="C12" s="8">
        <f t="shared" si="0"/>
        <v>417462723.33384305</v>
      </c>
      <c r="D12" s="8">
        <f>+'COEF Art 14 F I'!AP13+'COEF Art 14 F II'!M13</f>
        <v>435992898.80495065</v>
      </c>
      <c r="E12" s="8">
        <f t="shared" si="3"/>
        <v>18530175.471107602</v>
      </c>
      <c r="F12" s="234">
        <f t="shared" si="4"/>
        <v>4.4387616990389595E-2</v>
      </c>
      <c r="G12" s="8">
        <f t="shared" si="5"/>
        <v>0</v>
      </c>
      <c r="H12" s="8">
        <f t="shared" si="6"/>
        <v>0</v>
      </c>
      <c r="I12" s="8">
        <f t="shared" si="7"/>
        <v>435992898.80495065</v>
      </c>
      <c r="J12" s="8">
        <f t="shared" si="10"/>
        <v>18530175.471107602</v>
      </c>
      <c r="K12" s="8">
        <f t="shared" si="8"/>
        <v>9090068.4564192146</v>
      </c>
      <c r="L12" s="8">
        <f t="shared" si="1"/>
        <v>426902830.34853142</v>
      </c>
      <c r="M12" s="234">
        <f t="shared" si="2"/>
        <v>5.6972852388976182E-2</v>
      </c>
      <c r="N12" s="237">
        <f t="shared" si="9"/>
        <v>6.2216586172942595E-2</v>
      </c>
    </row>
    <row r="13" spans="1:14" ht="12.75" customHeight="1" x14ac:dyDescent="0.2">
      <c r="A13" s="7" t="s">
        <v>7</v>
      </c>
      <c r="B13" s="8">
        <v>70592115.725739479</v>
      </c>
      <c r="C13" s="8">
        <f t="shared" si="0"/>
        <v>72964010.814124331</v>
      </c>
      <c r="D13" s="8">
        <f>+'COEF Art 14 F I'!AP14+'COEF Art 14 F II'!M14</f>
        <v>71081581.162617147</v>
      </c>
      <c r="E13" s="8">
        <f t="shared" si="3"/>
        <v>-1882429.6515071839</v>
      </c>
      <c r="F13" s="234">
        <f t="shared" si="4"/>
        <v>-2.5799426737966334E-2</v>
      </c>
      <c r="G13" s="8">
        <f t="shared" si="5"/>
        <v>72964010.814124331</v>
      </c>
      <c r="H13" s="8">
        <f t="shared" si="6"/>
        <v>1882429.6515071839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72964010.814124331</v>
      </c>
      <c r="M13" s="234">
        <f t="shared" si="2"/>
        <v>3.3600000000000074E-2</v>
      </c>
      <c r="N13" s="237">
        <f t="shared" si="9"/>
        <v>1.0633735228773937E-2</v>
      </c>
    </row>
    <row r="14" spans="1:14" ht="12.75" customHeight="1" x14ac:dyDescent="0.2">
      <c r="A14" s="7" t="s">
        <v>8</v>
      </c>
      <c r="B14" s="8">
        <v>11494653.163650524</v>
      </c>
      <c r="C14" s="8">
        <f t="shared" si="0"/>
        <v>11880873.509949181</v>
      </c>
      <c r="D14" s="8">
        <f>+'COEF Art 14 F I'!AP15+'COEF Art 14 F II'!M15</f>
        <v>9027552.5516413637</v>
      </c>
      <c r="E14" s="8">
        <f t="shared" si="3"/>
        <v>-2853320.9583078176</v>
      </c>
      <c r="F14" s="234">
        <f t="shared" si="4"/>
        <v>-0.24016087334979314</v>
      </c>
      <c r="G14" s="8">
        <f t="shared" si="5"/>
        <v>11880873.509949181</v>
      </c>
      <c r="H14" s="8">
        <f t="shared" si="6"/>
        <v>2853320.9583078176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11880873.509949181</v>
      </c>
      <c r="M14" s="234">
        <f t="shared" si="2"/>
        <v>3.3599999999999977E-2</v>
      </c>
      <c r="N14" s="237">
        <f t="shared" si="9"/>
        <v>1.7315120397259907E-3</v>
      </c>
    </row>
    <row r="15" spans="1:14" ht="12.75" customHeight="1" x14ac:dyDescent="0.2">
      <c r="A15" s="7" t="s">
        <v>9</v>
      </c>
      <c r="B15" s="8">
        <v>114259101.68417624</v>
      </c>
      <c r="C15" s="8">
        <f t="shared" si="0"/>
        <v>118098207.50076456</v>
      </c>
      <c r="D15" s="8">
        <f>+'COEF Art 14 F I'!AP16+'COEF Art 14 F II'!M16</f>
        <v>84167343.331869364</v>
      </c>
      <c r="E15" s="8">
        <f t="shared" si="3"/>
        <v>-33930864.1688952</v>
      </c>
      <c r="F15" s="234">
        <f t="shared" si="4"/>
        <v>-0.28731057724712317</v>
      </c>
      <c r="G15" s="8">
        <f t="shared" si="5"/>
        <v>118098207.50076456</v>
      </c>
      <c r="H15" s="8">
        <f t="shared" si="6"/>
        <v>33930864.1688952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118098207.50076456</v>
      </c>
      <c r="M15" s="234">
        <f t="shared" si="2"/>
        <v>3.3600000000000053E-2</v>
      </c>
      <c r="N15" s="237">
        <f t="shared" si="9"/>
        <v>1.7211568491693068E-2</v>
      </c>
    </row>
    <row r="16" spans="1:14" ht="12.75" customHeight="1" x14ac:dyDescent="0.2">
      <c r="A16" s="7" t="s">
        <v>10</v>
      </c>
      <c r="B16" s="8">
        <v>16323540.600428507</v>
      </c>
      <c r="C16" s="8">
        <f t="shared" si="0"/>
        <v>16872011.564602904</v>
      </c>
      <c r="D16" s="8">
        <f>+'COEF Art 14 F I'!AP17+'COEF Art 14 F II'!M17</f>
        <v>14890600.512440106</v>
      </c>
      <c r="E16" s="8">
        <f t="shared" si="3"/>
        <v>-1981411.0521627981</v>
      </c>
      <c r="F16" s="234">
        <f t="shared" si="4"/>
        <v>-0.11743774858000651</v>
      </c>
      <c r="G16" s="8">
        <f t="shared" si="5"/>
        <v>16872011.564602904</v>
      </c>
      <c r="H16" s="8">
        <f t="shared" si="6"/>
        <v>1981411.0521627981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16872011.564602904</v>
      </c>
      <c r="M16" s="234">
        <f t="shared" si="2"/>
        <v>3.359999999999997E-2</v>
      </c>
      <c r="N16" s="237">
        <f t="shared" si="9"/>
        <v>2.4589177836159826E-3</v>
      </c>
    </row>
    <row r="17" spans="1:14" s="9" customFormat="1" ht="12.75" customHeight="1" x14ac:dyDescent="0.2">
      <c r="A17" s="7" t="s">
        <v>11</v>
      </c>
      <c r="B17" s="8">
        <v>23002585.932114519</v>
      </c>
      <c r="C17" s="8">
        <f t="shared" si="0"/>
        <v>23775472.819433566</v>
      </c>
      <c r="D17" s="8">
        <f>+'COEF Art 14 F I'!AP18+'COEF Art 14 F II'!M18</f>
        <v>25559797.017446913</v>
      </c>
      <c r="E17" s="8">
        <f t="shared" si="3"/>
        <v>1784324.1980133466</v>
      </c>
      <c r="F17" s="234">
        <f t="shared" si="4"/>
        <v>7.5048946936393968E-2</v>
      </c>
      <c r="G17" s="8">
        <f t="shared" si="5"/>
        <v>0</v>
      </c>
      <c r="H17" s="8">
        <f t="shared" si="6"/>
        <v>0</v>
      </c>
      <c r="I17" s="8">
        <f t="shared" si="7"/>
        <v>25559797.017446913</v>
      </c>
      <c r="J17" s="8">
        <f t="shared" si="10"/>
        <v>1784324.1980133466</v>
      </c>
      <c r="K17" s="8">
        <f t="shared" si="8"/>
        <v>875308.98634372943</v>
      </c>
      <c r="L17" s="8">
        <f t="shared" si="1"/>
        <v>24684488.031103183</v>
      </c>
      <c r="M17" s="234">
        <f t="shared" si="2"/>
        <v>7.3117957431060629E-2</v>
      </c>
      <c r="N17" s="237">
        <f t="shared" si="9"/>
        <v>3.5975038522660019E-3</v>
      </c>
    </row>
    <row r="18" spans="1:14" ht="12.75" customHeight="1" x14ac:dyDescent="0.2">
      <c r="A18" s="7" t="s">
        <v>12</v>
      </c>
      <c r="B18" s="8">
        <v>58006783.608147316</v>
      </c>
      <c r="C18" s="8">
        <f t="shared" si="0"/>
        <v>59955811.537381068</v>
      </c>
      <c r="D18" s="8">
        <f>+'COEF Art 14 F I'!AP19+'COEF Art 14 F II'!M19</f>
        <v>47827140.812849648</v>
      </c>
      <c r="E18" s="8">
        <f t="shared" si="3"/>
        <v>-12128670.72453142</v>
      </c>
      <c r="F18" s="234">
        <f t="shared" si="4"/>
        <v>-0.20229349605199609</v>
      </c>
      <c r="G18" s="8">
        <f t="shared" si="5"/>
        <v>59955811.537381068</v>
      </c>
      <c r="H18" s="8">
        <f t="shared" si="6"/>
        <v>12128670.72453142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59955811.537381068</v>
      </c>
      <c r="M18" s="234">
        <f t="shared" si="2"/>
        <v>3.360000000000004E-2</v>
      </c>
      <c r="N18" s="237">
        <f t="shared" si="9"/>
        <v>8.737927345290105E-3</v>
      </c>
    </row>
    <row r="19" spans="1:14" ht="12.75" customHeight="1" x14ac:dyDescent="0.2">
      <c r="A19" s="7" t="s">
        <v>13</v>
      </c>
      <c r="B19" s="8">
        <v>29514405.588223305</v>
      </c>
      <c r="C19" s="8">
        <f t="shared" si="0"/>
        <v>30506089.615987606</v>
      </c>
      <c r="D19" s="8">
        <f>+'COEF Art 14 F I'!AP20+'COEF Art 14 F II'!M20</f>
        <v>25366357.092628513</v>
      </c>
      <c r="E19" s="8">
        <f t="shared" si="3"/>
        <v>-5139732.5233590938</v>
      </c>
      <c r="F19" s="234">
        <f t="shared" si="4"/>
        <v>-0.16848218136307666</v>
      </c>
      <c r="G19" s="8">
        <f t="shared" si="5"/>
        <v>30506089.615987606</v>
      </c>
      <c r="H19" s="8">
        <f t="shared" si="6"/>
        <v>5139732.5233590938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30506089.615987606</v>
      </c>
      <c r="M19" s="234">
        <f t="shared" si="2"/>
        <v>3.3599999999999956E-2</v>
      </c>
      <c r="N19" s="237">
        <f t="shared" si="9"/>
        <v>4.4459408991105826E-3</v>
      </c>
    </row>
    <row r="20" spans="1:14" ht="12.75" customHeight="1" x14ac:dyDescent="0.2">
      <c r="A20" s="7" t="s">
        <v>14</v>
      </c>
      <c r="B20" s="8">
        <v>154015273.35847297</v>
      </c>
      <c r="C20" s="8">
        <f t="shared" si="0"/>
        <v>159190186.54331768</v>
      </c>
      <c r="D20" s="8">
        <f>+'COEF Art 14 F I'!AP21+'COEF Art 14 F II'!M21</f>
        <v>160225442.20571771</v>
      </c>
      <c r="E20" s="8">
        <f t="shared" si="3"/>
        <v>1035255.6624000371</v>
      </c>
      <c r="F20" s="234">
        <f t="shared" si="4"/>
        <v>6.5032630772018773E-3</v>
      </c>
      <c r="G20" s="8">
        <f t="shared" si="5"/>
        <v>0</v>
      </c>
      <c r="H20" s="8">
        <f t="shared" si="6"/>
        <v>0</v>
      </c>
      <c r="I20" s="8">
        <f t="shared" si="7"/>
        <v>160225442.20571771</v>
      </c>
      <c r="J20" s="8">
        <f t="shared" si="10"/>
        <v>1035255.6624000371</v>
      </c>
      <c r="K20" s="8">
        <f t="shared" si="8"/>
        <v>507849.7424800403</v>
      </c>
      <c r="L20" s="8">
        <f t="shared" si="1"/>
        <v>159717592.46323767</v>
      </c>
      <c r="M20" s="234">
        <f t="shared" si="2"/>
        <v>3.7024374144325689E-2</v>
      </c>
      <c r="N20" s="237">
        <f t="shared" si="9"/>
        <v>2.3277155006705234E-2</v>
      </c>
    </row>
    <row r="21" spans="1:14" ht="12.75" customHeight="1" x14ac:dyDescent="0.2">
      <c r="A21" s="7" t="s">
        <v>15</v>
      </c>
      <c r="B21" s="8">
        <v>19285210.294474676</v>
      </c>
      <c r="C21" s="8">
        <f t="shared" si="0"/>
        <v>19933193.360369027</v>
      </c>
      <c r="D21" s="8">
        <f>+'COEF Art 14 F I'!AP22+'COEF Art 14 F II'!M22</f>
        <v>20410117.478463102</v>
      </c>
      <c r="E21" s="8">
        <f t="shared" si="3"/>
        <v>476924.11809407547</v>
      </c>
      <c r="F21" s="234">
        <f t="shared" si="4"/>
        <v>2.392612711229156E-2</v>
      </c>
      <c r="G21" s="8">
        <f t="shared" si="5"/>
        <v>0</v>
      </c>
      <c r="H21" s="8">
        <f t="shared" si="6"/>
        <v>0</v>
      </c>
      <c r="I21" s="8">
        <f t="shared" si="7"/>
        <v>20410117.478463102</v>
      </c>
      <c r="J21" s="8">
        <f t="shared" si="10"/>
        <v>476924.11809407547</v>
      </c>
      <c r="K21" s="8">
        <f t="shared" si="8"/>
        <v>233957.46514932357</v>
      </c>
      <c r="L21" s="8">
        <f t="shared" si="1"/>
        <v>20176160.013313778</v>
      </c>
      <c r="M21" s="234">
        <f t="shared" si="2"/>
        <v>4.6198600131125547E-2</v>
      </c>
      <c r="N21" s="237">
        <f t="shared" si="9"/>
        <v>2.9404625804016612E-3</v>
      </c>
    </row>
    <row r="22" spans="1:14" ht="12.75" customHeight="1" x14ac:dyDescent="0.2">
      <c r="A22" s="7" t="s">
        <v>16</v>
      </c>
      <c r="B22" s="8">
        <v>14371628.721762354</v>
      </c>
      <c r="C22" s="8">
        <f t="shared" si="0"/>
        <v>14854515.446813568</v>
      </c>
      <c r="D22" s="8">
        <f>+'COEF Art 14 F I'!AP23+'COEF Art 14 F II'!M23</f>
        <v>8077216.107394373</v>
      </c>
      <c r="E22" s="8">
        <f t="shared" si="3"/>
        <v>-6777299.3394191954</v>
      </c>
      <c r="F22" s="234">
        <f t="shared" si="4"/>
        <v>-0.45624506323920444</v>
      </c>
      <c r="G22" s="8">
        <f t="shared" si="5"/>
        <v>14854515.446813568</v>
      </c>
      <c r="H22" s="8">
        <f t="shared" si="6"/>
        <v>6777299.3394191954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14854515.446813568</v>
      </c>
      <c r="M22" s="234">
        <f t="shared" si="2"/>
        <v>3.3599999999999991E-2</v>
      </c>
      <c r="N22" s="237">
        <f t="shared" si="9"/>
        <v>2.1648889973379924E-3</v>
      </c>
    </row>
    <row r="23" spans="1:14" ht="12.75" customHeight="1" x14ac:dyDescent="0.2">
      <c r="A23" s="7" t="s">
        <v>17</v>
      </c>
      <c r="B23" s="8">
        <v>126041111.7528064</v>
      </c>
      <c r="C23" s="8">
        <f t="shared" si="0"/>
        <v>130276093.10770069</v>
      </c>
      <c r="D23" s="8">
        <f>+'COEF Art 14 F I'!AP24+'COEF Art 14 F II'!M24</f>
        <v>119359746.84571722</v>
      </c>
      <c r="E23" s="8">
        <f t="shared" si="3"/>
        <v>-10916346.261983469</v>
      </c>
      <c r="F23" s="234">
        <f t="shared" si="4"/>
        <v>-8.3793933342465252E-2</v>
      </c>
      <c r="G23" s="8">
        <f t="shared" si="5"/>
        <v>130276093.10770069</v>
      </c>
      <c r="H23" s="8">
        <f t="shared" si="6"/>
        <v>10916346.261983469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130276093.10770069</v>
      </c>
      <c r="M23" s="234">
        <f t="shared" si="2"/>
        <v>3.3600000000000005E-2</v>
      </c>
      <c r="N23" s="237">
        <f t="shared" si="9"/>
        <v>1.8986366912798886E-2</v>
      </c>
    </row>
    <row r="24" spans="1:14" ht="12.75" customHeight="1" x14ac:dyDescent="0.2">
      <c r="A24" s="7" t="s">
        <v>18</v>
      </c>
      <c r="B24" s="8">
        <v>134743502.36418512</v>
      </c>
      <c r="C24" s="8">
        <f t="shared" si="0"/>
        <v>139270884.04362175</v>
      </c>
      <c r="D24" s="8">
        <f>+'COEF Art 14 F I'!AP25+'COEF Art 14 F II'!M25</f>
        <v>141173880.1001913</v>
      </c>
      <c r="E24" s="8">
        <f t="shared" si="3"/>
        <v>1902996.0565695465</v>
      </c>
      <c r="F24" s="234">
        <f t="shared" si="4"/>
        <v>1.3663990644114095E-2</v>
      </c>
      <c r="G24" s="8">
        <f t="shared" si="5"/>
        <v>0</v>
      </c>
      <c r="H24" s="8">
        <f t="shared" si="6"/>
        <v>0</v>
      </c>
      <c r="I24" s="8">
        <f t="shared" si="7"/>
        <v>141173880.1001913</v>
      </c>
      <c r="J24" s="8">
        <f t="shared" si="10"/>
        <v>1902996.0565695465</v>
      </c>
      <c r="K24" s="8">
        <f t="shared" si="8"/>
        <v>933524.04857065366</v>
      </c>
      <c r="L24" s="8">
        <f t="shared" si="1"/>
        <v>140240356.05162063</v>
      </c>
      <c r="M24" s="234">
        <f t="shared" si="2"/>
        <v>4.0794944401686961E-2</v>
      </c>
      <c r="N24" s="237">
        <f t="shared" si="9"/>
        <v>2.0438553171658123E-2</v>
      </c>
    </row>
    <row r="25" spans="1:14" ht="12.75" customHeight="1" x14ac:dyDescent="0.2">
      <c r="A25" s="7" t="s">
        <v>19</v>
      </c>
      <c r="B25" s="8">
        <v>24225145.438685045</v>
      </c>
      <c r="C25" s="8">
        <f t="shared" si="0"/>
        <v>25039110.325424861</v>
      </c>
      <c r="D25" s="8">
        <f>+'COEF Art 14 F I'!AP26+'COEF Art 14 F II'!M26</f>
        <v>18231316.537025571</v>
      </c>
      <c r="E25" s="8">
        <f t="shared" si="3"/>
        <v>-6807793.7883992903</v>
      </c>
      <c r="F25" s="234">
        <f t="shared" si="4"/>
        <v>-0.27188640889874655</v>
      </c>
      <c r="G25" s="8">
        <f t="shared" si="5"/>
        <v>25039110.325424861</v>
      </c>
      <c r="H25" s="8">
        <f t="shared" si="6"/>
        <v>6807793.7883992903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25039110.325424861</v>
      </c>
      <c r="M25" s="234">
        <f t="shared" si="2"/>
        <v>3.3599999999999956E-2</v>
      </c>
      <c r="N25" s="237">
        <f t="shared" si="9"/>
        <v>3.6491863124537183E-3</v>
      </c>
    </row>
    <row r="26" spans="1:14" ht="12.75" customHeight="1" x14ac:dyDescent="0.2">
      <c r="A26" s="7" t="s">
        <v>20</v>
      </c>
      <c r="B26" s="8">
        <v>329693374.20898294</v>
      </c>
      <c r="C26" s="8">
        <f t="shared" si="0"/>
        <v>340771071.58240479</v>
      </c>
      <c r="D26" s="8">
        <f>+'COEF Art 14 F I'!AP27+'COEF Art 14 F II'!M27</f>
        <v>343712992.26368183</v>
      </c>
      <c r="E26" s="8">
        <f t="shared" si="3"/>
        <v>2941920.6812770367</v>
      </c>
      <c r="F26" s="234">
        <f t="shared" si="4"/>
        <v>8.6331291785301245E-3</v>
      </c>
      <c r="G26" s="8">
        <f t="shared" si="5"/>
        <v>0</v>
      </c>
      <c r="H26" s="8">
        <f t="shared" si="6"/>
        <v>0</v>
      </c>
      <c r="I26" s="8">
        <f t="shared" si="7"/>
        <v>343712992.26368183</v>
      </c>
      <c r="J26" s="8">
        <f t="shared" si="10"/>
        <v>2941920.6812770367</v>
      </c>
      <c r="K26" s="8">
        <f t="shared" si="8"/>
        <v>1443173.6185046094</v>
      </c>
      <c r="L26" s="8">
        <f t="shared" si="1"/>
        <v>342269818.64517725</v>
      </c>
      <c r="M26" s="234">
        <f t="shared" si="2"/>
        <v>3.8145881658581536E-2</v>
      </c>
      <c r="N26" s="237">
        <f t="shared" si="9"/>
        <v>4.9882217104884462E-2</v>
      </c>
    </row>
    <row r="27" spans="1:14" s="9" customFormat="1" ht="12.75" customHeight="1" x14ac:dyDescent="0.2">
      <c r="A27" s="7" t="s">
        <v>21</v>
      </c>
      <c r="B27" s="8">
        <v>48892071.520912051</v>
      </c>
      <c r="C27" s="8">
        <f t="shared" si="0"/>
        <v>50534845.124014698</v>
      </c>
      <c r="D27" s="8">
        <f>+'COEF Art 14 F I'!AP28+'COEF Art 14 F II'!M28</f>
        <v>44412838.169646956</v>
      </c>
      <c r="E27" s="8">
        <f t="shared" si="3"/>
        <v>-6122006.9543677419</v>
      </c>
      <c r="F27" s="234">
        <f t="shared" si="4"/>
        <v>-0.12114427063829071</v>
      </c>
      <c r="G27" s="8">
        <f t="shared" si="5"/>
        <v>50534845.124014698</v>
      </c>
      <c r="H27" s="8">
        <f t="shared" si="6"/>
        <v>6122006.9543677419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50534845.124014698</v>
      </c>
      <c r="M27" s="234">
        <f t="shared" si="2"/>
        <v>3.360000000000004E-2</v>
      </c>
      <c r="N27" s="237">
        <f t="shared" si="9"/>
        <v>7.3649208271298226E-3</v>
      </c>
    </row>
    <row r="28" spans="1:14" ht="12.75" customHeight="1" x14ac:dyDescent="0.2">
      <c r="A28" s="7" t="s">
        <v>22</v>
      </c>
      <c r="B28" s="8">
        <v>7842309.0808984293</v>
      </c>
      <c r="C28" s="8">
        <f t="shared" si="0"/>
        <v>8105810.6660166169</v>
      </c>
      <c r="D28" s="8">
        <f>+'COEF Art 14 F I'!AP29+'COEF Art 14 F II'!M29</f>
        <v>3746029.5828533508</v>
      </c>
      <c r="E28" s="8">
        <f t="shared" si="3"/>
        <v>-4359781.0831632661</v>
      </c>
      <c r="F28" s="234">
        <f t="shared" si="4"/>
        <v>-0.53785873650386695</v>
      </c>
      <c r="G28" s="8">
        <f t="shared" si="5"/>
        <v>8105810.6660166169</v>
      </c>
      <c r="H28" s="8">
        <f t="shared" si="6"/>
        <v>4359781.0831632661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8105810.6660166169</v>
      </c>
      <c r="M28" s="234">
        <f t="shared" si="2"/>
        <v>3.3600000000000046E-2</v>
      </c>
      <c r="N28" s="237">
        <f t="shared" si="9"/>
        <v>1.1813364352540067E-3</v>
      </c>
    </row>
    <row r="29" spans="1:14" ht="12.75" customHeight="1" x14ac:dyDescent="0.2">
      <c r="A29" s="7" t="s">
        <v>23</v>
      </c>
      <c r="B29" s="8">
        <v>35886715.230838917</v>
      </c>
      <c r="C29" s="8">
        <f t="shared" si="0"/>
        <v>37092508.862595104</v>
      </c>
      <c r="D29" s="8">
        <f>+'COEF Art 14 F I'!AP30+'COEF Art 14 F II'!M30</f>
        <v>35142150.732346386</v>
      </c>
      <c r="E29" s="8">
        <f t="shared" si="3"/>
        <v>-1950358.130248718</v>
      </c>
      <c r="F29" s="234">
        <f t="shared" si="4"/>
        <v>-5.2580917011399615E-2</v>
      </c>
      <c r="G29" s="8">
        <f t="shared" si="5"/>
        <v>37092508.862595104</v>
      </c>
      <c r="H29" s="8">
        <f t="shared" si="6"/>
        <v>1950358.130248718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37092508.862595104</v>
      </c>
      <c r="M29" s="234">
        <f t="shared" si="2"/>
        <v>3.359999999999997E-2</v>
      </c>
      <c r="N29" s="237">
        <f t="shared" si="9"/>
        <v>5.4058420557581673E-3</v>
      </c>
    </row>
    <row r="30" spans="1:14" ht="12.75" customHeight="1" x14ac:dyDescent="0.2">
      <c r="A30" s="7" t="s">
        <v>24</v>
      </c>
      <c r="B30" s="8">
        <v>34566304.761901699</v>
      </c>
      <c r="C30" s="8">
        <f t="shared" si="0"/>
        <v>35727732.601901598</v>
      </c>
      <c r="D30" s="8">
        <f>+'COEF Art 14 F I'!AP31+'COEF Art 14 F II'!M31</f>
        <v>32850024.343446925</v>
      </c>
      <c r="E30" s="8">
        <f t="shared" si="3"/>
        <v>-2877708.258454673</v>
      </c>
      <c r="F30" s="234">
        <f t="shared" si="4"/>
        <v>-8.0545504818895441E-2</v>
      </c>
      <c r="G30" s="8">
        <f t="shared" si="5"/>
        <v>35727732.601901598</v>
      </c>
      <c r="H30" s="8">
        <f t="shared" si="6"/>
        <v>2877708.258454673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35727732.601901598</v>
      </c>
      <c r="M30" s="234">
        <f t="shared" si="2"/>
        <v>3.360000000000006E-2</v>
      </c>
      <c r="N30" s="237">
        <f t="shared" si="9"/>
        <v>5.206940306240835E-3</v>
      </c>
    </row>
    <row r="31" spans="1:14" ht="12.75" customHeight="1" x14ac:dyDescent="0.2">
      <c r="A31" s="7" t="s">
        <v>25</v>
      </c>
      <c r="B31" s="8">
        <v>557349678.77372706</v>
      </c>
      <c r="C31" s="8">
        <f t="shared" si="0"/>
        <v>576076627.9805243</v>
      </c>
      <c r="D31" s="8">
        <f>+'COEF Art 14 F I'!AP32+'COEF Art 14 F II'!M32</f>
        <v>575679937.28303218</v>
      </c>
      <c r="E31" s="8">
        <f t="shared" si="3"/>
        <v>-396690.69749212265</v>
      </c>
      <c r="F31" s="234">
        <f t="shared" si="4"/>
        <v>-6.8860751890377644E-4</v>
      </c>
      <c r="G31" s="8">
        <f t="shared" si="5"/>
        <v>576076627.9805243</v>
      </c>
      <c r="H31" s="8">
        <f t="shared" si="6"/>
        <v>396690.69749212265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576076627.9805243</v>
      </c>
      <c r="M31" s="234">
        <f t="shared" si="2"/>
        <v>3.3600000000000026E-2</v>
      </c>
      <c r="N31" s="237">
        <f t="shared" si="9"/>
        <v>8.3957094258913206E-2</v>
      </c>
    </row>
    <row r="32" spans="1:14" ht="12.75" customHeight="1" x14ac:dyDescent="0.2">
      <c r="A32" s="7" t="s">
        <v>26</v>
      </c>
      <c r="B32" s="8">
        <v>14583522.022226201</v>
      </c>
      <c r="C32" s="8">
        <f t="shared" si="0"/>
        <v>15073528.362173002</v>
      </c>
      <c r="D32" s="8">
        <f>+'COEF Art 14 F I'!AP33+'COEF Art 14 F II'!M33</f>
        <v>9425883.5956956372</v>
      </c>
      <c r="E32" s="8">
        <f t="shared" si="3"/>
        <v>-5647644.766477365</v>
      </c>
      <c r="F32" s="234">
        <f t="shared" si="4"/>
        <v>-0.37467304474313534</v>
      </c>
      <c r="G32" s="8">
        <f t="shared" si="5"/>
        <v>15073528.362173002</v>
      </c>
      <c r="H32" s="8">
        <f t="shared" si="6"/>
        <v>5647644.766477365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15073528.362173002</v>
      </c>
      <c r="M32" s="234">
        <f t="shared" si="2"/>
        <v>3.3600000000000033E-2</v>
      </c>
      <c r="N32" s="237">
        <f t="shared" si="9"/>
        <v>2.1968078204348618E-3</v>
      </c>
    </row>
    <row r="33" spans="1:14" ht="12.75" customHeight="1" x14ac:dyDescent="0.2">
      <c r="A33" s="7" t="s">
        <v>27</v>
      </c>
      <c r="B33" s="8">
        <v>25103278.020126667</v>
      </c>
      <c r="C33" s="8">
        <f t="shared" si="0"/>
        <v>25946748.161602922</v>
      </c>
      <c r="D33" s="8">
        <f>+'COEF Art 14 F I'!AP34+'COEF Art 14 F II'!M34</f>
        <v>23321428.216914628</v>
      </c>
      <c r="E33" s="8">
        <f t="shared" si="3"/>
        <v>-2625319.9446882941</v>
      </c>
      <c r="F33" s="234">
        <f t="shared" si="4"/>
        <v>-0.10118107781125929</v>
      </c>
      <c r="G33" s="8">
        <f t="shared" si="5"/>
        <v>25946748.161602922</v>
      </c>
      <c r="H33" s="8">
        <f t="shared" si="6"/>
        <v>2625319.9446882941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25946748.161602922</v>
      </c>
      <c r="M33" s="234">
        <f t="shared" si="2"/>
        <v>3.3599999999999956E-2</v>
      </c>
      <c r="N33" s="237">
        <f t="shared" si="9"/>
        <v>3.7814649567585409E-3</v>
      </c>
    </row>
    <row r="34" spans="1:14" ht="12.75" customHeight="1" x14ac:dyDescent="0.2">
      <c r="A34" s="7" t="s">
        <v>28</v>
      </c>
      <c r="B34" s="8">
        <v>13558318.885402067</v>
      </c>
      <c r="C34" s="8">
        <f t="shared" si="0"/>
        <v>14013878.399951575</v>
      </c>
      <c r="D34" s="8">
        <f>+'COEF Art 14 F I'!AP35+'COEF Art 14 F II'!M35</f>
        <v>14330722.692778936</v>
      </c>
      <c r="E34" s="8">
        <f t="shared" si="3"/>
        <v>316844.29282736033</v>
      </c>
      <c r="F34" s="234">
        <f t="shared" si="4"/>
        <v>2.2609322257887952E-2</v>
      </c>
      <c r="G34" s="8">
        <f t="shared" si="5"/>
        <v>0</v>
      </c>
      <c r="H34" s="8">
        <f t="shared" si="6"/>
        <v>0</v>
      </c>
      <c r="I34" s="8">
        <f t="shared" si="7"/>
        <v>14330722.692778936</v>
      </c>
      <c r="J34" s="8">
        <f t="shared" si="10"/>
        <v>316844.29282736033</v>
      </c>
      <c r="K34" s="8">
        <f t="shared" si="8"/>
        <v>155429.52177205079</v>
      </c>
      <c r="L34" s="8">
        <f t="shared" si="1"/>
        <v>14175293.171006884</v>
      </c>
      <c r="M34" s="234">
        <f t="shared" si="2"/>
        <v>4.5505220139725432E-2</v>
      </c>
      <c r="N34" s="237">
        <f t="shared" si="9"/>
        <v>2.0658995124971263E-3</v>
      </c>
    </row>
    <row r="35" spans="1:14" ht="12.75" customHeight="1" x14ac:dyDescent="0.2">
      <c r="A35" s="7" t="s">
        <v>29</v>
      </c>
      <c r="B35" s="8">
        <v>20096691.105497729</v>
      </c>
      <c r="C35" s="8">
        <f t="shared" si="0"/>
        <v>20771939.926642451</v>
      </c>
      <c r="D35" s="8">
        <f>+'COEF Art 14 F I'!AP36+'COEF Art 14 F II'!M36</f>
        <v>16138662.493316624</v>
      </c>
      <c r="E35" s="8">
        <f t="shared" si="3"/>
        <v>-4633277.4333258271</v>
      </c>
      <c r="F35" s="234">
        <f t="shared" si="4"/>
        <v>-0.22305463282142005</v>
      </c>
      <c r="G35" s="8">
        <f t="shared" si="5"/>
        <v>20771939.926642451</v>
      </c>
      <c r="H35" s="8">
        <f t="shared" si="6"/>
        <v>4633277.4333258271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20771939.926642451</v>
      </c>
      <c r="M35" s="234">
        <f t="shared" si="2"/>
        <v>3.3599999999999935E-2</v>
      </c>
      <c r="N35" s="237">
        <f t="shared" si="9"/>
        <v>3.027291220744615E-3</v>
      </c>
    </row>
    <row r="36" spans="1:14" ht="12.75" customHeight="1" x14ac:dyDescent="0.2">
      <c r="A36" s="7" t="s">
        <v>30</v>
      </c>
      <c r="B36" s="8">
        <v>18479484.022427205</v>
      </c>
      <c r="C36" s="8">
        <f t="shared" si="0"/>
        <v>19100394.68558076</v>
      </c>
      <c r="D36" s="8">
        <f>+'COEF Art 14 F I'!AP37+'COEF Art 14 F II'!M37</f>
        <v>18427116.683078825</v>
      </c>
      <c r="E36" s="8">
        <f t="shared" si="3"/>
        <v>-673278.00250193477</v>
      </c>
      <c r="F36" s="234">
        <f t="shared" si="4"/>
        <v>-3.524942879898732E-2</v>
      </c>
      <c r="G36" s="8">
        <f t="shared" si="5"/>
        <v>19100394.68558076</v>
      </c>
      <c r="H36" s="8">
        <f t="shared" si="6"/>
        <v>673278.00250193477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19100394.68558076</v>
      </c>
      <c r="M36" s="234">
        <f t="shared" si="2"/>
        <v>3.360000000000006E-2</v>
      </c>
      <c r="N36" s="237">
        <f t="shared" si="9"/>
        <v>2.7836811269732033E-3</v>
      </c>
    </row>
    <row r="37" spans="1:14" ht="12.75" customHeight="1" x14ac:dyDescent="0.2">
      <c r="A37" s="7" t="s">
        <v>31</v>
      </c>
      <c r="B37" s="8">
        <v>175716190.01198009</v>
      </c>
      <c r="C37" s="8">
        <f t="shared" si="0"/>
        <v>181620253.99638262</v>
      </c>
      <c r="D37" s="8">
        <f>+'COEF Art 14 F I'!AP38+'COEF Art 14 F II'!M38</f>
        <v>162520307.6017268</v>
      </c>
      <c r="E37" s="8">
        <f t="shared" si="3"/>
        <v>-19099946.394655824</v>
      </c>
      <c r="F37" s="234">
        <f t="shared" si="4"/>
        <v>-0.1051641872224022</v>
      </c>
      <c r="G37" s="8">
        <f t="shared" si="5"/>
        <v>181620253.99638262</v>
      </c>
      <c r="H37" s="8">
        <f t="shared" si="6"/>
        <v>19099946.394655824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181620253.99638262</v>
      </c>
      <c r="M37" s="234">
        <f t="shared" si="2"/>
        <v>3.360000000000004E-2</v>
      </c>
      <c r="N37" s="237">
        <f t="shared" si="9"/>
        <v>2.6469236979038767E-2</v>
      </c>
    </row>
    <row r="38" spans="1:14" ht="12.75" customHeight="1" x14ac:dyDescent="0.2">
      <c r="A38" s="7" t="s">
        <v>32</v>
      </c>
      <c r="B38" s="8">
        <v>34243098.954183735</v>
      </c>
      <c r="C38" s="8">
        <f t="shared" si="0"/>
        <v>35393667.079044305</v>
      </c>
      <c r="D38" s="8">
        <f>+'COEF Art 14 F I'!AP39+'COEF Art 14 F II'!M39</f>
        <v>29981030.540881626</v>
      </c>
      <c r="E38" s="8">
        <f t="shared" si="3"/>
        <v>-5412636.5381626785</v>
      </c>
      <c r="F38" s="234">
        <f t="shared" si="4"/>
        <v>-0.1529266952213427</v>
      </c>
      <c r="G38" s="8">
        <f t="shared" si="5"/>
        <v>35393667.079044305</v>
      </c>
      <c r="H38" s="8">
        <f t="shared" si="6"/>
        <v>5412636.5381626785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35393667.079044305</v>
      </c>
      <c r="M38" s="234">
        <f t="shared" si="2"/>
        <v>3.3599999999999894E-2</v>
      </c>
      <c r="N38" s="237">
        <f t="shared" si="9"/>
        <v>5.1582537787392699E-3</v>
      </c>
    </row>
    <row r="39" spans="1:14" s="9" customFormat="1" ht="12.75" customHeight="1" x14ac:dyDescent="0.2">
      <c r="A39" s="7" t="s">
        <v>33</v>
      </c>
      <c r="B39" s="8">
        <v>125549149.19157778</v>
      </c>
      <c r="C39" s="8">
        <f t="shared" si="0"/>
        <v>129767600.60441479</v>
      </c>
      <c r="D39" s="8">
        <f>+'COEF Art 14 F I'!AP40+'COEF Art 14 F II'!M40</f>
        <v>119709118.63653971</v>
      </c>
      <c r="E39" s="8">
        <f t="shared" si="3"/>
        <v>-10058481.967875078</v>
      </c>
      <c r="F39" s="234">
        <f t="shared" si="4"/>
        <v>-7.7511504574531542E-2</v>
      </c>
      <c r="G39" s="8">
        <f t="shared" si="5"/>
        <v>129767600.60441479</v>
      </c>
      <c r="H39" s="8">
        <f t="shared" si="6"/>
        <v>10058481.967875078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ref="L39:L57" si="11">IF(H39&lt;&gt;0,D39+H39,D39-K39)</f>
        <v>129767600.60441479</v>
      </c>
      <c r="M39" s="234">
        <f t="shared" ref="M39:M58" si="12">+(L39-B39)/B39</f>
        <v>3.3600000000000005E-2</v>
      </c>
      <c r="N39" s="237">
        <f t="shared" si="9"/>
        <v>1.8912259492093443E-2</v>
      </c>
    </row>
    <row r="40" spans="1:14" ht="12.75" customHeight="1" x14ac:dyDescent="0.2">
      <c r="A40" s="7" t="s">
        <v>34</v>
      </c>
      <c r="B40" s="8">
        <v>25019329.014264535</v>
      </c>
      <c r="C40" s="8">
        <f t="shared" si="0"/>
        <v>25859978.469143823</v>
      </c>
      <c r="D40" s="8">
        <f>+'COEF Art 14 F I'!AP41+'COEF Art 14 F II'!M41</f>
        <v>26526034.93053953</v>
      </c>
      <c r="E40" s="8">
        <f t="shared" si="3"/>
        <v>666056.46139570698</v>
      </c>
      <c r="F40" s="234">
        <f t="shared" si="4"/>
        <v>2.575626511794845E-2</v>
      </c>
      <c r="G40" s="8">
        <f t="shared" si="5"/>
        <v>0</v>
      </c>
      <c r="H40" s="8">
        <f t="shared" si="6"/>
        <v>0</v>
      </c>
      <c r="I40" s="8">
        <f t="shared" si="7"/>
        <v>26526034.93053953</v>
      </c>
      <c r="J40" s="8">
        <f t="shared" si="10"/>
        <v>666056.46139570698</v>
      </c>
      <c r="K40" s="8">
        <f t="shared" si="8"/>
        <v>326737.26373328414</v>
      </c>
      <c r="L40" s="8">
        <f t="shared" si="11"/>
        <v>26199297.666806247</v>
      </c>
      <c r="M40" s="234">
        <f t="shared" si="12"/>
        <v>4.7162282084741915E-2</v>
      </c>
      <c r="N40" s="237">
        <f t="shared" si="9"/>
        <v>3.8182713842085264E-3</v>
      </c>
    </row>
    <row r="41" spans="1:14" ht="12.75" customHeight="1" x14ac:dyDescent="0.2">
      <c r="A41" s="7" t="s">
        <v>35</v>
      </c>
      <c r="B41" s="8">
        <v>23063567.986300986</v>
      </c>
      <c r="C41" s="8">
        <f t="shared" si="0"/>
        <v>23838503.870640699</v>
      </c>
      <c r="D41" s="8">
        <f>+'COEF Art 14 F I'!AP42+'COEF Art 14 F II'!M42</f>
        <v>25573831.824742272</v>
      </c>
      <c r="E41" s="8">
        <f t="shared" si="3"/>
        <v>1735327.9541015737</v>
      </c>
      <c r="F41" s="234">
        <f t="shared" si="4"/>
        <v>7.2795170515662644E-2</v>
      </c>
      <c r="G41" s="8">
        <f t="shared" si="5"/>
        <v>0</v>
      </c>
      <c r="H41" s="8">
        <f t="shared" si="6"/>
        <v>0</v>
      </c>
      <c r="I41" s="8">
        <f t="shared" si="7"/>
        <v>25573831.824742272</v>
      </c>
      <c r="J41" s="8">
        <f t="shared" si="10"/>
        <v>1735327.9541015737</v>
      </c>
      <c r="K41" s="8">
        <f t="shared" si="8"/>
        <v>851273.63859649037</v>
      </c>
      <c r="L41" s="8">
        <f t="shared" si="11"/>
        <v>24722558.186145782</v>
      </c>
      <c r="M41" s="234">
        <f t="shared" si="12"/>
        <v>7.1931203395336873E-2</v>
      </c>
      <c r="N41" s="237">
        <f t="shared" si="9"/>
        <v>3.6030521759439957E-3</v>
      </c>
    </row>
    <row r="42" spans="1:14" ht="12.75" customHeight="1" x14ac:dyDescent="0.2">
      <c r="A42" s="7" t="s">
        <v>36</v>
      </c>
      <c r="B42" s="8">
        <v>27035788.670215089</v>
      </c>
      <c r="C42" s="8">
        <f t="shared" si="0"/>
        <v>27944191.169534314</v>
      </c>
      <c r="D42" s="8">
        <f>+'COEF Art 14 F I'!AP43+'COEF Art 14 F II'!M43</f>
        <v>26168640.104683578</v>
      </c>
      <c r="E42" s="8">
        <f t="shared" si="3"/>
        <v>-1775551.0648507364</v>
      </c>
      <c r="F42" s="234">
        <f t="shared" si="4"/>
        <v>-6.3539182582836792E-2</v>
      </c>
      <c r="G42" s="8">
        <f t="shared" si="5"/>
        <v>27944191.169534314</v>
      </c>
      <c r="H42" s="8">
        <f t="shared" si="6"/>
        <v>1775551.0648507364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1"/>
        <v>27944191.169534314</v>
      </c>
      <c r="M42" s="234">
        <f t="shared" si="12"/>
        <v>3.3599999999999949E-2</v>
      </c>
      <c r="N42" s="237">
        <f t="shared" si="9"/>
        <v>4.0725712137188088E-3</v>
      </c>
    </row>
    <row r="43" spans="1:14" ht="12.75" customHeight="1" x14ac:dyDescent="0.2">
      <c r="A43" s="7" t="s">
        <v>37</v>
      </c>
      <c r="B43" s="8">
        <v>38081080.257156044</v>
      </c>
      <c r="C43" s="8">
        <f t="shared" si="0"/>
        <v>39360604.553796485</v>
      </c>
      <c r="D43" s="8">
        <f>+'COEF Art 14 F I'!AP44+'COEF Art 14 F II'!M44</f>
        <v>33123432.349497538</v>
      </c>
      <c r="E43" s="8">
        <f t="shared" si="3"/>
        <v>-6237172.204298947</v>
      </c>
      <c r="F43" s="234">
        <f t="shared" si="4"/>
        <v>-0.15846230704546807</v>
      </c>
      <c r="G43" s="8">
        <f t="shared" si="5"/>
        <v>39360604.553796485</v>
      </c>
      <c r="H43" s="8">
        <f t="shared" si="6"/>
        <v>6237172.204298947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1"/>
        <v>39360604.553796485</v>
      </c>
      <c r="M43" s="234">
        <f t="shared" si="12"/>
        <v>3.3599999999999942E-2</v>
      </c>
      <c r="N43" s="237">
        <f t="shared" si="9"/>
        <v>5.7363930874880413E-3</v>
      </c>
    </row>
    <row r="44" spans="1:14" s="9" customFormat="1" ht="12.75" customHeight="1" x14ac:dyDescent="0.2">
      <c r="A44" s="7" t="s">
        <v>38</v>
      </c>
      <c r="B44" s="8">
        <v>89341730.87443617</v>
      </c>
      <c r="C44" s="8">
        <f t="shared" si="0"/>
        <v>92343613.031817228</v>
      </c>
      <c r="D44" s="8">
        <f>+'COEF Art 14 F I'!AP45+'COEF Art 14 F II'!M45</f>
        <v>85194772.971563503</v>
      </c>
      <c r="E44" s="8">
        <f t="shared" si="3"/>
        <v>-7148840.0602537245</v>
      </c>
      <c r="F44" s="234">
        <f t="shared" si="4"/>
        <v>-7.7415641705404936E-2</v>
      </c>
      <c r="G44" s="8">
        <f t="shared" si="5"/>
        <v>92343613.031817228</v>
      </c>
      <c r="H44" s="8">
        <f t="shared" si="6"/>
        <v>7148840.0602537245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1"/>
        <v>92343613.031817228</v>
      </c>
      <c r="M44" s="234">
        <f t="shared" si="12"/>
        <v>3.3600000000000026E-2</v>
      </c>
      <c r="N44" s="237">
        <f t="shared" si="9"/>
        <v>1.3458107909531423E-2</v>
      </c>
    </row>
    <row r="45" spans="1:14" ht="12.75" customHeight="1" x14ac:dyDescent="0.2">
      <c r="A45" s="7" t="s">
        <v>39</v>
      </c>
      <c r="B45" s="8">
        <v>1572579931.8257399</v>
      </c>
      <c r="C45" s="8">
        <f t="shared" si="0"/>
        <v>1625418617.5350847</v>
      </c>
      <c r="D45" s="8">
        <f>+'COEF Art 14 F I'!AP46+'COEF Art 14 F II'!M46</f>
        <v>1835263869.4420123</v>
      </c>
      <c r="E45" s="8">
        <f t="shared" si="3"/>
        <v>209845251.90692759</v>
      </c>
      <c r="F45" s="234">
        <f t="shared" si="4"/>
        <v>0.12910228149419981</v>
      </c>
      <c r="G45" s="8">
        <f t="shared" si="5"/>
        <v>0</v>
      </c>
      <c r="H45" s="8">
        <f t="shared" si="6"/>
        <v>0</v>
      </c>
      <c r="I45" s="8">
        <f t="shared" si="7"/>
        <v>1835263869.4420123</v>
      </c>
      <c r="J45" s="8">
        <f t="shared" si="10"/>
        <v>209845251.90692759</v>
      </c>
      <c r="K45" s="8">
        <f t="shared" si="8"/>
        <v>102940617.48431404</v>
      </c>
      <c r="L45" s="8">
        <f t="shared" si="11"/>
        <v>1732323251.9576983</v>
      </c>
      <c r="M45" s="234">
        <f t="shared" si="12"/>
        <v>0.10158041375136911</v>
      </c>
      <c r="N45" s="237">
        <f t="shared" si="9"/>
        <v>0.25246784800378419</v>
      </c>
    </row>
    <row r="46" spans="1:14" ht="12.75" customHeight="1" x14ac:dyDescent="0.2">
      <c r="A46" s="7" t="s">
        <v>40</v>
      </c>
      <c r="B46" s="8">
        <v>9549070.3966262117</v>
      </c>
      <c r="C46" s="8">
        <f t="shared" si="0"/>
        <v>9869919.1619528532</v>
      </c>
      <c r="D46" s="8">
        <f>+'COEF Art 14 F I'!AP47+'COEF Art 14 F II'!M47</f>
        <v>6931873.0310134022</v>
      </c>
      <c r="E46" s="8">
        <f t="shared" si="3"/>
        <v>-2938046.130939451</v>
      </c>
      <c r="F46" s="234">
        <f t="shared" si="4"/>
        <v>-0.29767681809038565</v>
      </c>
      <c r="G46" s="8">
        <f t="shared" si="5"/>
        <v>9869919.1619528532</v>
      </c>
      <c r="H46" s="8">
        <f t="shared" si="6"/>
        <v>2938046.130939451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1"/>
        <v>9869919.1619528532</v>
      </c>
      <c r="M46" s="234">
        <f t="shared" si="12"/>
        <v>3.3600000000000081E-2</v>
      </c>
      <c r="N46" s="237">
        <f t="shared" si="9"/>
        <v>1.4384366474175792E-3</v>
      </c>
    </row>
    <row r="47" spans="1:14" s="9" customFormat="1" ht="12.75" customHeight="1" x14ac:dyDescent="0.2">
      <c r="A47" s="7" t="s">
        <v>41</v>
      </c>
      <c r="B47" s="8">
        <v>25848381.380791001</v>
      </c>
      <c r="C47" s="8">
        <f t="shared" si="0"/>
        <v>26716886.99518558</v>
      </c>
      <c r="D47" s="8">
        <f>+'COEF Art 14 F I'!AP48+'COEF Art 14 F II'!M48</f>
        <v>27770956.865328372</v>
      </c>
      <c r="E47" s="8">
        <f t="shared" si="3"/>
        <v>1054069.8701427914</v>
      </c>
      <c r="F47" s="234">
        <f t="shared" si="4"/>
        <v>3.9453319180963571E-2</v>
      </c>
      <c r="G47" s="8">
        <f t="shared" si="5"/>
        <v>0</v>
      </c>
      <c r="H47" s="8">
        <f t="shared" si="6"/>
        <v>0</v>
      </c>
      <c r="I47" s="8">
        <f t="shared" si="7"/>
        <v>27770956.865328372</v>
      </c>
      <c r="J47" s="8">
        <f t="shared" si="10"/>
        <v>1054069.8701427914</v>
      </c>
      <c r="K47" s="8">
        <f t="shared" si="8"/>
        <v>517079.14436031872</v>
      </c>
      <c r="L47" s="8">
        <f t="shared" si="11"/>
        <v>27253877.720968053</v>
      </c>
      <c r="M47" s="234">
        <f t="shared" si="12"/>
        <v>5.4374636441318298E-2</v>
      </c>
      <c r="N47" s="237">
        <f t="shared" si="9"/>
        <v>3.971965307395818E-3</v>
      </c>
    </row>
    <row r="48" spans="1:14" ht="12.75" customHeight="1" x14ac:dyDescent="0.2">
      <c r="A48" s="7" t="s">
        <v>42</v>
      </c>
      <c r="B48" s="8">
        <v>20253288.065310262</v>
      </c>
      <c r="C48" s="8">
        <f t="shared" si="0"/>
        <v>20933798.544304688</v>
      </c>
      <c r="D48" s="8">
        <f>+'COEF Art 14 F I'!AP49+'COEF Art 14 F II'!M49</f>
        <v>13472607.176656112</v>
      </c>
      <c r="E48" s="8">
        <f t="shared" si="3"/>
        <v>-7461191.3676485755</v>
      </c>
      <c r="F48" s="234">
        <f t="shared" si="4"/>
        <v>-0.35641841837053934</v>
      </c>
      <c r="G48" s="8">
        <f t="shared" si="5"/>
        <v>20933798.544304688</v>
      </c>
      <c r="H48" s="8">
        <f t="shared" si="6"/>
        <v>7461191.3676485755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1"/>
        <v>20933798.544304688</v>
      </c>
      <c r="M48" s="234">
        <f t="shared" si="12"/>
        <v>3.3600000000000026E-2</v>
      </c>
      <c r="N48" s="237">
        <f t="shared" si="9"/>
        <v>3.050880407598669E-3</v>
      </c>
    </row>
    <row r="49" spans="1:14" ht="12.75" customHeight="1" x14ac:dyDescent="0.2">
      <c r="A49" s="7" t="s">
        <v>43</v>
      </c>
      <c r="B49" s="8">
        <v>21907365.238590036</v>
      </c>
      <c r="C49" s="8">
        <f t="shared" si="0"/>
        <v>22643452.710606661</v>
      </c>
      <c r="D49" s="8">
        <f>+'COEF Art 14 F I'!AP50+'COEF Art 14 F II'!M50</f>
        <v>22028628.772664923</v>
      </c>
      <c r="E49" s="8">
        <f t="shared" si="3"/>
        <v>-614823.93794173747</v>
      </c>
      <c r="F49" s="234">
        <f t="shared" si="4"/>
        <v>-2.7152393488725387E-2</v>
      </c>
      <c r="G49" s="8">
        <f t="shared" si="5"/>
        <v>22643452.710606661</v>
      </c>
      <c r="H49" s="8">
        <f t="shared" si="6"/>
        <v>614823.93794173747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1"/>
        <v>22643452.710606661</v>
      </c>
      <c r="M49" s="234">
        <f t="shared" si="12"/>
        <v>3.3599999999999998E-2</v>
      </c>
      <c r="N49" s="237">
        <f t="shared" si="9"/>
        <v>3.3000444753955851E-3</v>
      </c>
    </row>
    <row r="50" spans="1:14" ht="12.75" customHeight="1" x14ac:dyDescent="0.2">
      <c r="A50" s="7" t="s">
        <v>44</v>
      </c>
      <c r="B50" s="8">
        <v>65297979.560311608</v>
      </c>
      <c r="C50" s="8">
        <f t="shared" si="0"/>
        <v>67491991.673538074</v>
      </c>
      <c r="D50" s="8">
        <f>+'COEF Art 14 F I'!AP51+'COEF Art 14 F II'!M51</f>
        <v>40212744.516933784</v>
      </c>
      <c r="E50" s="8">
        <f t="shared" si="3"/>
        <v>-27279247.15660429</v>
      </c>
      <c r="F50" s="234">
        <f t="shared" si="4"/>
        <v>-0.40418494817215184</v>
      </c>
      <c r="G50" s="8">
        <f t="shared" si="5"/>
        <v>67491991.673538074</v>
      </c>
      <c r="H50" s="8">
        <f t="shared" si="6"/>
        <v>27279247.15660429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1"/>
        <v>67491991.673538074</v>
      </c>
      <c r="M50" s="234">
        <f t="shared" si="12"/>
        <v>3.3599999999999935E-2</v>
      </c>
      <c r="N50" s="237">
        <f t="shared" si="9"/>
        <v>9.8362461371173503E-3</v>
      </c>
    </row>
    <row r="51" spans="1:14" ht="12.75" customHeight="1" x14ac:dyDescent="0.2">
      <c r="A51" s="7" t="s">
        <v>45</v>
      </c>
      <c r="B51" s="8">
        <v>56192334.761464395</v>
      </c>
      <c r="C51" s="8">
        <f t="shared" si="0"/>
        <v>58080397.209449597</v>
      </c>
      <c r="D51" s="8">
        <f>+'COEF Art 14 F I'!AP52+'COEF Art 14 F II'!M52</f>
        <v>50636608.547210045</v>
      </c>
      <c r="E51" s="8">
        <f t="shared" si="3"/>
        <v>-7443788.6622395515</v>
      </c>
      <c r="F51" s="234">
        <f t="shared" si="4"/>
        <v>-0.12816352883048909</v>
      </c>
      <c r="G51" s="8">
        <f t="shared" si="5"/>
        <v>58080397.209449597</v>
      </c>
      <c r="H51" s="8">
        <f t="shared" si="6"/>
        <v>7443788.6622395515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1"/>
        <v>58080397.209449597</v>
      </c>
      <c r="M51" s="234">
        <f t="shared" si="12"/>
        <v>3.359999999999997E-2</v>
      </c>
      <c r="N51" s="237">
        <f t="shared" si="9"/>
        <v>8.46460548174458E-3</v>
      </c>
    </row>
    <row r="52" spans="1:14" ht="12.75" customHeight="1" x14ac:dyDescent="0.2">
      <c r="A52" s="7" t="s">
        <v>46</v>
      </c>
      <c r="B52" s="8">
        <v>508459162.80693978</v>
      </c>
      <c r="C52" s="8">
        <f t="shared" si="0"/>
        <v>525543390.67725295</v>
      </c>
      <c r="D52" s="8">
        <f>+'COEF Art 14 F I'!AP53+'COEF Art 14 F II'!M53</f>
        <v>508192657.1866082</v>
      </c>
      <c r="E52" s="8">
        <f t="shared" si="3"/>
        <v>-17350733.490644753</v>
      </c>
      <c r="F52" s="234">
        <f t="shared" si="4"/>
        <v>-3.3014844822394876E-2</v>
      </c>
      <c r="G52" s="8">
        <f t="shared" si="5"/>
        <v>525543390.67725295</v>
      </c>
      <c r="H52" s="8">
        <f t="shared" si="6"/>
        <v>17350733.490644753</v>
      </c>
      <c r="I52" s="8">
        <f t="shared" si="7"/>
        <v>0</v>
      </c>
      <c r="J52" s="8">
        <f t="shared" si="10"/>
        <v>0</v>
      </c>
      <c r="K52" s="8">
        <f t="shared" si="8"/>
        <v>0</v>
      </c>
      <c r="L52" s="8">
        <f t="shared" si="11"/>
        <v>525543390.67725295</v>
      </c>
      <c r="M52" s="234">
        <f t="shared" si="12"/>
        <v>3.3599999999999984E-2</v>
      </c>
      <c r="N52" s="237">
        <f t="shared" si="9"/>
        <v>7.6592407754703537E-2</v>
      </c>
    </row>
    <row r="53" spans="1:14" ht="12.75" customHeight="1" x14ac:dyDescent="0.2">
      <c r="A53" s="7" t="s">
        <v>47</v>
      </c>
      <c r="B53" s="8">
        <v>727372675.95590019</v>
      </c>
      <c r="C53" s="8">
        <f t="shared" si="0"/>
        <v>751812397.86801839</v>
      </c>
      <c r="D53" s="8">
        <f>+'COEF Art 14 F I'!AP54+'COEF Art 14 F II'!M54</f>
        <v>1032934451.7661804</v>
      </c>
      <c r="E53" s="8">
        <f t="shared" si="3"/>
        <v>281122053.89816201</v>
      </c>
      <c r="F53" s="234">
        <f t="shared" si="4"/>
        <v>0.37392580209552934</v>
      </c>
      <c r="G53" s="8">
        <f t="shared" si="5"/>
        <v>0</v>
      </c>
      <c r="H53" s="8">
        <f t="shared" si="6"/>
        <v>0</v>
      </c>
      <c r="I53" s="8">
        <f t="shared" si="7"/>
        <v>1032934451.7661804</v>
      </c>
      <c r="J53" s="8">
        <f t="shared" si="10"/>
        <v>281122053.89816201</v>
      </c>
      <c r="K53" s="8">
        <f t="shared" si="8"/>
        <v>137905802.26981089</v>
      </c>
      <c r="L53" s="8">
        <f t="shared" si="11"/>
        <v>895028649.49636948</v>
      </c>
      <c r="M53" s="234">
        <f t="shared" si="12"/>
        <v>0.23049528678010733</v>
      </c>
      <c r="N53" s="237">
        <f t="shared" si="9"/>
        <v>0.13044098829979769</v>
      </c>
    </row>
    <row r="54" spans="1:14" s="9" customFormat="1" ht="12.75" customHeight="1" x14ac:dyDescent="0.2">
      <c r="A54" s="7" t="s">
        <v>48</v>
      </c>
      <c r="B54" s="8">
        <v>257922929.24341774</v>
      </c>
      <c r="C54" s="8">
        <f t="shared" si="0"/>
        <v>266589139.66599658</v>
      </c>
      <c r="D54" s="8">
        <f>+'COEF Art 14 F I'!AP55+'COEF Art 14 F II'!M55</f>
        <v>280423824.65735435</v>
      </c>
      <c r="E54" s="8">
        <f t="shared" si="3"/>
        <v>13834684.991357774</v>
      </c>
      <c r="F54" s="234">
        <f t="shared" si="4"/>
        <v>5.1895156001819626E-2</v>
      </c>
      <c r="G54" s="8">
        <f t="shared" si="5"/>
        <v>0</v>
      </c>
      <c r="H54" s="8">
        <f t="shared" si="6"/>
        <v>0</v>
      </c>
      <c r="I54" s="8">
        <f t="shared" si="7"/>
        <v>280423824.65735435</v>
      </c>
      <c r="J54" s="8">
        <f t="shared" si="10"/>
        <v>13834684.991357774</v>
      </c>
      <c r="K54" s="8">
        <f t="shared" si="8"/>
        <v>6786672.5730968313</v>
      </c>
      <c r="L54" s="8">
        <f t="shared" si="11"/>
        <v>273637152.08425754</v>
      </c>
      <c r="M54" s="234">
        <f t="shared" si="12"/>
        <v>6.0926040530538968E-2</v>
      </c>
      <c r="N54" s="237">
        <f t="shared" si="9"/>
        <v>3.9879729630439481E-2</v>
      </c>
    </row>
    <row r="55" spans="1:14" s="9" customFormat="1" ht="12.75" customHeight="1" x14ac:dyDescent="0.2">
      <c r="A55" s="7" t="s">
        <v>49</v>
      </c>
      <c r="B55" s="8">
        <v>67775833.67753689</v>
      </c>
      <c r="C55" s="8">
        <f t="shared" si="0"/>
        <v>70053101.689102128</v>
      </c>
      <c r="D55" s="8">
        <f>+'COEF Art 14 F I'!AP56+'COEF Art 14 F II'!M56</f>
        <v>75730129.751471221</v>
      </c>
      <c r="E55" s="8">
        <f t="shared" si="3"/>
        <v>5677028.0623690933</v>
      </c>
      <c r="F55" s="234">
        <f t="shared" si="4"/>
        <v>8.1038925122315392E-2</v>
      </c>
      <c r="G55" s="8">
        <f t="shared" si="5"/>
        <v>0</v>
      </c>
      <c r="H55" s="8">
        <f t="shared" si="6"/>
        <v>0</v>
      </c>
      <c r="I55" s="8">
        <f t="shared" si="7"/>
        <v>75730129.751471221</v>
      </c>
      <c r="J55" s="8">
        <f t="shared" si="10"/>
        <v>5677028.0623690933</v>
      </c>
      <c r="K55" s="8">
        <f t="shared" si="8"/>
        <v>2784893.9583119568</v>
      </c>
      <c r="L55" s="8">
        <f t="shared" si="11"/>
        <v>72945235.793159261</v>
      </c>
      <c r="M55" s="234">
        <f t="shared" si="12"/>
        <v>7.627205502505946E-2</v>
      </c>
      <c r="N55" s="237">
        <f t="shared" si="9"/>
        <v>1.0630998967435922E-2</v>
      </c>
    </row>
    <row r="56" spans="1:14" ht="12.75" customHeight="1" x14ac:dyDescent="0.2">
      <c r="A56" s="7" t="s">
        <v>50</v>
      </c>
      <c r="B56" s="8">
        <v>16955262.111276098</v>
      </c>
      <c r="C56" s="8">
        <f t="shared" si="0"/>
        <v>17524958.918214973</v>
      </c>
      <c r="D56" s="8">
        <f>+'COEF Art 14 F I'!AP57+'COEF Art 14 F II'!M57</f>
        <v>12428654.709156366</v>
      </c>
      <c r="E56" s="8">
        <f t="shared" si="3"/>
        <v>-5096304.209058607</v>
      </c>
      <c r="F56" s="234">
        <f t="shared" si="4"/>
        <v>-0.29080263370898091</v>
      </c>
      <c r="G56" s="8">
        <f t="shared" si="5"/>
        <v>17524958.918214973</v>
      </c>
      <c r="H56" s="8">
        <f t="shared" si="6"/>
        <v>5096304.209058607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1"/>
        <v>17524958.918214973</v>
      </c>
      <c r="M56" s="234">
        <f t="shared" si="12"/>
        <v>3.3599999999999915E-2</v>
      </c>
      <c r="N56" s="237">
        <f t="shared" si="9"/>
        <v>2.5540779755951122E-3</v>
      </c>
    </row>
    <row r="57" spans="1:14" ht="12.75" customHeight="1" x14ac:dyDescent="0.2">
      <c r="A57" s="7" t="s">
        <v>51</v>
      </c>
      <c r="B57" s="8">
        <v>23359452.482718293</v>
      </c>
      <c r="C57" s="8">
        <f t="shared" si="0"/>
        <v>24144330.086137626</v>
      </c>
      <c r="D57" s="8">
        <f>+'COEF Art 14 F I'!AP58+'COEF Art 14 F II'!M58</f>
        <v>8584809.5508060548</v>
      </c>
      <c r="E57" s="8">
        <f t="shared" si="3"/>
        <v>-15559520.535331571</v>
      </c>
      <c r="F57" s="234">
        <f t="shared" si="4"/>
        <v>-0.6444378651145517</v>
      </c>
      <c r="G57" s="8">
        <f t="shared" si="5"/>
        <v>24144330.086137626</v>
      </c>
      <c r="H57" s="8">
        <f t="shared" si="6"/>
        <v>15559520.535331571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1"/>
        <v>24144330.086137626</v>
      </c>
      <c r="M57" s="234">
        <f t="shared" si="12"/>
        <v>3.3599999999999963E-2</v>
      </c>
      <c r="N57" s="237">
        <f t="shared" si="9"/>
        <v>3.5187815273226139E-3</v>
      </c>
    </row>
    <row r="58" spans="1:14" s="13" customFormat="1" ht="16.5" customHeight="1" thickBot="1" x14ac:dyDescent="0.25">
      <c r="A58" s="11" t="s">
        <v>52</v>
      </c>
      <c r="B58" s="12">
        <f>SUM(B7:B57)</f>
        <v>6370561986.5680685</v>
      </c>
      <c r="C58" s="12">
        <f>SUM(C7:C57)</f>
        <v>6584612869.3167562</v>
      </c>
      <c r="D58" s="12">
        <f>SUM(D7:D57)</f>
        <v>6861559860.611371</v>
      </c>
      <c r="E58" s="12">
        <f>SUM(E7:E57)</f>
        <v>276946991.2946161</v>
      </c>
      <c r="F58" s="235">
        <f t="shared" si="4"/>
        <v>4.2059722688503602E-2</v>
      </c>
      <c r="G58" s="12">
        <f t="shared" ref="G58:L58" si="13">SUM(G7:G57)</f>
        <v>2614101956.3399096</v>
      </c>
      <c r="H58" s="12">
        <f t="shared" si="13"/>
        <v>266677814.74832112</v>
      </c>
      <c r="I58" s="12">
        <f t="shared" si="13"/>
        <v>4514135719.019783</v>
      </c>
      <c r="J58" s="12">
        <f t="shared" si="13"/>
        <v>543624806.04293728</v>
      </c>
      <c r="K58" s="12">
        <f t="shared" si="13"/>
        <v>266677814.74832112</v>
      </c>
      <c r="L58" s="12">
        <f t="shared" si="13"/>
        <v>6861559860.611372</v>
      </c>
      <c r="M58" s="235">
        <f t="shared" si="12"/>
        <v>7.7072929370837581E-2</v>
      </c>
      <c r="N58" s="238">
        <f>SUM(N7:N57)</f>
        <v>1</v>
      </c>
    </row>
    <row r="59" spans="1:14" ht="13.5" thickTop="1" x14ac:dyDescent="0.2">
      <c r="D59" s="183">
        <f>+(D58-B58)/B58</f>
        <v>7.7072929370837429E-2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2">
      <c r="A60" s="112" t="s">
        <v>182</v>
      </c>
      <c r="D60" s="149"/>
      <c r="F60" s="17"/>
    </row>
    <row r="61" spans="1:14" x14ac:dyDescent="0.2">
      <c r="A61" s="112" t="s">
        <v>183</v>
      </c>
      <c r="D61" s="148"/>
      <c r="E61" s="182"/>
    </row>
    <row r="65" spans="11:11" x14ac:dyDescent="0.2">
      <c r="K65" s="145"/>
    </row>
  </sheetData>
  <mergeCells count="12">
    <mergeCell ref="A1:N1"/>
    <mergeCell ref="H3:H4"/>
    <mergeCell ref="A3:A4"/>
    <mergeCell ref="B3:B4"/>
    <mergeCell ref="D3:D4"/>
    <mergeCell ref="C3:C4"/>
    <mergeCell ref="N3:N4"/>
    <mergeCell ref="M3:M4"/>
    <mergeCell ref="L3:L4"/>
    <mergeCell ref="I3:I4"/>
    <mergeCell ref="E3:F4"/>
    <mergeCell ref="J3:J4"/>
  </mergeCells>
  <conditionalFormatting sqref="M7:M57">
    <cfRule type="cellIs" dxfId="2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topLeftCell="B1" zoomScaleSheetLayoutView="100" workbookViewId="0">
      <selection activeCell="N7" sqref="N7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4.42578125" style="18" bestFit="1" customWidth="1"/>
    <col min="15" max="15" width="5.42578125" style="1" customWidth="1"/>
    <col min="16" max="16384" width="9.7109375" style="1"/>
  </cols>
  <sheetData>
    <row r="1" spans="1:14" ht="47.25" customHeight="1" x14ac:dyDescent="0.35">
      <c r="A1" s="292" t="s">
        <v>175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ht="8.25" customHeight="1" thickBot="1" x14ac:dyDescent="0.25">
      <c r="B2" s="111"/>
    </row>
    <row r="3" spans="1:14" ht="69" customHeight="1" thickBot="1" x14ac:dyDescent="0.25">
      <c r="A3" s="296" t="s">
        <v>0</v>
      </c>
      <c r="B3" s="294" t="s">
        <v>176</v>
      </c>
      <c r="C3" s="294" t="s">
        <v>220</v>
      </c>
      <c r="D3" s="294" t="s">
        <v>221</v>
      </c>
      <c r="E3" s="299" t="s">
        <v>222</v>
      </c>
      <c r="F3" s="300"/>
      <c r="G3" s="147" t="s">
        <v>223</v>
      </c>
      <c r="H3" s="294" t="s">
        <v>224</v>
      </c>
      <c r="I3" s="294" t="s">
        <v>225</v>
      </c>
      <c r="J3" s="294" t="s">
        <v>226</v>
      </c>
      <c r="K3" s="210" t="s">
        <v>227</v>
      </c>
      <c r="L3" s="294" t="s">
        <v>228</v>
      </c>
      <c r="M3" s="294" t="s">
        <v>229</v>
      </c>
      <c r="N3" s="294" t="s">
        <v>232</v>
      </c>
    </row>
    <row r="4" spans="1:14" ht="20.45" customHeight="1" thickBot="1" x14ac:dyDescent="0.25">
      <c r="A4" s="297"/>
      <c r="B4" s="295"/>
      <c r="C4" s="295"/>
      <c r="D4" s="298"/>
      <c r="E4" s="301"/>
      <c r="F4" s="302"/>
      <c r="G4" s="207">
        <f>+D59</f>
        <v>1.0809863929921873E-2</v>
      </c>
      <c r="H4" s="295"/>
      <c r="I4" s="295"/>
      <c r="J4" s="295"/>
      <c r="K4" s="180">
        <f>+H58/J58</f>
        <v>1.0000000000000024</v>
      </c>
      <c r="L4" s="295"/>
      <c r="M4" s="295"/>
      <c r="N4" s="295"/>
    </row>
    <row r="5" spans="1:14" ht="20.45" customHeight="1" x14ac:dyDescent="0.2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5" thickBot="1" x14ac:dyDescent="0.25">
      <c r="A6" s="2"/>
      <c r="B6" s="3"/>
      <c r="C6" s="3"/>
      <c r="D6" s="4" t="s">
        <v>152</v>
      </c>
      <c r="E6" s="4"/>
      <c r="F6" s="144"/>
      <c r="G6" s="4" t="s">
        <v>153</v>
      </c>
      <c r="H6" s="4" t="s">
        <v>154</v>
      </c>
      <c r="I6" s="4" t="s">
        <v>155</v>
      </c>
      <c r="J6" s="4" t="s">
        <v>156</v>
      </c>
      <c r="K6" s="4" t="s">
        <v>157</v>
      </c>
      <c r="L6" s="4"/>
      <c r="M6" s="4"/>
      <c r="N6" s="4" t="s">
        <v>158</v>
      </c>
    </row>
    <row r="7" spans="1:14" ht="12.75" customHeight="1" thickTop="1" x14ac:dyDescent="0.2">
      <c r="A7" s="5" t="s">
        <v>1</v>
      </c>
      <c r="B7" s="6">
        <v>8797852.2637648545</v>
      </c>
      <c r="C7" s="6">
        <f t="shared" ref="C7:C57" si="0">(+B7*G$4)+B7</f>
        <v>8892955.849611707</v>
      </c>
      <c r="D7" s="6">
        <v>2998414.3432418234</v>
      </c>
      <c r="E7" s="6">
        <f>+D7-C7</f>
        <v>-5894541.5063698832</v>
      </c>
      <c r="F7" s="141">
        <f>+(D7-C7)/C7</f>
        <v>-0.66283265160112725</v>
      </c>
      <c r="G7" s="6">
        <f>IF(F7&lt;0,C7,0)</f>
        <v>8892955.849611707</v>
      </c>
      <c r="H7" s="6">
        <f>IF(F7&lt;0,G7-D7,0)</f>
        <v>5894541.5063698832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57" si="1">IF(H7&lt;&gt;0,D7+H7,D7-K7)</f>
        <v>8892955.849611707</v>
      </c>
      <c r="M7" s="141">
        <f t="shared" ref="M7:M58" si="2">+(L7-B7)/B7</f>
        <v>1.0809863929921795E-2</v>
      </c>
      <c r="N7" s="107">
        <f>+L7/L$58</f>
        <v>1.3810166641992614E-3</v>
      </c>
    </row>
    <row r="8" spans="1:14" ht="12.75" customHeight="1" x14ac:dyDescent="0.2">
      <c r="A8" s="7" t="s">
        <v>2</v>
      </c>
      <c r="B8" s="8">
        <v>17426586.695754357</v>
      </c>
      <c r="C8" s="8">
        <f t="shared" si="0"/>
        <v>17614965.726698447</v>
      </c>
      <c r="D8" s="8">
        <v>15925656.077250928</v>
      </c>
      <c r="E8" s="8">
        <f t="shared" ref="E8:E57" si="3">+D8-C8</f>
        <v>-1689309.6494475193</v>
      </c>
      <c r="F8" s="142">
        <f t="shared" ref="F8:F58" si="4">+(D8-C8)/C8</f>
        <v>-9.5901954943181419E-2</v>
      </c>
      <c r="G8" s="8">
        <f t="shared" ref="G8:G57" si="5">IF(F8&lt;0,C8,0)</f>
        <v>17614965.726698447</v>
      </c>
      <c r="H8" s="8">
        <f t="shared" ref="H8:H57" si="6">IF(F8&lt;0,G8-D8,0)</f>
        <v>1689309.6494475193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17614965.726698447</v>
      </c>
      <c r="M8" s="142">
        <f t="shared" si="2"/>
        <v>1.0809863929921811E-2</v>
      </c>
      <c r="N8" s="106">
        <f t="shared" ref="N8:N57" si="9">+L8/L$58</f>
        <v>2.7354865602904773E-3</v>
      </c>
    </row>
    <row r="9" spans="1:14" ht="12.75" customHeight="1" x14ac:dyDescent="0.2">
      <c r="A9" s="7" t="s">
        <v>3</v>
      </c>
      <c r="B9" s="8">
        <v>17052405.688975565</v>
      </c>
      <c r="C9" s="8">
        <f t="shared" si="0"/>
        <v>17236739.874151215</v>
      </c>
      <c r="D9" s="8">
        <v>16815746.939291541</v>
      </c>
      <c r="E9" s="8">
        <f t="shared" si="3"/>
        <v>-420992.93485967442</v>
      </c>
      <c r="F9" s="142">
        <f t="shared" si="4"/>
        <v>-2.4424162453771745E-2</v>
      </c>
      <c r="G9" s="8">
        <f t="shared" si="5"/>
        <v>17236739.874151215</v>
      </c>
      <c r="H9" s="8">
        <f t="shared" si="6"/>
        <v>420992.93485967442</v>
      </c>
      <c r="I9" s="8">
        <f t="shared" si="7"/>
        <v>0</v>
      </c>
      <c r="J9" s="8">
        <f t="shared" ref="J9:J57" si="10">IF(I9=0,0,D9-C9)</f>
        <v>0</v>
      </c>
      <c r="K9" s="8">
        <f t="shared" si="8"/>
        <v>0</v>
      </c>
      <c r="L9" s="8">
        <f t="shared" si="1"/>
        <v>17236739.874151215</v>
      </c>
      <c r="M9" s="142">
        <f t="shared" si="2"/>
        <v>1.0809863929921774E-2</v>
      </c>
      <c r="N9" s="106">
        <f t="shared" si="9"/>
        <v>2.6767506108455572E-3</v>
      </c>
    </row>
    <row r="10" spans="1:14" ht="12.75" customHeight="1" x14ac:dyDescent="0.2">
      <c r="A10" s="7" t="s">
        <v>4</v>
      </c>
      <c r="B10" s="8">
        <v>46613303.2900609</v>
      </c>
      <c r="C10" s="8">
        <f t="shared" si="0"/>
        <v>47117186.755950637</v>
      </c>
      <c r="D10" s="8">
        <v>47404096.113422394</v>
      </c>
      <c r="E10" s="8">
        <f t="shared" si="3"/>
        <v>286909.35747175664</v>
      </c>
      <c r="F10" s="142">
        <f t="shared" si="4"/>
        <v>6.0892718183247979E-3</v>
      </c>
      <c r="G10" s="8">
        <f t="shared" si="5"/>
        <v>0</v>
      </c>
      <c r="H10" s="8">
        <f t="shared" si="6"/>
        <v>0</v>
      </c>
      <c r="I10" s="8">
        <f t="shared" si="7"/>
        <v>47404096.113422394</v>
      </c>
      <c r="J10" s="8">
        <f t="shared" si="10"/>
        <v>286909.35747175664</v>
      </c>
      <c r="K10" s="8">
        <f t="shared" si="8"/>
        <v>286909.35747175734</v>
      </c>
      <c r="L10" s="8">
        <f t="shared" si="1"/>
        <v>47117186.755950637</v>
      </c>
      <c r="M10" s="142">
        <f t="shared" si="2"/>
        <v>1.0809863929921854E-2</v>
      </c>
      <c r="N10" s="106">
        <f t="shared" si="9"/>
        <v>7.3169844965549563E-3</v>
      </c>
    </row>
    <row r="11" spans="1:14" ht="12.75" customHeight="1" x14ac:dyDescent="0.2">
      <c r="A11" s="7" t="s">
        <v>5</v>
      </c>
      <c r="B11" s="8">
        <v>63329476.607104808</v>
      </c>
      <c r="C11" s="8">
        <f t="shared" si="0"/>
        <v>64014059.631980784</v>
      </c>
      <c r="D11" s="8">
        <v>46681959.266720206</v>
      </c>
      <c r="E11" s="8">
        <f t="shared" si="3"/>
        <v>-17332100.365260579</v>
      </c>
      <c r="F11" s="142">
        <f t="shared" si="4"/>
        <v>-0.27075458836548516</v>
      </c>
      <c r="G11" s="8">
        <f t="shared" si="5"/>
        <v>64014059.631980784</v>
      </c>
      <c r="H11" s="8">
        <f t="shared" si="6"/>
        <v>17332100.365260579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64014059.631980784</v>
      </c>
      <c r="M11" s="142">
        <f t="shared" si="2"/>
        <v>1.0809863929921918E-2</v>
      </c>
      <c r="N11" s="106">
        <f t="shared" si="9"/>
        <v>9.9409560319216814E-3</v>
      </c>
    </row>
    <row r="12" spans="1:14" ht="12.75" customHeight="1" x14ac:dyDescent="0.2">
      <c r="A12" s="7" t="s">
        <v>6</v>
      </c>
      <c r="B12" s="8">
        <v>403891953.68986362</v>
      </c>
      <c r="C12" s="8">
        <f t="shared" si="0"/>
        <v>408257970.75164133</v>
      </c>
      <c r="D12" s="8">
        <v>409304505.72194535</v>
      </c>
      <c r="E12" s="8">
        <f t="shared" si="3"/>
        <v>1046534.9703040123</v>
      </c>
      <c r="F12" s="142">
        <f t="shared" si="4"/>
        <v>2.5634158921067555E-3</v>
      </c>
      <c r="G12" s="8">
        <f t="shared" si="5"/>
        <v>0</v>
      </c>
      <c r="H12" s="8">
        <f t="shared" si="6"/>
        <v>0</v>
      </c>
      <c r="I12" s="8">
        <f t="shared" si="7"/>
        <v>409304505.72194535</v>
      </c>
      <c r="J12" s="8">
        <f t="shared" si="10"/>
        <v>1046534.9703040123</v>
      </c>
      <c r="K12" s="8">
        <f t="shared" si="8"/>
        <v>1046534.9703040149</v>
      </c>
      <c r="L12" s="8">
        <f t="shared" si="1"/>
        <v>408257970.75164133</v>
      </c>
      <c r="M12" s="142">
        <f t="shared" si="2"/>
        <v>1.080986392992182E-2</v>
      </c>
      <c r="N12" s="106">
        <f t="shared" si="9"/>
        <v>6.3399736874304738E-2</v>
      </c>
    </row>
    <row r="13" spans="1:14" ht="12.75" customHeight="1" x14ac:dyDescent="0.2">
      <c r="A13" s="7" t="s">
        <v>7</v>
      </c>
      <c r="B13" s="8">
        <v>70592115.725739479</v>
      </c>
      <c r="C13" s="8">
        <f t="shared" si="0"/>
        <v>71355206.891260028</v>
      </c>
      <c r="D13" s="8">
        <v>66877546.791158631</v>
      </c>
      <c r="E13" s="8">
        <f t="shared" si="3"/>
        <v>-4477660.1001013964</v>
      </c>
      <c r="F13" s="142">
        <f t="shared" si="4"/>
        <v>-6.2751693887245177E-2</v>
      </c>
      <c r="G13" s="8">
        <f t="shared" si="5"/>
        <v>71355206.891260028</v>
      </c>
      <c r="H13" s="8">
        <f t="shared" si="6"/>
        <v>4477660.1001013964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71355206.891260028</v>
      </c>
      <c r="M13" s="142">
        <f t="shared" si="2"/>
        <v>1.0809863929921972E-2</v>
      </c>
      <c r="N13" s="106">
        <f t="shared" si="9"/>
        <v>1.1080987183639143E-2</v>
      </c>
    </row>
    <row r="14" spans="1:14" ht="12.75" customHeight="1" x14ac:dyDescent="0.2">
      <c r="A14" s="7" t="s">
        <v>8</v>
      </c>
      <c r="B14" s="8">
        <v>11494653.163650524</v>
      </c>
      <c r="C14" s="8">
        <f t="shared" si="0"/>
        <v>11618908.800271232</v>
      </c>
      <c r="D14" s="8">
        <v>8617930.027534714</v>
      </c>
      <c r="E14" s="8">
        <f t="shared" si="3"/>
        <v>-3000978.7727365177</v>
      </c>
      <c r="F14" s="142">
        <f t="shared" si="4"/>
        <v>-0.25828404580182807</v>
      </c>
      <c r="G14" s="8">
        <f t="shared" si="5"/>
        <v>11618908.800271232</v>
      </c>
      <c r="H14" s="8">
        <f t="shared" si="6"/>
        <v>3000978.7727365177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11618908.800271232</v>
      </c>
      <c r="M14" s="142">
        <f t="shared" si="2"/>
        <v>1.0809863929921844E-2</v>
      </c>
      <c r="N14" s="106">
        <f t="shared" si="9"/>
        <v>1.8043389559486715E-3</v>
      </c>
    </row>
    <row r="15" spans="1:14" ht="12.75" customHeight="1" x14ac:dyDescent="0.2">
      <c r="A15" s="7" t="s">
        <v>9</v>
      </c>
      <c r="B15" s="8">
        <v>114259101.68417624</v>
      </c>
      <c r="C15" s="8">
        <f t="shared" si="0"/>
        <v>115494227.02613729</v>
      </c>
      <c r="D15" s="8">
        <v>87171357.774223074</v>
      </c>
      <c r="E15" s="8">
        <f t="shared" si="3"/>
        <v>-28322869.251914218</v>
      </c>
      <c r="F15" s="142">
        <f t="shared" si="4"/>
        <v>-0.24523190449601018</v>
      </c>
      <c r="G15" s="8">
        <f t="shared" si="5"/>
        <v>115494227.02613729</v>
      </c>
      <c r="H15" s="8">
        <f t="shared" si="6"/>
        <v>28322869.251914218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115494227.02613729</v>
      </c>
      <c r="M15" s="142">
        <f t="shared" si="2"/>
        <v>1.0809863929921906E-2</v>
      </c>
      <c r="N15" s="106">
        <f t="shared" si="9"/>
        <v>1.7935482289487867E-2</v>
      </c>
    </row>
    <row r="16" spans="1:14" ht="12.75" customHeight="1" x14ac:dyDescent="0.2">
      <c r="A16" s="7" t="s">
        <v>10</v>
      </c>
      <c r="B16" s="8">
        <v>16323540.600428507</v>
      </c>
      <c r="C16" s="8">
        <f t="shared" si="0"/>
        <v>16499995.853173694</v>
      </c>
      <c r="D16" s="8">
        <v>15773043.994827284</v>
      </c>
      <c r="E16" s="8">
        <f t="shared" si="3"/>
        <v>-726951.8583464101</v>
      </c>
      <c r="F16" s="142">
        <f t="shared" si="4"/>
        <v>-4.4057699457335585E-2</v>
      </c>
      <c r="G16" s="8">
        <f t="shared" si="5"/>
        <v>16499995.853173694</v>
      </c>
      <c r="H16" s="8">
        <f t="shared" si="6"/>
        <v>726951.8583464101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16499995.853173694</v>
      </c>
      <c r="M16" s="142">
        <f t="shared" si="2"/>
        <v>1.0809863929921846E-2</v>
      </c>
      <c r="N16" s="106">
        <f t="shared" si="9"/>
        <v>2.5623391837087013E-3</v>
      </c>
    </row>
    <row r="17" spans="1:14" s="9" customFormat="1" ht="12.75" customHeight="1" x14ac:dyDescent="0.2">
      <c r="A17" s="7" t="s">
        <v>11</v>
      </c>
      <c r="B17" s="8">
        <v>23002585.932114519</v>
      </c>
      <c r="C17" s="8">
        <f t="shared" si="0"/>
        <v>23251240.756077014</v>
      </c>
      <c r="D17" s="8">
        <v>20303696.289486747</v>
      </c>
      <c r="E17" s="8">
        <f t="shared" si="3"/>
        <v>-2947544.4665902667</v>
      </c>
      <c r="F17" s="142">
        <f t="shared" si="4"/>
        <v>-0.12676934093591921</v>
      </c>
      <c r="G17" s="8">
        <f t="shared" si="5"/>
        <v>23251240.756077014</v>
      </c>
      <c r="H17" s="8">
        <f t="shared" si="6"/>
        <v>2947544.4665902667</v>
      </c>
      <c r="I17" s="8">
        <f t="shared" si="7"/>
        <v>0</v>
      </c>
      <c r="J17" s="8">
        <f t="shared" si="10"/>
        <v>0</v>
      </c>
      <c r="K17" s="8">
        <f t="shared" si="8"/>
        <v>0</v>
      </c>
      <c r="L17" s="8">
        <f t="shared" si="1"/>
        <v>23251240.756077014</v>
      </c>
      <c r="M17" s="142">
        <f t="shared" si="2"/>
        <v>1.0809863929921946E-2</v>
      </c>
      <c r="N17" s="106">
        <f t="shared" si="9"/>
        <v>3.6107624383239713E-3</v>
      </c>
    </row>
    <row r="18" spans="1:14" ht="12.75" customHeight="1" x14ac:dyDescent="0.2">
      <c r="A18" s="7" t="s">
        <v>12</v>
      </c>
      <c r="B18" s="8">
        <v>58006783.608147316</v>
      </c>
      <c r="C18" s="8">
        <f t="shared" si="0"/>
        <v>58633829.045963809</v>
      </c>
      <c r="D18" s="8">
        <v>44853451.721811317</v>
      </c>
      <c r="E18" s="8">
        <f t="shared" si="3"/>
        <v>-13780377.324152492</v>
      </c>
      <c r="F18" s="142">
        <f t="shared" si="4"/>
        <v>-0.23502434598548694</v>
      </c>
      <c r="G18" s="8">
        <f t="shared" si="5"/>
        <v>58633829.045963809</v>
      </c>
      <c r="H18" s="8">
        <f t="shared" si="6"/>
        <v>13780377.324152492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58633829.045963809</v>
      </c>
      <c r="M18" s="142">
        <f t="shared" si="2"/>
        <v>1.0809863929921842E-2</v>
      </c>
      <c r="N18" s="106">
        <f t="shared" si="9"/>
        <v>9.1054421463053013E-3</v>
      </c>
    </row>
    <row r="19" spans="1:14" ht="12.75" customHeight="1" x14ac:dyDescent="0.2">
      <c r="A19" s="7" t="s">
        <v>13</v>
      </c>
      <c r="B19" s="8">
        <v>29514405.588223305</v>
      </c>
      <c r="C19" s="8">
        <f t="shared" si="0"/>
        <v>29833452.296604525</v>
      </c>
      <c r="D19" s="8">
        <v>23952821.445703149</v>
      </c>
      <c r="E19" s="8">
        <f t="shared" si="3"/>
        <v>-5880630.8509013765</v>
      </c>
      <c r="F19" s="142">
        <f t="shared" si="4"/>
        <v>-0.19711533189106231</v>
      </c>
      <c r="G19" s="8">
        <f t="shared" si="5"/>
        <v>29833452.296604525</v>
      </c>
      <c r="H19" s="8">
        <f t="shared" si="6"/>
        <v>5880630.8509013765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29833452.296604525</v>
      </c>
      <c r="M19" s="142">
        <f t="shared" si="2"/>
        <v>1.0809863929921908E-2</v>
      </c>
      <c r="N19" s="106">
        <f t="shared" si="9"/>
        <v>4.6329359404166512E-3</v>
      </c>
    </row>
    <row r="20" spans="1:14" ht="12.75" customHeight="1" x14ac:dyDescent="0.2">
      <c r="A20" s="7" t="s">
        <v>14</v>
      </c>
      <c r="B20" s="8">
        <v>154015273.35847297</v>
      </c>
      <c r="C20" s="8">
        <f t="shared" si="0"/>
        <v>155680157.5066078</v>
      </c>
      <c r="D20" s="8">
        <v>150376654.45592228</v>
      </c>
      <c r="E20" s="8">
        <f t="shared" si="3"/>
        <v>-5303503.0506855249</v>
      </c>
      <c r="F20" s="142">
        <f t="shared" si="4"/>
        <v>-3.4066660360749054E-2</v>
      </c>
      <c r="G20" s="8">
        <f t="shared" si="5"/>
        <v>155680157.5066078</v>
      </c>
      <c r="H20" s="8">
        <f t="shared" si="6"/>
        <v>5303503.0506855249</v>
      </c>
      <c r="I20" s="8">
        <f t="shared" si="7"/>
        <v>0</v>
      </c>
      <c r="J20" s="8">
        <f t="shared" si="10"/>
        <v>0</v>
      </c>
      <c r="K20" s="8">
        <f t="shared" si="8"/>
        <v>0</v>
      </c>
      <c r="L20" s="8">
        <f t="shared" si="1"/>
        <v>155680157.5066078</v>
      </c>
      <c r="M20" s="142">
        <f t="shared" si="2"/>
        <v>1.080986392992196E-2</v>
      </c>
      <c r="N20" s="106">
        <f t="shared" si="9"/>
        <v>2.4176088967222131E-2</v>
      </c>
    </row>
    <row r="21" spans="1:14" ht="12.75" customHeight="1" x14ac:dyDescent="0.2">
      <c r="A21" s="7" t="s">
        <v>15</v>
      </c>
      <c r="B21" s="8">
        <v>19285210.294474676</v>
      </c>
      <c r="C21" s="8">
        <f t="shared" si="0"/>
        <v>19493680.793617874</v>
      </c>
      <c r="D21" s="8">
        <v>19127351.077358264</v>
      </c>
      <c r="E21" s="8">
        <f t="shared" si="3"/>
        <v>-366329.71625960991</v>
      </c>
      <c r="F21" s="142">
        <f t="shared" si="4"/>
        <v>-1.8792229140201386E-2</v>
      </c>
      <c r="G21" s="8">
        <f t="shared" si="5"/>
        <v>19493680.793617874</v>
      </c>
      <c r="H21" s="8">
        <f t="shared" si="6"/>
        <v>366329.71625960991</v>
      </c>
      <c r="I21" s="8">
        <f t="shared" si="7"/>
        <v>0</v>
      </c>
      <c r="J21" s="8">
        <f t="shared" si="10"/>
        <v>0</v>
      </c>
      <c r="K21" s="8">
        <f t="shared" si="8"/>
        <v>0</v>
      </c>
      <c r="L21" s="8">
        <f t="shared" si="1"/>
        <v>19493680.793617874</v>
      </c>
      <c r="M21" s="142">
        <f t="shared" si="2"/>
        <v>1.0809863929921787E-2</v>
      </c>
      <c r="N21" s="106">
        <f t="shared" si="9"/>
        <v>3.0272384657956918E-3</v>
      </c>
    </row>
    <row r="22" spans="1:14" ht="12.75" customHeight="1" x14ac:dyDescent="0.2">
      <c r="A22" s="7" t="s">
        <v>16</v>
      </c>
      <c r="B22" s="8">
        <v>14371628.721762354</v>
      </c>
      <c r="C22" s="8">
        <f t="shared" si="0"/>
        <v>14526984.072695961</v>
      </c>
      <c r="D22" s="8">
        <v>7521497.8369801007</v>
      </c>
      <c r="E22" s="8">
        <f t="shared" si="3"/>
        <v>-7005486.2357158605</v>
      </c>
      <c r="F22" s="142">
        <f t="shared" si="4"/>
        <v>-0.48223954818556919</v>
      </c>
      <c r="G22" s="8">
        <f t="shared" si="5"/>
        <v>14526984.072695961</v>
      </c>
      <c r="H22" s="8">
        <f t="shared" si="6"/>
        <v>7005486.2357158605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14526984.072695961</v>
      </c>
      <c r="M22" s="142">
        <f t="shared" si="2"/>
        <v>1.0809863929921846E-2</v>
      </c>
      <c r="N22" s="106">
        <f t="shared" si="9"/>
        <v>2.2559436282174215E-3</v>
      </c>
    </row>
    <row r="23" spans="1:14" ht="12.75" customHeight="1" x14ac:dyDescent="0.2">
      <c r="A23" s="7" t="s">
        <v>17</v>
      </c>
      <c r="B23" s="8">
        <v>126041111.7528064</v>
      </c>
      <c r="C23" s="8">
        <f t="shared" si="0"/>
        <v>127403599.02043031</v>
      </c>
      <c r="D23" s="8">
        <v>112159447.62149425</v>
      </c>
      <c r="E23" s="8">
        <f t="shared" si="3"/>
        <v>-15244151.398936063</v>
      </c>
      <c r="F23" s="142">
        <f t="shared" si="4"/>
        <v>-0.11965243930425801</v>
      </c>
      <c r="G23" s="8">
        <f t="shared" si="5"/>
        <v>127403599.02043031</v>
      </c>
      <c r="H23" s="8">
        <f t="shared" si="6"/>
        <v>15244151.398936063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127403599.02043031</v>
      </c>
      <c r="M23" s="142">
        <f t="shared" si="2"/>
        <v>1.0809863929921894E-2</v>
      </c>
      <c r="N23" s="106">
        <f t="shared" si="9"/>
        <v>1.9784928240013391E-2</v>
      </c>
    </row>
    <row r="24" spans="1:14" ht="12.75" customHeight="1" x14ac:dyDescent="0.2">
      <c r="A24" s="7" t="s">
        <v>18</v>
      </c>
      <c r="B24" s="8">
        <v>134743502.36418512</v>
      </c>
      <c r="C24" s="8">
        <f t="shared" si="0"/>
        <v>136200061.29018307</v>
      </c>
      <c r="D24" s="8">
        <v>139538165.86195713</v>
      </c>
      <c r="E24" s="8">
        <f t="shared" si="3"/>
        <v>3338104.5717740655</v>
      </c>
      <c r="F24" s="142">
        <f t="shared" si="4"/>
        <v>2.4508833110302476E-2</v>
      </c>
      <c r="G24" s="8">
        <f t="shared" si="5"/>
        <v>0</v>
      </c>
      <c r="H24" s="8">
        <f t="shared" si="6"/>
        <v>0</v>
      </c>
      <c r="I24" s="8">
        <f t="shared" si="7"/>
        <v>139538165.86195713</v>
      </c>
      <c r="J24" s="8">
        <f t="shared" si="10"/>
        <v>3338104.5717740655</v>
      </c>
      <c r="K24" s="8">
        <f t="shared" si="8"/>
        <v>3338104.5717740739</v>
      </c>
      <c r="L24" s="8">
        <f t="shared" si="1"/>
        <v>136200061.29018307</v>
      </c>
      <c r="M24" s="142">
        <f t="shared" si="2"/>
        <v>1.0809863929921839E-2</v>
      </c>
      <c r="N24" s="106">
        <f t="shared" si="9"/>
        <v>2.1150960095558818E-2</v>
      </c>
    </row>
    <row r="25" spans="1:14" ht="12.75" customHeight="1" x14ac:dyDescent="0.2">
      <c r="A25" s="7" t="s">
        <v>19</v>
      </c>
      <c r="B25" s="8">
        <v>24225145.438685045</v>
      </c>
      <c r="C25" s="8">
        <f t="shared" si="0"/>
        <v>24487015.964559797</v>
      </c>
      <c r="D25" s="8">
        <v>22746519.095873114</v>
      </c>
      <c r="E25" s="8">
        <f t="shared" si="3"/>
        <v>-1740496.8686866835</v>
      </c>
      <c r="F25" s="142">
        <f t="shared" si="4"/>
        <v>-7.1078357248825857E-2</v>
      </c>
      <c r="G25" s="8">
        <f t="shared" si="5"/>
        <v>24487015.964559797</v>
      </c>
      <c r="H25" s="8">
        <f t="shared" si="6"/>
        <v>1740496.8686866835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24487015.964559797</v>
      </c>
      <c r="M25" s="142">
        <f t="shared" si="2"/>
        <v>1.0809863929921861E-2</v>
      </c>
      <c r="N25" s="106">
        <f t="shared" si="9"/>
        <v>3.8026700767942057E-3</v>
      </c>
    </row>
    <row r="26" spans="1:14" ht="12.75" customHeight="1" x14ac:dyDescent="0.2">
      <c r="A26" s="7" t="s">
        <v>20</v>
      </c>
      <c r="B26" s="8">
        <v>329693374.20898294</v>
      </c>
      <c r="C26" s="8">
        <f t="shared" si="0"/>
        <v>333257314.72277886</v>
      </c>
      <c r="D26" s="8">
        <v>322790025.36483473</v>
      </c>
      <c r="E26" s="8">
        <f t="shared" si="3"/>
        <v>-10467289.357944131</v>
      </c>
      <c r="F26" s="142">
        <f t="shared" si="4"/>
        <v>-3.1409031086538579E-2</v>
      </c>
      <c r="G26" s="8">
        <f t="shared" si="5"/>
        <v>333257314.72277886</v>
      </c>
      <c r="H26" s="8">
        <f t="shared" si="6"/>
        <v>10467289.357944131</v>
      </c>
      <c r="I26" s="8">
        <f t="shared" si="7"/>
        <v>0</v>
      </c>
      <c r="J26" s="8">
        <f t="shared" si="10"/>
        <v>0</v>
      </c>
      <c r="K26" s="8">
        <f t="shared" si="8"/>
        <v>0</v>
      </c>
      <c r="L26" s="8">
        <f t="shared" si="1"/>
        <v>333257314.72277886</v>
      </c>
      <c r="M26" s="142">
        <f t="shared" si="2"/>
        <v>1.0809863929921852E-2</v>
      </c>
      <c r="N26" s="106">
        <f t="shared" si="9"/>
        <v>5.1752635780661235E-2</v>
      </c>
    </row>
    <row r="27" spans="1:14" s="9" customFormat="1" ht="12.75" customHeight="1" x14ac:dyDescent="0.2">
      <c r="A27" s="7" t="s">
        <v>21</v>
      </c>
      <c r="B27" s="8">
        <v>48892071.520912051</v>
      </c>
      <c r="C27" s="8">
        <f t="shared" si="0"/>
        <v>49420588.161305122</v>
      </c>
      <c r="D27" s="8">
        <v>41753766.2648701</v>
      </c>
      <c r="E27" s="8">
        <f t="shared" si="3"/>
        <v>-7666821.8964350224</v>
      </c>
      <c r="F27" s="142">
        <f t="shared" si="4"/>
        <v>-0.15513416941561048</v>
      </c>
      <c r="G27" s="8">
        <f t="shared" si="5"/>
        <v>49420588.161305122</v>
      </c>
      <c r="H27" s="8">
        <f t="shared" si="6"/>
        <v>7666821.8964350224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49420588.161305122</v>
      </c>
      <c r="M27" s="142">
        <f t="shared" si="2"/>
        <v>1.0809863929921939E-2</v>
      </c>
      <c r="N27" s="106">
        <f t="shared" si="9"/>
        <v>7.6746873547416895E-3</v>
      </c>
    </row>
    <row r="28" spans="1:14" ht="12.75" customHeight="1" x14ac:dyDescent="0.2">
      <c r="A28" s="7" t="s">
        <v>22</v>
      </c>
      <c r="B28" s="8">
        <v>7842309.0808984293</v>
      </c>
      <c r="C28" s="8">
        <f t="shared" si="0"/>
        <v>7927083.3749593319</v>
      </c>
      <c r="D28" s="8">
        <v>3481284.3138500904</v>
      </c>
      <c r="E28" s="8">
        <f t="shared" si="3"/>
        <v>-4445799.0611092411</v>
      </c>
      <c r="F28" s="142">
        <f t="shared" si="4"/>
        <v>-0.56083667230660983</v>
      </c>
      <c r="G28" s="8">
        <f t="shared" si="5"/>
        <v>7927083.3749593319</v>
      </c>
      <c r="H28" s="8">
        <f t="shared" si="6"/>
        <v>4445799.0611092411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7927083.374959331</v>
      </c>
      <c r="M28" s="142">
        <f t="shared" si="2"/>
        <v>1.0809863929921752E-2</v>
      </c>
      <c r="N28" s="106">
        <f t="shared" si="9"/>
        <v>1.2310231181226156E-3</v>
      </c>
    </row>
    <row r="29" spans="1:14" ht="12.75" customHeight="1" x14ac:dyDescent="0.2">
      <c r="A29" s="7" t="s">
        <v>23</v>
      </c>
      <c r="B29" s="8">
        <v>35886715.230838917</v>
      </c>
      <c r="C29" s="8">
        <f t="shared" si="0"/>
        <v>36274645.739376143</v>
      </c>
      <c r="D29" s="8">
        <v>33009464.764907505</v>
      </c>
      <c r="E29" s="8">
        <f t="shared" si="3"/>
        <v>-3265180.9744686373</v>
      </c>
      <c r="F29" s="142">
        <f t="shared" si="4"/>
        <v>-9.0012759819299404E-2</v>
      </c>
      <c r="G29" s="8">
        <f t="shared" si="5"/>
        <v>36274645.739376143</v>
      </c>
      <c r="H29" s="8">
        <f t="shared" si="6"/>
        <v>3265180.9744686373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36274645.739376143</v>
      </c>
      <c r="M29" s="142">
        <f t="shared" si="2"/>
        <v>1.0809863929921927E-2</v>
      </c>
      <c r="N29" s="106">
        <f t="shared" si="9"/>
        <v>5.6332102735212079E-3</v>
      </c>
    </row>
    <row r="30" spans="1:14" ht="12.75" customHeight="1" x14ac:dyDescent="0.2">
      <c r="A30" s="7" t="s">
        <v>24</v>
      </c>
      <c r="B30" s="8">
        <v>34566304.761901699</v>
      </c>
      <c r="C30" s="8">
        <f t="shared" si="0"/>
        <v>34939961.812938064</v>
      </c>
      <c r="D30" s="8">
        <v>29863208.834461536</v>
      </c>
      <c r="E30" s="8">
        <f t="shared" si="3"/>
        <v>-5076752.9784765281</v>
      </c>
      <c r="F30" s="142">
        <f t="shared" si="4"/>
        <v>-0.14529932819207134</v>
      </c>
      <c r="G30" s="8">
        <f t="shared" si="5"/>
        <v>34939961.812938064</v>
      </c>
      <c r="H30" s="8">
        <f t="shared" si="6"/>
        <v>5076752.9784765281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34939961.812938064</v>
      </c>
      <c r="M30" s="142">
        <f t="shared" si="2"/>
        <v>1.08098639299218E-2</v>
      </c>
      <c r="N30" s="106">
        <f t="shared" si="9"/>
        <v>5.4259427715769174E-3</v>
      </c>
    </row>
    <row r="31" spans="1:14" ht="12.75" customHeight="1" x14ac:dyDescent="0.2">
      <c r="A31" s="7" t="s">
        <v>25</v>
      </c>
      <c r="B31" s="8">
        <v>557349678.77372706</v>
      </c>
      <c r="C31" s="8">
        <f t="shared" si="0"/>
        <v>563374552.96265674</v>
      </c>
      <c r="D31" s="8">
        <v>532481553.04654372</v>
      </c>
      <c r="E31" s="8">
        <f t="shared" si="3"/>
        <v>-30892999.916113019</v>
      </c>
      <c r="F31" s="142">
        <f t="shared" si="4"/>
        <v>-5.4835632446751215E-2</v>
      </c>
      <c r="G31" s="8">
        <f t="shared" si="5"/>
        <v>563374552.96265674</v>
      </c>
      <c r="H31" s="8">
        <f t="shared" si="6"/>
        <v>30892999.916113019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563374552.96265674</v>
      </c>
      <c r="M31" s="142">
        <f t="shared" si="2"/>
        <v>1.0809863929921913E-2</v>
      </c>
      <c r="N31" s="106">
        <f t="shared" si="9"/>
        <v>8.7488306361175674E-2</v>
      </c>
    </row>
    <row r="32" spans="1:14" ht="12.75" customHeight="1" x14ac:dyDescent="0.2">
      <c r="A32" s="7" t="s">
        <v>26</v>
      </c>
      <c r="B32" s="8">
        <v>14583522.022226201</v>
      </c>
      <c r="C32" s="8">
        <f t="shared" si="0"/>
        <v>14741167.910905486</v>
      </c>
      <c r="D32" s="8">
        <v>8837286.05041367</v>
      </c>
      <c r="E32" s="8">
        <f t="shared" si="3"/>
        <v>-5903881.860491816</v>
      </c>
      <c r="F32" s="142">
        <f t="shared" si="4"/>
        <v>-0.40050299244771076</v>
      </c>
      <c r="G32" s="8">
        <f t="shared" si="5"/>
        <v>14741167.910905486</v>
      </c>
      <c r="H32" s="8">
        <f t="shared" si="6"/>
        <v>5903881.860491816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14741167.910905486</v>
      </c>
      <c r="M32" s="142">
        <f t="shared" si="2"/>
        <v>1.0809863929921894E-2</v>
      </c>
      <c r="N32" s="106">
        <f t="shared" si="9"/>
        <v>2.2892049481622887E-3</v>
      </c>
    </row>
    <row r="33" spans="1:14" ht="12.75" customHeight="1" x14ac:dyDescent="0.2">
      <c r="A33" s="7" t="s">
        <v>27</v>
      </c>
      <c r="B33" s="8">
        <v>25103278.020126667</v>
      </c>
      <c r="C33" s="8">
        <f t="shared" si="0"/>
        <v>25374641.039719235</v>
      </c>
      <c r="D33" s="8">
        <v>21957586.265530031</v>
      </c>
      <c r="E33" s="8">
        <f t="shared" si="3"/>
        <v>-3417054.774189204</v>
      </c>
      <c r="F33" s="142">
        <f t="shared" si="4"/>
        <v>-0.1346641620994932</v>
      </c>
      <c r="G33" s="8">
        <f t="shared" si="5"/>
        <v>25374641.039719235</v>
      </c>
      <c r="H33" s="8">
        <f t="shared" si="6"/>
        <v>3417054.774189204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25374641.039719235</v>
      </c>
      <c r="M33" s="142">
        <f t="shared" si="2"/>
        <v>1.0809863929921891E-2</v>
      </c>
      <c r="N33" s="106">
        <f t="shared" si="9"/>
        <v>3.9405123241961007E-3</v>
      </c>
    </row>
    <row r="34" spans="1:14" ht="12.75" customHeight="1" x14ac:dyDescent="0.2">
      <c r="A34" s="7" t="s">
        <v>28</v>
      </c>
      <c r="B34" s="8">
        <v>13558318.885402067</v>
      </c>
      <c r="C34" s="8">
        <f t="shared" si="0"/>
        <v>13704882.467671754</v>
      </c>
      <c r="D34" s="8">
        <v>13573910.890714904</v>
      </c>
      <c r="E34" s="8">
        <f t="shared" si="3"/>
        <v>-130971.57695684955</v>
      </c>
      <c r="F34" s="142">
        <f t="shared" si="4"/>
        <v>-9.5565633098858363E-3</v>
      </c>
      <c r="G34" s="8">
        <f t="shared" si="5"/>
        <v>13704882.467671754</v>
      </c>
      <c r="H34" s="8">
        <f t="shared" si="6"/>
        <v>130971.57695684955</v>
      </c>
      <c r="I34" s="8">
        <f t="shared" si="7"/>
        <v>0</v>
      </c>
      <c r="J34" s="8">
        <f t="shared" si="10"/>
        <v>0</v>
      </c>
      <c r="K34" s="8">
        <f t="shared" si="8"/>
        <v>0</v>
      </c>
      <c r="L34" s="8">
        <f t="shared" si="1"/>
        <v>13704882.467671754</v>
      </c>
      <c r="M34" s="142">
        <f t="shared" si="2"/>
        <v>1.0809863929921937E-2</v>
      </c>
      <c r="N34" s="106">
        <f t="shared" si="9"/>
        <v>2.1282767382201028E-3</v>
      </c>
    </row>
    <row r="35" spans="1:14" ht="12.75" customHeight="1" x14ac:dyDescent="0.2">
      <c r="A35" s="7" t="s">
        <v>29</v>
      </c>
      <c r="B35" s="8">
        <v>20096691.105497729</v>
      </c>
      <c r="C35" s="8">
        <f t="shared" si="0"/>
        <v>20313933.601789832</v>
      </c>
      <c r="D35" s="8">
        <v>15173886.093801813</v>
      </c>
      <c r="E35" s="8">
        <f t="shared" si="3"/>
        <v>-5140047.5079880189</v>
      </c>
      <c r="F35" s="142">
        <f t="shared" si="4"/>
        <v>-0.25303063447717172</v>
      </c>
      <c r="G35" s="8">
        <f t="shared" si="5"/>
        <v>20313933.601789832</v>
      </c>
      <c r="H35" s="8">
        <f t="shared" si="6"/>
        <v>5140047.5079880189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20313933.601789832</v>
      </c>
      <c r="M35" s="142">
        <f t="shared" si="2"/>
        <v>1.0809863929921944E-2</v>
      </c>
      <c r="N35" s="106">
        <f t="shared" si="9"/>
        <v>3.1546182499864765E-3</v>
      </c>
    </row>
    <row r="36" spans="1:14" ht="12.75" customHeight="1" x14ac:dyDescent="0.2">
      <c r="A36" s="7" t="s">
        <v>30</v>
      </c>
      <c r="B36" s="8">
        <v>18479484.022427205</v>
      </c>
      <c r="C36" s="8">
        <f t="shared" si="0"/>
        <v>18679244.730204809</v>
      </c>
      <c r="D36" s="8">
        <v>17308245.211356126</v>
      </c>
      <c r="E36" s="8">
        <f t="shared" si="3"/>
        <v>-1370999.5188486837</v>
      </c>
      <c r="F36" s="142">
        <f t="shared" si="4"/>
        <v>-7.3396946110553543E-2</v>
      </c>
      <c r="G36" s="8">
        <f t="shared" si="5"/>
        <v>18679244.730204809</v>
      </c>
      <c r="H36" s="8">
        <f t="shared" si="6"/>
        <v>1370999.5188486837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18679244.730204809</v>
      </c>
      <c r="M36" s="142">
        <f t="shared" si="2"/>
        <v>1.0809863929921931E-2</v>
      </c>
      <c r="N36" s="106">
        <f t="shared" si="9"/>
        <v>2.9007619832269183E-3</v>
      </c>
    </row>
    <row r="37" spans="1:14" ht="12.75" customHeight="1" x14ac:dyDescent="0.2">
      <c r="A37" s="7" t="s">
        <v>31</v>
      </c>
      <c r="B37" s="8">
        <v>175716190.01198009</v>
      </c>
      <c r="C37" s="8">
        <f t="shared" si="0"/>
        <v>177615658.11629388</v>
      </c>
      <c r="D37" s="8">
        <v>159954179.50093096</v>
      </c>
      <c r="E37" s="8">
        <f t="shared" si="3"/>
        <v>-17661478.615362912</v>
      </c>
      <c r="F37" s="142">
        <f t="shared" si="4"/>
        <v>-9.943649564836822E-2</v>
      </c>
      <c r="G37" s="8">
        <f t="shared" si="5"/>
        <v>177615658.11629388</v>
      </c>
      <c r="H37" s="8">
        <f t="shared" si="6"/>
        <v>17661478.615362912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177615658.11629388</v>
      </c>
      <c r="M37" s="142">
        <f t="shared" si="2"/>
        <v>1.0809863929921811E-2</v>
      </c>
      <c r="N37" s="106">
        <f t="shared" si="9"/>
        <v>2.7582525746153427E-2</v>
      </c>
    </row>
    <row r="38" spans="1:14" ht="12.75" customHeight="1" x14ac:dyDescent="0.2">
      <c r="A38" s="7" t="s">
        <v>32</v>
      </c>
      <c r="B38" s="8">
        <v>34243098.954183735</v>
      </c>
      <c r="C38" s="8">
        <f t="shared" si="0"/>
        <v>34613262.194417313</v>
      </c>
      <c r="D38" s="8">
        <v>28217869.661323886</v>
      </c>
      <c r="E38" s="8">
        <f t="shared" si="3"/>
        <v>-6395392.5330934264</v>
      </c>
      <c r="F38" s="142">
        <f t="shared" si="4"/>
        <v>-0.18476711317100078</v>
      </c>
      <c r="G38" s="8">
        <f t="shared" si="5"/>
        <v>34613262.194417313</v>
      </c>
      <c r="H38" s="8">
        <f t="shared" si="6"/>
        <v>6395392.5330934264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34613262.194417313</v>
      </c>
      <c r="M38" s="142">
        <f t="shared" si="2"/>
        <v>1.080986392992192E-2</v>
      </c>
      <c r="N38" s="106">
        <f t="shared" si="9"/>
        <v>5.3752085022299714E-3</v>
      </c>
    </row>
    <row r="39" spans="1:14" s="9" customFormat="1" ht="12.75" customHeight="1" x14ac:dyDescent="0.2">
      <c r="A39" s="7" t="s">
        <v>33</v>
      </c>
      <c r="B39" s="8">
        <v>125549149.19157778</v>
      </c>
      <c r="C39" s="8">
        <f t="shared" si="0"/>
        <v>126906318.41085619</v>
      </c>
      <c r="D39" s="8">
        <v>114385786.47315101</v>
      </c>
      <c r="E39" s="8">
        <f t="shared" si="3"/>
        <v>-12520531.937705174</v>
      </c>
      <c r="F39" s="142">
        <f t="shared" si="4"/>
        <v>-9.8659641966527226E-2</v>
      </c>
      <c r="G39" s="8">
        <f t="shared" si="5"/>
        <v>126906318.41085619</v>
      </c>
      <c r="H39" s="8">
        <f t="shared" si="6"/>
        <v>12520531.937705174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si="1"/>
        <v>126906318.41085619</v>
      </c>
      <c r="M39" s="142">
        <f t="shared" si="2"/>
        <v>1.0809863929921821E-2</v>
      </c>
      <c r="N39" s="106">
        <f t="shared" si="9"/>
        <v>1.9707703881743917E-2</v>
      </c>
    </row>
    <row r="40" spans="1:14" ht="12.75" customHeight="1" x14ac:dyDescent="0.2">
      <c r="A40" s="7" t="s">
        <v>34</v>
      </c>
      <c r="B40" s="8">
        <v>25019329.014264535</v>
      </c>
      <c r="C40" s="8">
        <f t="shared" si="0"/>
        <v>25289784.55652668</v>
      </c>
      <c r="D40" s="8">
        <v>25099564.826270469</v>
      </c>
      <c r="E40" s="8">
        <f t="shared" si="3"/>
        <v>-190219.73025621101</v>
      </c>
      <c r="F40" s="142">
        <f t="shared" si="4"/>
        <v>-7.5216034296788784E-3</v>
      </c>
      <c r="G40" s="8">
        <f t="shared" si="5"/>
        <v>25289784.55652668</v>
      </c>
      <c r="H40" s="8">
        <f t="shared" si="6"/>
        <v>190219.73025621101</v>
      </c>
      <c r="I40" s="8">
        <f t="shared" si="7"/>
        <v>0</v>
      </c>
      <c r="J40" s="8">
        <f t="shared" si="10"/>
        <v>0</v>
      </c>
      <c r="K40" s="8">
        <f t="shared" si="8"/>
        <v>0</v>
      </c>
      <c r="L40" s="8">
        <f t="shared" si="1"/>
        <v>25289784.55652668</v>
      </c>
      <c r="M40" s="142">
        <f t="shared" si="2"/>
        <v>1.0809863929921809E-2</v>
      </c>
      <c r="N40" s="106">
        <f t="shared" si="9"/>
        <v>3.9273346789523789E-3</v>
      </c>
    </row>
    <row r="41" spans="1:14" ht="12.75" customHeight="1" x14ac:dyDescent="0.2">
      <c r="A41" s="7" t="s">
        <v>35</v>
      </c>
      <c r="B41" s="8">
        <v>23063567.986300986</v>
      </c>
      <c r="C41" s="8">
        <f t="shared" si="0"/>
        <v>23312882.017971404</v>
      </c>
      <c r="D41" s="8">
        <v>23959563.673811525</v>
      </c>
      <c r="E41" s="8">
        <f t="shared" si="3"/>
        <v>646681.65584012121</v>
      </c>
      <c r="F41" s="142">
        <f t="shared" si="4"/>
        <v>2.7739241134648564E-2</v>
      </c>
      <c r="G41" s="8">
        <f t="shared" si="5"/>
        <v>0</v>
      </c>
      <c r="H41" s="8">
        <f t="shared" si="6"/>
        <v>0</v>
      </c>
      <c r="I41" s="8">
        <f t="shared" si="7"/>
        <v>23959563.673811525</v>
      </c>
      <c r="J41" s="8">
        <f t="shared" si="10"/>
        <v>646681.65584012121</v>
      </c>
      <c r="K41" s="8">
        <f t="shared" si="8"/>
        <v>646681.65584012284</v>
      </c>
      <c r="L41" s="8">
        <f t="shared" si="1"/>
        <v>23312882.017971404</v>
      </c>
      <c r="M41" s="142">
        <f t="shared" si="2"/>
        <v>1.080986392992195E-2</v>
      </c>
      <c r="N41" s="106">
        <f t="shared" si="9"/>
        <v>3.6203349147106768E-3</v>
      </c>
    </row>
    <row r="42" spans="1:14" ht="12.75" customHeight="1" x14ac:dyDescent="0.2">
      <c r="A42" s="7" t="s">
        <v>36</v>
      </c>
      <c r="B42" s="8">
        <v>27035788.670215089</v>
      </c>
      <c r="C42" s="8">
        <f t="shared" si="0"/>
        <v>27328041.866978236</v>
      </c>
      <c r="D42" s="8">
        <v>24565967.27848582</v>
      </c>
      <c r="E42" s="8">
        <f t="shared" si="3"/>
        <v>-2762074.5884924158</v>
      </c>
      <c r="F42" s="142">
        <f t="shared" si="4"/>
        <v>-0.1010710757081341</v>
      </c>
      <c r="G42" s="8">
        <f t="shared" si="5"/>
        <v>27328041.866978236</v>
      </c>
      <c r="H42" s="8">
        <f t="shared" si="6"/>
        <v>2762074.5884924158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"/>
        <v>27328041.866978236</v>
      </c>
      <c r="M42" s="142">
        <f t="shared" si="2"/>
        <v>1.0809863929921804E-2</v>
      </c>
      <c r="N42" s="106">
        <f t="shared" si="9"/>
        <v>4.2438624295970048E-3</v>
      </c>
    </row>
    <row r="43" spans="1:14" ht="12.75" customHeight="1" x14ac:dyDescent="0.2">
      <c r="A43" s="7" t="s">
        <v>37</v>
      </c>
      <c r="B43" s="8">
        <v>38081080.257156044</v>
      </c>
      <c r="C43" s="8">
        <f t="shared" si="0"/>
        <v>38492731.553040333</v>
      </c>
      <c r="D43" s="8">
        <v>30981862.854172163</v>
      </c>
      <c r="E43" s="8">
        <f t="shared" si="3"/>
        <v>-7510868.6988681704</v>
      </c>
      <c r="F43" s="142">
        <f t="shared" si="4"/>
        <v>-0.19512433635733828</v>
      </c>
      <c r="G43" s="8">
        <f t="shared" si="5"/>
        <v>38492731.553040333</v>
      </c>
      <c r="H43" s="8">
        <f t="shared" si="6"/>
        <v>7510868.6988681704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"/>
        <v>38492731.553040333</v>
      </c>
      <c r="M43" s="142">
        <f t="shared" si="2"/>
        <v>1.0809863929921814E-2</v>
      </c>
      <c r="N43" s="106">
        <f t="shared" si="9"/>
        <v>5.9776641899800392E-3</v>
      </c>
    </row>
    <row r="44" spans="1:14" s="9" customFormat="1" ht="12.75" customHeight="1" x14ac:dyDescent="0.2">
      <c r="A44" s="7" t="s">
        <v>38</v>
      </c>
      <c r="B44" s="8">
        <v>89341730.87443617</v>
      </c>
      <c r="C44" s="8">
        <f t="shared" si="0"/>
        <v>90307502.828452528</v>
      </c>
      <c r="D44" s="8">
        <v>83975372.186020419</v>
      </c>
      <c r="E44" s="8">
        <f t="shared" si="3"/>
        <v>-6332130.6424321085</v>
      </c>
      <c r="F44" s="142">
        <f t="shared" si="4"/>
        <v>-7.0117437024701898E-2</v>
      </c>
      <c r="G44" s="8">
        <f t="shared" si="5"/>
        <v>90307502.828452528</v>
      </c>
      <c r="H44" s="8">
        <f t="shared" si="6"/>
        <v>6332130.6424321085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"/>
        <v>90307502.828452528</v>
      </c>
      <c r="M44" s="142">
        <f t="shared" si="2"/>
        <v>1.0809863929921905E-2</v>
      </c>
      <c r="N44" s="106">
        <f t="shared" si="9"/>
        <v>1.4024152196118274E-2</v>
      </c>
    </row>
    <row r="45" spans="1:14" ht="12.75" customHeight="1" x14ac:dyDescent="0.2">
      <c r="A45" s="7" t="s">
        <v>39</v>
      </c>
      <c r="B45" s="8">
        <v>1572579931.8257399</v>
      </c>
      <c r="C45" s="8">
        <f t="shared" si="0"/>
        <v>1589579306.907702</v>
      </c>
      <c r="D45" s="8">
        <v>1732132130.6845245</v>
      </c>
      <c r="E45" s="8">
        <f t="shared" si="3"/>
        <v>142552823.77682257</v>
      </c>
      <c r="F45" s="142">
        <f t="shared" si="4"/>
        <v>8.9679592051395404E-2</v>
      </c>
      <c r="G45" s="8">
        <f t="shared" si="5"/>
        <v>0</v>
      </c>
      <c r="H45" s="8">
        <f t="shared" si="6"/>
        <v>0</v>
      </c>
      <c r="I45" s="8">
        <f t="shared" si="7"/>
        <v>1732132130.6845245</v>
      </c>
      <c r="J45" s="8">
        <f t="shared" si="10"/>
        <v>142552823.77682257</v>
      </c>
      <c r="K45" s="8">
        <f t="shared" si="8"/>
        <v>142552823.77682292</v>
      </c>
      <c r="L45" s="8">
        <f t="shared" si="1"/>
        <v>1589579306.9077015</v>
      </c>
      <c r="M45" s="142">
        <f t="shared" si="2"/>
        <v>1.0809863929921599E-2</v>
      </c>
      <c r="N45" s="106">
        <f t="shared" si="9"/>
        <v>0.24685105256670067</v>
      </c>
    </row>
    <row r="46" spans="1:14" ht="12.75" customHeight="1" x14ac:dyDescent="0.2">
      <c r="A46" s="7" t="s">
        <v>40</v>
      </c>
      <c r="B46" s="8">
        <v>9549070.3966262117</v>
      </c>
      <c r="C46" s="8">
        <f t="shared" si="0"/>
        <v>9652294.5482709855</v>
      </c>
      <c r="D46" s="8">
        <v>6552343.6614334434</v>
      </c>
      <c r="E46" s="8">
        <f t="shared" si="3"/>
        <v>-3099950.8868375421</v>
      </c>
      <c r="F46" s="142">
        <f t="shared" si="4"/>
        <v>-0.32116206890856186</v>
      </c>
      <c r="G46" s="8">
        <f t="shared" si="5"/>
        <v>9652294.5482709855</v>
      </c>
      <c r="H46" s="8">
        <f t="shared" si="6"/>
        <v>3099950.8868375421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"/>
        <v>9652294.5482709855</v>
      </c>
      <c r="M46" s="142">
        <f t="shared" si="2"/>
        <v>1.0809863929921804E-2</v>
      </c>
      <c r="N46" s="106">
        <f t="shared" si="9"/>
        <v>1.4989368939129434E-3</v>
      </c>
    </row>
    <row r="47" spans="1:14" s="9" customFormat="1" ht="12.75" customHeight="1" x14ac:dyDescent="0.2">
      <c r="A47" s="7" t="s">
        <v>41</v>
      </c>
      <c r="B47" s="8">
        <v>25848381.380791001</v>
      </c>
      <c r="C47" s="8">
        <f t="shared" si="0"/>
        <v>26127798.866326079</v>
      </c>
      <c r="D47" s="8">
        <v>26494054.487284381</v>
      </c>
      <c r="E47" s="8">
        <f t="shared" si="3"/>
        <v>366255.62095830217</v>
      </c>
      <c r="F47" s="142">
        <f t="shared" si="4"/>
        <v>1.4017852128766125E-2</v>
      </c>
      <c r="G47" s="8">
        <f t="shared" si="5"/>
        <v>0</v>
      </c>
      <c r="H47" s="8">
        <f t="shared" si="6"/>
        <v>0</v>
      </c>
      <c r="I47" s="8">
        <f t="shared" si="7"/>
        <v>26494054.487284381</v>
      </c>
      <c r="J47" s="8">
        <f t="shared" si="10"/>
        <v>366255.62095830217</v>
      </c>
      <c r="K47" s="8">
        <f t="shared" si="8"/>
        <v>366255.62095830304</v>
      </c>
      <c r="L47" s="8">
        <f t="shared" si="1"/>
        <v>26127798.866326079</v>
      </c>
      <c r="M47" s="142">
        <f t="shared" si="2"/>
        <v>1.080986392992191E-2</v>
      </c>
      <c r="N47" s="106">
        <f t="shared" si="9"/>
        <v>4.0574727057504029E-3</v>
      </c>
    </row>
    <row r="48" spans="1:14" ht="12.75" customHeight="1" x14ac:dyDescent="0.2">
      <c r="A48" s="7" t="s">
        <v>42</v>
      </c>
      <c r="B48" s="8">
        <v>20253288.065310262</v>
      </c>
      <c r="C48" s="8">
        <f t="shared" si="0"/>
        <v>20472223.353429776</v>
      </c>
      <c r="D48" s="8">
        <v>12687567.16364307</v>
      </c>
      <c r="E48" s="8">
        <f t="shared" si="3"/>
        <v>-7784656.1897867061</v>
      </c>
      <c r="F48" s="142">
        <f t="shared" si="4"/>
        <v>-0.38025455542338632</v>
      </c>
      <c r="G48" s="8">
        <f t="shared" si="5"/>
        <v>20472223.353429776</v>
      </c>
      <c r="H48" s="8">
        <f t="shared" si="6"/>
        <v>7784656.1897867061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"/>
        <v>20472223.353429776</v>
      </c>
      <c r="M48" s="142">
        <f t="shared" si="2"/>
        <v>1.0809863929921823E-2</v>
      </c>
      <c r="N48" s="106">
        <f t="shared" si="9"/>
        <v>3.1791995914980582E-3</v>
      </c>
    </row>
    <row r="49" spans="1:14" ht="12.75" customHeight="1" x14ac:dyDescent="0.2">
      <c r="A49" s="7" t="s">
        <v>43</v>
      </c>
      <c r="B49" s="8">
        <v>21907365.238590036</v>
      </c>
      <c r="C49" s="8">
        <f t="shared" si="0"/>
        <v>22144180.875882294</v>
      </c>
      <c r="D49" s="8">
        <v>20180035.751705468</v>
      </c>
      <c r="E49" s="8">
        <f t="shared" si="3"/>
        <v>-1964145.1241768263</v>
      </c>
      <c r="F49" s="142">
        <f t="shared" si="4"/>
        <v>-8.8698025688365795E-2</v>
      </c>
      <c r="G49" s="8">
        <f t="shared" si="5"/>
        <v>22144180.875882294</v>
      </c>
      <c r="H49" s="8">
        <f t="shared" si="6"/>
        <v>1964145.1241768263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"/>
        <v>22144180.875882294</v>
      </c>
      <c r="M49" s="142">
        <f t="shared" si="2"/>
        <v>1.0809863929921861E-2</v>
      </c>
      <c r="N49" s="106">
        <f t="shared" si="9"/>
        <v>3.4388434308904527E-3</v>
      </c>
    </row>
    <row r="50" spans="1:14" ht="12.75" customHeight="1" x14ac:dyDescent="0.2">
      <c r="A50" s="7" t="s">
        <v>44</v>
      </c>
      <c r="B50" s="8">
        <v>65297979.560311608</v>
      </c>
      <c r="C50" s="8">
        <f t="shared" si="0"/>
        <v>66003841.834257394</v>
      </c>
      <c r="D50" s="8">
        <v>39342640.67257861</v>
      </c>
      <c r="E50" s="8">
        <f t="shared" si="3"/>
        <v>-26661201.161678784</v>
      </c>
      <c r="F50" s="142">
        <f t="shared" si="4"/>
        <v>-0.403934080513493</v>
      </c>
      <c r="G50" s="8">
        <f t="shared" si="5"/>
        <v>66003841.834257394</v>
      </c>
      <c r="H50" s="8">
        <f t="shared" si="6"/>
        <v>26661201.161678784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"/>
        <v>66003841.834257394</v>
      </c>
      <c r="M50" s="142">
        <f t="shared" si="2"/>
        <v>1.080986392992184E-2</v>
      </c>
      <c r="N50" s="106">
        <f t="shared" si="9"/>
        <v>1.0249955921940375E-2</v>
      </c>
    </row>
    <row r="51" spans="1:14" ht="12.75" customHeight="1" x14ac:dyDescent="0.2">
      <c r="A51" s="7" t="s">
        <v>45</v>
      </c>
      <c r="B51" s="8">
        <v>56192334.761464395</v>
      </c>
      <c r="C51" s="8">
        <f t="shared" si="0"/>
        <v>56799766.254140444</v>
      </c>
      <c r="D51" s="8">
        <v>49076902.406095728</v>
      </c>
      <c r="E51" s="8">
        <f t="shared" si="3"/>
        <v>-7722863.8480447158</v>
      </c>
      <c r="F51" s="142">
        <f t="shared" si="4"/>
        <v>-0.13596647235289908</v>
      </c>
      <c r="G51" s="8">
        <f t="shared" si="5"/>
        <v>56799766.254140444</v>
      </c>
      <c r="H51" s="8">
        <f t="shared" si="6"/>
        <v>7722863.8480447158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"/>
        <v>56799766.254140444</v>
      </c>
      <c r="M51" s="142">
        <f t="shared" si="2"/>
        <v>1.0809863929921882E-2</v>
      </c>
      <c r="N51" s="106">
        <f t="shared" si="9"/>
        <v>8.8206244409743464E-3</v>
      </c>
    </row>
    <row r="52" spans="1:14" ht="12.75" customHeight="1" x14ac:dyDescent="0.2">
      <c r="A52" s="7" t="s">
        <v>46</v>
      </c>
      <c r="B52" s="8">
        <v>508459162.80693978</v>
      </c>
      <c r="C52" s="8">
        <f t="shared" si="0"/>
        <v>513955537.1708048</v>
      </c>
      <c r="D52" s="8">
        <v>537518536.93027961</v>
      </c>
      <c r="E52" s="8">
        <f t="shared" si="3"/>
        <v>23562999.759474814</v>
      </c>
      <c r="F52" s="142">
        <f t="shared" si="4"/>
        <v>4.5846377858254364E-2</v>
      </c>
      <c r="G52" s="8">
        <f t="shared" si="5"/>
        <v>0</v>
      </c>
      <c r="H52" s="8">
        <f t="shared" si="6"/>
        <v>0</v>
      </c>
      <c r="I52" s="8">
        <f t="shared" si="7"/>
        <v>537518536.93027961</v>
      </c>
      <c r="J52" s="8">
        <f t="shared" si="10"/>
        <v>23562999.759474814</v>
      </c>
      <c r="K52" s="8">
        <f t="shared" si="8"/>
        <v>23562999.75947487</v>
      </c>
      <c r="L52" s="8">
        <f t="shared" si="1"/>
        <v>513955537.17080474</v>
      </c>
      <c r="M52" s="142">
        <f t="shared" si="2"/>
        <v>1.0809863929921767E-2</v>
      </c>
      <c r="N52" s="106">
        <f t="shared" si="9"/>
        <v>7.9813863184911168E-2</v>
      </c>
    </row>
    <row r="53" spans="1:14" ht="12.75" customHeight="1" x14ac:dyDescent="0.2">
      <c r="A53" s="7" t="s">
        <v>47</v>
      </c>
      <c r="B53" s="8">
        <v>727372675.95590019</v>
      </c>
      <c r="C53" s="8">
        <f t="shared" si="0"/>
        <v>735235475.6093266</v>
      </c>
      <c r="D53" s="8">
        <v>870233926.48897505</v>
      </c>
      <c r="E53" s="8">
        <f t="shared" si="3"/>
        <v>134998450.87964845</v>
      </c>
      <c r="F53" s="142">
        <f t="shared" si="4"/>
        <v>0.18361253687843129</v>
      </c>
      <c r="G53" s="8">
        <f t="shared" si="5"/>
        <v>0</v>
      </c>
      <c r="H53" s="8">
        <f t="shared" si="6"/>
        <v>0</v>
      </c>
      <c r="I53" s="8">
        <f t="shared" si="7"/>
        <v>870233926.48897505</v>
      </c>
      <c r="J53" s="8">
        <f t="shared" si="10"/>
        <v>134998450.87964845</v>
      </c>
      <c r="K53" s="8">
        <f t="shared" si="8"/>
        <v>134998450.87964877</v>
      </c>
      <c r="L53" s="8">
        <f t="shared" si="1"/>
        <v>735235475.60932624</v>
      </c>
      <c r="M53" s="142">
        <f t="shared" si="2"/>
        <v>1.0809863929921344E-2</v>
      </c>
      <c r="N53" s="106">
        <f t="shared" si="9"/>
        <v>0.11417716011389883</v>
      </c>
    </row>
    <row r="54" spans="1:14" s="9" customFormat="1" ht="12.75" customHeight="1" x14ac:dyDescent="0.2">
      <c r="A54" s="7" t="s">
        <v>48</v>
      </c>
      <c r="B54" s="8">
        <v>257922929.24341774</v>
      </c>
      <c r="C54" s="8">
        <f t="shared" si="0"/>
        <v>260711041.01294595</v>
      </c>
      <c r="D54" s="8">
        <v>262614513.35291484</v>
      </c>
      <c r="E54" s="8">
        <f t="shared" si="3"/>
        <v>1903472.33996889</v>
      </c>
      <c r="F54" s="142">
        <f t="shared" si="4"/>
        <v>7.3010806622277671E-3</v>
      </c>
      <c r="G54" s="8">
        <f t="shared" si="5"/>
        <v>0</v>
      </c>
      <c r="H54" s="8">
        <f t="shared" si="6"/>
        <v>0</v>
      </c>
      <c r="I54" s="8">
        <f t="shared" si="7"/>
        <v>262614513.35291484</v>
      </c>
      <c r="J54" s="8">
        <f t="shared" si="10"/>
        <v>1903472.33996889</v>
      </c>
      <c r="K54" s="8">
        <f t="shared" si="8"/>
        <v>1903472.3399688946</v>
      </c>
      <c r="L54" s="8">
        <f t="shared" si="1"/>
        <v>260711041.01294595</v>
      </c>
      <c r="M54" s="142">
        <f t="shared" si="2"/>
        <v>1.0809863929921863E-2</v>
      </c>
      <c r="N54" s="106">
        <f t="shared" si="9"/>
        <v>4.0486683872982022E-2</v>
      </c>
    </row>
    <row r="55" spans="1:14" s="9" customFormat="1" ht="12.75" customHeight="1" x14ac:dyDescent="0.2">
      <c r="A55" s="7" t="s">
        <v>49</v>
      </c>
      <c r="B55" s="8">
        <v>67775833.67753689</v>
      </c>
      <c r="C55" s="8">
        <f t="shared" si="0"/>
        <v>68508481.217328086</v>
      </c>
      <c r="D55" s="8">
        <v>73504709.434682652</v>
      </c>
      <c r="E55" s="8">
        <f t="shared" si="3"/>
        <v>4996228.2173545659</v>
      </c>
      <c r="F55" s="142">
        <f t="shared" si="4"/>
        <v>7.2928608671167752E-2</v>
      </c>
      <c r="G55" s="8">
        <f t="shared" si="5"/>
        <v>0</v>
      </c>
      <c r="H55" s="8">
        <f t="shared" si="6"/>
        <v>0</v>
      </c>
      <c r="I55" s="8">
        <f t="shared" si="7"/>
        <v>73504709.434682652</v>
      </c>
      <c r="J55" s="8">
        <f t="shared" si="10"/>
        <v>4996228.2173545659</v>
      </c>
      <c r="K55" s="8">
        <f t="shared" si="8"/>
        <v>4996228.217354578</v>
      </c>
      <c r="L55" s="8">
        <f t="shared" si="1"/>
        <v>68508481.217328072</v>
      </c>
      <c r="M55" s="142">
        <f t="shared" si="2"/>
        <v>1.0809863929921748E-2</v>
      </c>
      <c r="N55" s="106">
        <f t="shared" si="9"/>
        <v>1.0638909694378296E-2</v>
      </c>
    </row>
    <row r="56" spans="1:14" ht="12.75" customHeight="1" x14ac:dyDescent="0.2">
      <c r="A56" s="7" t="s">
        <v>50</v>
      </c>
      <c r="B56" s="8">
        <v>16955262.111276098</v>
      </c>
      <c r="C56" s="8">
        <f t="shared" si="0"/>
        <v>17138546.187595151</v>
      </c>
      <c r="D56" s="8">
        <v>11447789.656049548</v>
      </c>
      <c r="E56" s="8">
        <f t="shared" si="3"/>
        <v>-5690756.5315456036</v>
      </c>
      <c r="F56" s="142">
        <f t="shared" si="4"/>
        <v>-0.33204429764670257</v>
      </c>
      <c r="G56" s="8">
        <f t="shared" si="5"/>
        <v>17138546.187595151</v>
      </c>
      <c r="H56" s="8">
        <f t="shared" si="6"/>
        <v>5690756.5315456036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"/>
        <v>17138546.187595151</v>
      </c>
      <c r="M56" s="142">
        <f t="shared" si="2"/>
        <v>1.0809863929921832E-2</v>
      </c>
      <c r="N56" s="106">
        <f t="shared" si="9"/>
        <v>2.6615017869734579E-3</v>
      </c>
    </row>
    <row r="57" spans="1:14" ht="12.75" customHeight="1" x14ac:dyDescent="0.2">
      <c r="A57" s="7" t="s">
        <v>51</v>
      </c>
      <c r="B57" s="8">
        <v>23359452.482718293</v>
      </c>
      <c r="C57" s="8">
        <f t="shared" si="0"/>
        <v>23611964.985533953</v>
      </c>
      <c r="D57" s="8">
        <v>8121498.0981813446</v>
      </c>
      <c r="E57" s="8">
        <f t="shared" si="3"/>
        <v>-15490466.887352608</v>
      </c>
      <c r="F57" s="142">
        <f t="shared" si="4"/>
        <v>-0.65604310767201957</v>
      </c>
      <c r="G57" s="8">
        <f t="shared" si="5"/>
        <v>23611964.985533953</v>
      </c>
      <c r="H57" s="8">
        <f t="shared" si="6"/>
        <v>15490466.887352608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"/>
        <v>23611964.985533953</v>
      </c>
      <c r="M57" s="142">
        <f t="shared" si="2"/>
        <v>1.0809863929921859E-2</v>
      </c>
      <c r="N57" s="106">
        <f t="shared" si="9"/>
        <v>3.6667805025632333E-3</v>
      </c>
    </row>
    <row r="58" spans="1:14" s="13" customFormat="1" ht="16.5" customHeight="1" thickBot="1" x14ac:dyDescent="0.25">
      <c r="A58" s="11" t="s">
        <v>52</v>
      </c>
      <c r="B58" s="12">
        <f>SUM(B7:B57)</f>
        <v>6370561986.5680685</v>
      </c>
      <c r="C58" s="12">
        <f>SUM(C7:C57)</f>
        <v>6439426894.8000031</v>
      </c>
      <c r="D58" s="12">
        <f>SUM(D7:D57)</f>
        <v>6439426894.8000021</v>
      </c>
      <c r="E58" s="12">
        <f>SUM(E7:E57)</f>
        <v>-8.8103115558624268E-7</v>
      </c>
      <c r="F58" s="143">
        <f t="shared" si="4"/>
        <v>-1.4809925354946815E-16</v>
      </c>
      <c r="G58" s="12">
        <f t="shared" ref="G58:L58" si="11">SUM(G7:G57)</f>
        <v>2630421153.1998224</v>
      </c>
      <c r="H58" s="12">
        <f t="shared" si="11"/>
        <v>313698461.14961833</v>
      </c>
      <c r="I58" s="12">
        <f t="shared" si="11"/>
        <v>4122704202.7497978</v>
      </c>
      <c r="J58" s="12">
        <f t="shared" si="11"/>
        <v>313698461.14961755</v>
      </c>
      <c r="K58" s="12">
        <f t="shared" si="11"/>
        <v>313698461.14961833</v>
      </c>
      <c r="L58" s="12">
        <f t="shared" si="11"/>
        <v>6439426894.8000021</v>
      </c>
      <c r="M58" s="143">
        <f t="shared" si="2"/>
        <v>1.0809863929921873E-2</v>
      </c>
      <c r="N58" s="108">
        <f>SUM(N7:N57)</f>
        <v>0.99999999999999956</v>
      </c>
    </row>
    <row r="59" spans="1:14" ht="13.5" thickTop="1" x14ac:dyDescent="0.2">
      <c r="D59" s="183">
        <f>+(D58-B58)/B58</f>
        <v>1.0809863929921873E-2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2">
      <c r="A60" s="112" t="s">
        <v>230</v>
      </c>
      <c r="D60" s="149"/>
      <c r="F60" s="17"/>
    </row>
    <row r="61" spans="1:14" x14ac:dyDescent="0.2">
      <c r="A61" s="112" t="s">
        <v>231</v>
      </c>
      <c r="D61" s="148"/>
      <c r="E61" s="182"/>
    </row>
    <row r="65" spans="11:11" x14ac:dyDescent="0.2">
      <c r="K65" s="145"/>
    </row>
  </sheetData>
  <mergeCells count="12">
    <mergeCell ref="M3:M4"/>
    <mergeCell ref="N3:N4"/>
    <mergeCell ref="A1:N1"/>
    <mergeCell ref="A3:A4"/>
    <mergeCell ref="B3:B4"/>
    <mergeCell ref="C3:C4"/>
    <mergeCell ref="D3:D4"/>
    <mergeCell ref="E3:F4"/>
    <mergeCell ref="H3:H4"/>
    <mergeCell ref="I3:I4"/>
    <mergeCell ref="J3:J4"/>
    <mergeCell ref="L3:L4"/>
  </mergeCells>
  <conditionalFormatting sqref="M7:M57">
    <cfRule type="cellIs" dxfId="1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SheetLayoutView="100" workbookViewId="0">
      <selection activeCell="D58" sqref="D58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3.5703125" style="18" customWidth="1"/>
    <col min="15" max="15" width="5.42578125" style="1" customWidth="1"/>
    <col min="16" max="16384" width="9.7109375" style="1"/>
  </cols>
  <sheetData>
    <row r="1" spans="1:14" ht="47.25" customHeight="1" x14ac:dyDescent="0.35">
      <c r="A1" s="292" t="s">
        <v>175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ht="8.25" customHeight="1" thickBot="1" x14ac:dyDescent="0.25">
      <c r="B2" s="111"/>
    </row>
    <row r="3" spans="1:14" ht="69" customHeight="1" thickBot="1" x14ac:dyDescent="0.25">
      <c r="A3" s="296" t="s">
        <v>0</v>
      </c>
      <c r="B3" s="294" t="s">
        <v>176</v>
      </c>
      <c r="C3" s="294" t="s">
        <v>184</v>
      </c>
      <c r="D3" s="294" t="s">
        <v>233</v>
      </c>
      <c r="E3" s="299" t="s">
        <v>234</v>
      </c>
      <c r="F3" s="300"/>
      <c r="G3" s="147" t="s">
        <v>235</v>
      </c>
      <c r="H3" s="294" t="s">
        <v>185</v>
      </c>
      <c r="I3" s="294" t="s">
        <v>186</v>
      </c>
      <c r="J3" s="294" t="s">
        <v>187</v>
      </c>
      <c r="K3" s="210" t="s">
        <v>188</v>
      </c>
      <c r="L3" s="294" t="s">
        <v>189</v>
      </c>
      <c r="M3" s="294" t="s">
        <v>190</v>
      </c>
      <c r="N3" s="294" t="s">
        <v>236</v>
      </c>
    </row>
    <row r="4" spans="1:14" ht="20.45" customHeight="1" thickBot="1" x14ac:dyDescent="0.25">
      <c r="A4" s="297"/>
      <c r="B4" s="295"/>
      <c r="C4" s="295"/>
      <c r="D4" s="298"/>
      <c r="E4" s="301"/>
      <c r="F4" s="302"/>
      <c r="G4" s="207">
        <v>3.3599999999999998E-2</v>
      </c>
      <c r="H4" s="295"/>
      <c r="I4" s="295"/>
      <c r="J4" s="295"/>
      <c r="K4" s="180">
        <f>+H58/J58</f>
        <v>0.53660413703808263</v>
      </c>
      <c r="L4" s="295"/>
      <c r="M4" s="295"/>
      <c r="N4" s="295"/>
    </row>
    <row r="5" spans="1:14" ht="20.45" customHeight="1" x14ac:dyDescent="0.2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5" thickBot="1" x14ac:dyDescent="0.25">
      <c r="A6" s="2"/>
      <c r="B6" s="3"/>
      <c r="C6" s="3"/>
      <c r="D6" s="4" t="s">
        <v>152</v>
      </c>
      <c r="E6" s="4"/>
      <c r="F6" s="144"/>
      <c r="G6" s="4" t="s">
        <v>153</v>
      </c>
      <c r="H6" s="4" t="s">
        <v>154</v>
      </c>
      <c r="I6" s="4" t="s">
        <v>155</v>
      </c>
      <c r="J6" s="4" t="s">
        <v>156</v>
      </c>
      <c r="K6" s="4" t="s">
        <v>157</v>
      </c>
      <c r="L6" s="4"/>
      <c r="M6" s="4"/>
      <c r="N6" s="4" t="s">
        <v>158</v>
      </c>
    </row>
    <row r="7" spans="1:14" ht="12.75" customHeight="1" thickTop="1" x14ac:dyDescent="0.2">
      <c r="A7" s="5" t="s">
        <v>1</v>
      </c>
      <c r="B7" s="6">
        <v>8797852.2637648545</v>
      </c>
      <c r="C7" s="6">
        <f t="shared" ref="C7:C57" si="0">(+B7*G$4)+B7</f>
        <v>9093460.0998273529</v>
      </c>
      <c r="D7" s="6">
        <v>3190660.2548686569</v>
      </c>
      <c r="E7" s="6">
        <f>+D7-C7</f>
        <v>-5902799.8449586965</v>
      </c>
      <c r="F7" s="141">
        <f>+(D7-C7)/C7</f>
        <v>-0.64912583110919087</v>
      </c>
      <c r="G7" s="6">
        <f>IF(F7&lt;0,C7,0)</f>
        <v>9093460.0998273529</v>
      </c>
      <c r="H7" s="6">
        <f>IF(F7&lt;0,G7-D7,0)</f>
        <v>5902799.8449586965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57" si="1">IF(H7&lt;&gt;0,D7+H7,D7-K7)</f>
        <v>9093460.0998273529</v>
      </c>
      <c r="M7" s="141">
        <f t="shared" ref="M7:M58" si="2">+(L7-B7)/B7</f>
        <v>3.3599999999999915E-2</v>
      </c>
      <c r="N7" s="107">
        <f>+L7/L$58</f>
        <v>1.332235387248032E-3</v>
      </c>
    </row>
    <row r="8" spans="1:14" ht="12.75" customHeight="1" x14ac:dyDescent="0.2">
      <c r="A8" s="7" t="s">
        <v>2</v>
      </c>
      <c r="B8" s="8">
        <v>17426586.695754357</v>
      </c>
      <c r="C8" s="8">
        <f t="shared" si="0"/>
        <v>18012120.008731704</v>
      </c>
      <c r="D8" s="8">
        <v>17084546.290200498</v>
      </c>
      <c r="E8" s="8">
        <f t="shared" ref="E8:E57" si="3">+D8-C8</f>
        <v>-927573.71853120625</v>
      </c>
      <c r="F8" s="142">
        <f t="shared" ref="F8:F58" si="4">+(D8-C8)/C8</f>
        <v>-5.149719844646538E-2</v>
      </c>
      <c r="G8" s="8">
        <f t="shared" ref="G8:G57" si="5">IF(F8&lt;0,C8,0)</f>
        <v>18012120.008731704</v>
      </c>
      <c r="H8" s="8">
        <f t="shared" ref="H8:H57" si="6">IF(F8&lt;0,G8-D8,0)</f>
        <v>927573.71853120625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18012120.008731704</v>
      </c>
      <c r="M8" s="142">
        <f t="shared" si="2"/>
        <v>3.3600000000000067E-2</v>
      </c>
      <c r="N8" s="106">
        <f t="shared" ref="N8:N57" si="9">+L8/L$58</f>
        <v>2.6388617106755984E-3</v>
      </c>
    </row>
    <row r="9" spans="1:14" ht="12.75" customHeight="1" x14ac:dyDescent="0.2">
      <c r="A9" s="7" t="s">
        <v>3</v>
      </c>
      <c r="B9" s="8">
        <v>17052405.688975565</v>
      </c>
      <c r="C9" s="8">
        <f t="shared" si="0"/>
        <v>17625366.520125143</v>
      </c>
      <c r="D9" s="8">
        <v>17803698.495368455</v>
      </c>
      <c r="E9" s="8">
        <f t="shared" si="3"/>
        <v>178331.97524331138</v>
      </c>
      <c r="F9" s="142">
        <f t="shared" si="4"/>
        <v>1.0117915848143462E-2</v>
      </c>
      <c r="G9" s="8">
        <f t="shared" si="5"/>
        <v>0</v>
      </c>
      <c r="H9" s="8">
        <f t="shared" si="6"/>
        <v>0</v>
      </c>
      <c r="I9" s="8">
        <f t="shared" si="7"/>
        <v>17803698.495368455</v>
      </c>
      <c r="J9" s="8">
        <f t="shared" ref="J9:J57" si="10">IF(I9=0,0,D9-C9)</f>
        <v>178331.97524331138</v>
      </c>
      <c r="K9" s="8">
        <f t="shared" si="8"/>
        <v>95693.675681733817</v>
      </c>
      <c r="L9" s="8">
        <f t="shared" si="1"/>
        <v>17708004.819686722</v>
      </c>
      <c r="M9" s="142">
        <f t="shared" si="2"/>
        <v>3.844613731744629E-2</v>
      </c>
      <c r="N9" s="106">
        <f t="shared" si="9"/>
        <v>2.5943073812786902E-3</v>
      </c>
    </row>
    <row r="10" spans="1:14" ht="12.75" customHeight="1" x14ac:dyDescent="0.2">
      <c r="A10" s="7" t="s">
        <v>4</v>
      </c>
      <c r="B10" s="8">
        <v>46613303.2900609</v>
      </c>
      <c r="C10" s="8">
        <f t="shared" si="0"/>
        <v>48179510.280606948</v>
      </c>
      <c r="D10" s="8">
        <v>50355362.739087552</v>
      </c>
      <c r="E10" s="8">
        <f t="shared" si="3"/>
        <v>2175852.458480604</v>
      </c>
      <c r="F10" s="142">
        <f t="shared" si="4"/>
        <v>4.5161365190472279E-2</v>
      </c>
      <c r="G10" s="8">
        <f t="shared" si="5"/>
        <v>0</v>
      </c>
      <c r="H10" s="8">
        <f t="shared" si="6"/>
        <v>0</v>
      </c>
      <c r="I10" s="8">
        <f t="shared" si="7"/>
        <v>50355362.739087552</v>
      </c>
      <c r="J10" s="8">
        <f t="shared" si="10"/>
        <v>2175852.458480604</v>
      </c>
      <c r="K10" s="8">
        <f t="shared" si="8"/>
        <v>1167571.4308051751</v>
      </c>
      <c r="L10" s="8">
        <f t="shared" si="1"/>
        <v>49187791.308282375</v>
      </c>
      <c r="M10" s="142">
        <f t="shared" si="2"/>
        <v>5.523075681208843E-2</v>
      </c>
      <c r="N10" s="106">
        <f t="shared" si="9"/>
        <v>7.2062466302248458E-3</v>
      </c>
    </row>
    <row r="11" spans="1:14" ht="12.75" customHeight="1" x14ac:dyDescent="0.2">
      <c r="A11" s="7" t="s">
        <v>5</v>
      </c>
      <c r="B11" s="8">
        <v>63329476.607104808</v>
      </c>
      <c r="C11" s="8">
        <f t="shared" si="0"/>
        <v>65457347.021103531</v>
      </c>
      <c r="D11" s="8">
        <v>50438294.090883724</v>
      </c>
      <c r="E11" s="8">
        <f t="shared" si="3"/>
        <v>-15019052.930219807</v>
      </c>
      <c r="F11" s="142">
        <f t="shared" si="4"/>
        <v>-0.22944793233642122</v>
      </c>
      <c r="G11" s="8">
        <f t="shared" si="5"/>
        <v>65457347.021103531</v>
      </c>
      <c r="H11" s="8">
        <f t="shared" si="6"/>
        <v>15019052.930219807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65457347.021103531</v>
      </c>
      <c r="M11" s="142">
        <f t="shared" si="2"/>
        <v>3.3600000000000026E-2</v>
      </c>
      <c r="N11" s="106">
        <f t="shared" si="9"/>
        <v>9.5898143390483817E-3</v>
      </c>
    </row>
    <row r="12" spans="1:14" ht="12.75" customHeight="1" x14ac:dyDescent="0.2">
      <c r="A12" s="7" t="s">
        <v>6</v>
      </c>
      <c r="B12" s="8">
        <v>403891953.68986362</v>
      </c>
      <c r="C12" s="8">
        <f t="shared" si="0"/>
        <v>417462723.33384305</v>
      </c>
      <c r="D12" s="8">
        <v>433526628.91722459</v>
      </c>
      <c r="E12" s="8">
        <f t="shared" si="3"/>
        <v>16063905.583381534</v>
      </c>
      <c r="F12" s="142">
        <f t="shared" si="4"/>
        <v>3.8479856249429248E-2</v>
      </c>
      <c r="G12" s="8">
        <f t="shared" si="5"/>
        <v>0</v>
      </c>
      <c r="H12" s="8">
        <f t="shared" si="6"/>
        <v>0</v>
      </c>
      <c r="I12" s="8">
        <f t="shared" si="7"/>
        <v>433526628.91722459</v>
      </c>
      <c r="J12" s="8">
        <f t="shared" si="10"/>
        <v>16063905.583381534</v>
      </c>
      <c r="K12" s="8">
        <f t="shared" si="8"/>
        <v>8619958.1930316854</v>
      </c>
      <c r="L12" s="8">
        <f t="shared" si="1"/>
        <v>424906670.72419292</v>
      </c>
      <c r="M12" s="142">
        <f t="shared" si="2"/>
        <v>5.203054144145159E-2</v>
      </c>
      <c r="N12" s="106">
        <f t="shared" si="9"/>
        <v>6.2250859057188211E-2</v>
      </c>
    </row>
    <row r="13" spans="1:14" ht="12.75" customHeight="1" x14ac:dyDescent="0.2">
      <c r="A13" s="7" t="s">
        <v>7</v>
      </c>
      <c r="B13" s="8">
        <v>70592115.725739479</v>
      </c>
      <c r="C13" s="8">
        <f t="shared" si="0"/>
        <v>72964010.814124331</v>
      </c>
      <c r="D13" s="8">
        <v>70735347.783567041</v>
      </c>
      <c r="E13" s="8">
        <f t="shared" si="3"/>
        <v>-2228663.0305572897</v>
      </c>
      <c r="F13" s="142">
        <f t="shared" si="4"/>
        <v>-3.0544689165111882E-2</v>
      </c>
      <c r="G13" s="8">
        <f t="shared" si="5"/>
        <v>72964010.814124331</v>
      </c>
      <c r="H13" s="8">
        <f t="shared" si="6"/>
        <v>2228663.0305572897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72964010.814124331</v>
      </c>
      <c r="M13" s="142">
        <f t="shared" si="2"/>
        <v>3.3600000000000074E-2</v>
      </c>
      <c r="N13" s="106">
        <f t="shared" si="9"/>
        <v>1.0689576479691163E-2</v>
      </c>
    </row>
    <row r="14" spans="1:14" ht="12.75" customHeight="1" x14ac:dyDescent="0.2">
      <c r="A14" s="7" t="s">
        <v>8</v>
      </c>
      <c r="B14" s="8">
        <v>11494653.163650524</v>
      </c>
      <c r="C14" s="8">
        <f t="shared" si="0"/>
        <v>11880873.509949181</v>
      </c>
      <c r="D14" s="8">
        <v>8982226.2000023369</v>
      </c>
      <c r="E14" s="8">
        <f t="shared" si="3"/>
        <v>-2898647.3099468444</v>
      </c>
      <c r="F14" s="142">
        <f t="shared" si="4"/>
        <v>-0.24397594230083197</v>
      </c>
      <c r="G14" s="8">
        <f t="shared" si="5"/>
        <v>11880873.509949181</v>
      </c>
      <c r="H14" s="8">
        <f t="shared" si="6"/>
        <v>2898647.3099468444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11880873.509949181</v>
      </c>
      <c r="M14" s="142">
        <f t="shared" si="2"/>
        <v>3.3599999999999977E-2</v>
      </c>
      <c r="N14" s="106">
        <f t="shared" si="9"/>
        <v>1.7406047805359087E-3</v>
      </c>
    </row>
    <row r="15" spans="1:14" ht="12.75" customHeight="1" x14ac:dyDescent="0.2">
      <c r="A15" s="7" t="s">
        <v>9</v>
      </c>
      <c r="B15" s="8">
        <v>114259101.68417624</v>
      </c>
      <c r="C15" s="8">
        <f t="shared" si="0"/>
        <v>118098207.50076456</v>
      </c>
      <c r="D15" s="8">
        <v>83704882.608541414</v>
      </c>
      <c r="E15" s="8">
        <f t="shared" si="3"/>
        <v>-34393324.89222315</v>
      </c>
      <c r="F15" s="142">
        <f t="shared" si="4"/>
        <v>-0.29122647684555658</v>
      </c>
      <c r="G15" s="8">
        <f t="shared" si="5"/>
        <v>118098207.50076456</v>
      </c>
      <c r="H15" s="8">
        <f t="shared" si="6"/>
        <v>34393324.89222315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118098207.50076456</v>
      </c>
      <c r="M15" s="142">
        <f t="shared" si="2"/>
        <v>3.3600000000000053E-2</v>
      </c>
      <c r="N15" s="106">
        <f t="shared" si="9"/>
        <v>1.7301952114582506E-2</v>
      </c>
    </row>
    <row r="16" spans="1:14" ht="12.75" customHeight="1" x14ac:dyDescent="0.2">
      <c r="A16" s="7" t="s">
        <v>10</v>
      </c>
      <c r="B16" s="8">
        <v>16323540.600428507</v>
      </c>
      <c r="C16" s="8">
        <f t="shared" si="0"/>
        <v>16872011.564602904</v>
      </c>
      <c r="D16" s="8">
        <v>14799924.844283577</v>
      </c>
      <c r="E16" s="8">
        <f t="shared" si="3"/>
        <v>-2072086.720319327</v>
      </c>
      <c r="F16" s="142">
        <f t="shared" si="4"/>
        <v>-0.12281207326022214</v>
      </c>
      <c r="G16" s="8">
        <f t="shared" si="5"/>
        <v>16872011.564602904</v>
      </c>
      <c r="H16" s="8">
        <f t="shared" si="6"/>
        <v>2072086.720319327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16872011.564602904</v>
      </c>
      <c r="M16" s="142">
        <f t="shared" si="2"/>
        <v>3.359999999999997E-2</v>
      </c>
      <c r="N16" s="106">
        <f t="shared" si="9"/>
        <v>2.4718303719008759E-3</v>
      </c>
    </row>
    <row r="17" spans="1:14" s="9" customFormat="1" ht="12.75" customHeight="1" x14ac:dyDescent="0.2">
      <c r="A17" s="7" t="s">
        <v>11</v>
      </c>
      <c r="B17" s="8">
        <v>23002585.932114519</v>
      </c>
      <c r="C17" s="8">
        <f t="shared" si="0"/>
        <v>23775472.819433566</v>
      </c>
      <c r="D17" s="8">
        <v>25433884.382628739</v>
      </c>
      <c r="E17" s="8">
        <f t="shared" si="3"/>
        <v>1658411.5631951727</v>
      </c>
      <c r="F17" s="142">
        <f t="shared" si="4"/>
        <v>6.9753042380701777E-2</v>
      </c>
      <c r="G17" s="8">
        <f t="shared" si="5"/>
        <v>0</v>
      </c>
      <c r="H17" s="8">
        <f t="shared" si="6"/>
        <v>0</v>
      </c>
      <c r="I17" s="8">
        <f t="shared" si="7"/>
        <v>25433884.382628739</v>
      </c>
      <c r="J17" s="8">
        <f t="shared" si="10"/>
        <v>1658411.5631951727</v>
      </c>
      <c r="K17" s="8">
        <f t="shared" si="8"/>
        <v>889910.50572232332</v>
      </c>
      <c r="L17" s="8">
        <f t="shared" si="1"/>
        <v>24543973.876906417</v>
      </c>
      <c r="M17" s="142">
        <f t="shared" si="2"/>
        <v>6.7009333182836875E-2</v>
      </c>
      <c r="N17" s="106">
        <f t="shared" si="9"/>
        <v>3.5958095360342328E-3</v>
      </c>
    </row>
    <row r="18" spans="1:14" ht="12.75" customHeight="1" x14ac:dyDescent="0.2">
      <c r="A18" s="7" t="s">
        <v>12</v>
      </c>
      <c r="B18" s="8">
        <v>58006783.608147316</v>
      </c>
      <c r="C18" s="8">
        <f t="shared" si="0"/>
        <v>59955811.537381068</v>
      </c>
      <c r="D18" s="8">
        <v>47594016.266973011</v>
      </c>
      <c r="E18" s="8">
        <f t="shared" si="3"/>
        <v>-12361795.270408057</v>
      </c>
      <c r="F18" s="142">
        <f t="shared" si="4"/>
        <v>-0.20618176876316255</v>
      </c>
      <c r="G18" s="8">
        <f t="shared" si="5"/>
        <v>59955811.537381068</v>
      </c>
      <c r="H18" s="8">
        <f t="shared" si="6"/>
        <v>12361795.270408057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59955811.537381068</v>
      </c>
      <c r="M18" s="142">
        <f t="shared" si="2"/>
        <v>3.360000000000004E-2</v>
      </c>
      <c r="N18" s="106">
        <f t="shared" si="9"/>
        <v>8.7838130837335927E-3</v>
      </c>
    </row>
    <row r="19" spans="1:14" ht="12.75" customHeight="1" x14ac:dyDescent="0.2">
      <c r="A19" s="7" t="s">
        <v>13</v>
      </c>
      <c r="B19" s="8">
        <v>29514405.588223305</v>
      </c>
      <c r="C19" s="8">
        <f t="shared" si="0"/>
        <v>30506089.615987606</v>
      </c>
      <c r="D19" s="8">
        <v>25220973.539742567</v>
      </c>
      <c r="E19" s="8">
        <f t="shared" si="3"/>
        <v>-5285116.0762450397</v>
      </c>
      <c r="F19" s="142">
        <f t="shared" si="4"/>
        <v>-0.17324790370625609</v>
      </c>
      <c r="G19" s="8">
        <f t="shared" si="5"/>
        <v>30506089.615987606</v>
      </c>
      <c r="H19" s="8">
        <f t="shared" si="6"/>
        <v>5285116.0762450397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30506089.615987606</v>
      </c>
      <c r="M19" s="142">
        <f t="shared" si="2"/>
        <v>3.3599999999999956E-2</v>
      </c>
      <c r="N19" s="106">
        <f t="shared" si="9"/>
        <v>4.4692880011372154E-3</v>
      </c>
    </row>
    <row r="20" spans="1:14" ht="12.75" customHeight="1" x14ac:dyDescent="0.2">
      <c r="A20" s="7" t="s">
        <v>14</v>
      </c>
      <c r="B20" s="8">
        <v>154015273.35847297</v>
      </c>
      <c r="C20" s="8">
        <f t="shared" si="0"/>
        <v>159190186.54331768</v>
      </c>
      <c r="D20" s="8">
        <v>159445455.1496107</v>
      </c>
      <c r="E20" s="8">
        <f t="shared" si="3"/>
        <v>255268.60629302263</v>
      </c>
      <c r="F20" s="142">
        <f t="shared" si="4"/>
        <v>1.6035448656476119E-3</v>
      </c>
      <c r="G20" s="8">
        <f t="shared" si="5"/>
        <v>0</v>
      </c>
      <c r="H20" s="8">
        <f t="shared" si="6"/>
        <v>0</v>
      </c>
      <c r="I20" s="8">
        <f t="shared" si="7"/>
        <v>159445455.1496107</v>
      </c>
      <c r="J20" s="8">
        <f t="shared" si="10"/>
        <v>255268.60629302263</v>
      </c>
      <c r="K20" s="8">
        <f t="shared" si="8"/>
        <v>136978.19019278148</v>
      </c>
      <c r="L20" s="8">
        <f t="shared" si="1"/>
        <v>159308476.95941791</v>
      </c>
      <c r="M20" s="142">
        <f t="shared" si="2"/>
        <v>3.4368043412323933E-2</v>
      </c>
      <c r="N20" s="106">
        <f t="shared" si="9"/>
        <v>2.3339453647347481E-2</v>
      </c>
    </row>
    <row r="21" spans="1:14" ht="12.75" customHeight="1" x14ac:dyDescent="0.2">
      <c r="A21" s="7" t="s">
        <v>15</v>
      </c>
      <c r="B21" s="8">
        <v>19285210.294474676</v>
      </c>
      <c r="C21" s="8">
        <f t="shared" si="0"/>
        <v>19933193.360369027</v>
      </c>
      <c r="D21" s="8">
        <v>20312675.420717232</v>
      </c>
      <c r="E21" s="8">
        <f t="shared" si="3"/>
        <v>379482.06034820527</v>
      </c>
      <c r="F21" s="142">
        <f t="shared" si="4"/>
        <v>1.9037695239674326E-2</v>
      </c>
      <c r="G21" s="8">
        <f t="shared" si="5"/>
        <v>0</v>
      </c>
      <c r="H21" s="8">
        <f t="shared" si="6"/>
        <v>0</v>
      </c>
      <c r="I21" s="8">
        <f t="shared" si="7"/>
        <v>20312675.420717232</v>
      </c>
      <c r="J21" s="8">
        <f t="shared" si="10"/>
        <v>379482.06034820527</v>
      </c>
      <c r="K21" s="8">
        <f t="shared" si="8"/>
        <v>203631.64351458228</v>
      </c>
      <c r="L21" s="8">
        <f t="shared" si="1"/>
        <v>20109043.777202651</v>
      </c>
      <c r="M21" s="142">
        <f t="shared" si="2"/>
        <v>4.2718408051998669E-2</v>
      </c>
      <c r="N21" s="106">
        <f t="shared" si="9"/>
        <v>2.9460710697150178E-3</v>
      </c>
    </row>
    <row r="22" spans="1:14" ht="12.75" customHeight="1" x14ac:dyDescent="0.2">
      <c r="A22" s="7" t="s">
        <v>16</v>
      </c>
      <c r="B22" s="8">
        <v>14371628.721762354</v>
      </c>
      <c r="C22" s="8">
        <f t="shared" si="0"/>
        <v>14854515.446813568</v>
      </c>
      <c r="D22" s="8">
        <v>8036934.7619085368</v>
      </c>
      <c r="E22" s="8">
        <f t="shared" si="3"/>
        <v>-6817580.6849050317</v>
      </c>
      <c r="F22" s="142">
        <f t="shared" si="4"/>
        <v>-0.45895678720152844</v>
      </c>
      <c r="G22" s="8">
        <f t="shared" si="5"/>
        <v>14854515.446813568</v>
      </c>
      <c r="H22" s="8">
        <f t="shared" si="6"/>
        <v>6817580.6849050317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14854515.446813568</v>
      </c>
      <c r="M22" s="142">
        <f t="shared" si="2"/>
        <v>3.3599999999999991E-2</v>
      </c>
      <c r="N22" s="106">
        <f t="shared" si="9"/>
        <v>2.1762575434892237E-3</v>
      </c>
    </row>
    <row r="23" spans="1:14" ht="12.75" customHeight="1" x14ac:dyDescent="0.2">
      <c r="A23" s="7" t="s">
        <v>17</v>
      </c>
      <c r="B23" s="8">
        <v>126041111.7528064</v>
      </c>
      <c r="C23" s="8">
        <f t="shared" si="0"/>
        <v>130276093.10770069</v>
      </c>
      <c r="D23" s="8">
        <v>118768674.88816312</v>
      </c>
      <c r="E23" s="8">
        <f t="shared" si="3"/>
        <v>-11507418.219537571</v>
      </c>
      <c r="F23" s="142">
        <f t="shared" si="4"/>
        <v>-8.8331004906819402E-2</v>
      </c>
      <c r="G23" s="8">
        <f t="shared" si="5"/>
        <v>130276093.10770069</v>
      </c>
      <c r="H23" s="8">
        <f t="shared" si="6"/>
        <v>11507418.219537571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130276093.10770069</v>
      </c>
      <c r="M23" s="142">
        <f t="shared" si="2"/>
        <v>3.3600000000000005E-2</v>
      </c>
      <c r="N23" s="106">
        <f t="shared" si="9"/>
        <v>1.9086070587563633E-2</v>
      </c>
    </row>
    <row r="24" spans="1:14" ht="12.75" customHeight="1" x14ac:dyDescent="0.2">
      <c r="A24" s="7" t="s">
        <v>18</v>
      </c>
      <c r="B24" s="8">
        <v>134743502.36418512</v>
      </c>
      <c r="C24" s="8">
        <f t="shared" si="0"/>
        <v>139270884.04362175</v>
      </c>
      <c r="D24" s="8">
        <v>140358422.91524097</v>
      </c>
      <c r="E24" s="8">
        <f t="shared" si="3"/>
        <v>1087538.8716192245</v>
      </c>
      <c r="F24" s="142">
        <f t="shared" si="4"/>
        <v>7.8088028168083641E-3</v>
      </c>
      <c r="G24" s="8">
        <f t="shared" si="5"/>
        <v>0</v>
      </c>
      <c r="H24" s="8">
        <f t="shared" si="6"/>
        <v>0</v>
      </c>
      <c r="I24" s="8">
        <f t="shared" si="7"/>
        <v>140358422.91524097</v>
      </c>
      <c r="J24" s="8">
        <f t="shared" si="10"/>
        <v>1087538.8716192245</v>
      </c>
      <c r="K24" s="8">
        <f t="shared" si="8"/>
        <v>583577.85770060413</v>
      </c>
      <c r="L24" s="8">
        <f t="shared" si="1"/>
        <v>139774845.05754036</v>
      </c>
      <c r="M24" s="142">
        <f t="shared" si="2"/>
        <v>3.7340150768506115E-2</v>
      </c>
      <c r="N24" s="106">
        <f t="shared" si="9"/>
        <v>2.0477683168841458E-2</v>
      </c>
    </row>
    <row r="25" spans="1:14" ht="12.75" customHeight="1" x14ac:dyDescent="0.2">
      <c r="A25" s="7" t="s">
        <v>19</v>
      </c>
      <c r="B25" s="8">
        <v>24225145.438685045</v>
      </c>
      <c r="C25" s="8">
        <f t="shared" si="0"/>
        <v>25039110.325424861</v>
      </c>
      <c r="D25" s="8">
        <v>18141517.330049641</v>
      </c>
      <c r="E25" s="8">
        <f t="shared" si="3"/>
        <v>-6897592.9953752197</v>
      </c>
      <c r="F25" s="142">
        <f t="shared" si="4"/>
        <v>-0.27547276663306053</v>
      </c>
      <c r="G25" s="8">
        <f t="shared" si="5"/>
        <v>25039110.325424861</v>
      </c>
      <c r="H25" s="8">
        <f t="shared" si="6"/>
        <v>6897592.9953752197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25039110.325424861</v>
      </c>
      <c r="M25" s="142">
        <f t="shared" si="2"/>
        <v>3.3599999999999956E-2</v>
      </c>
      <c r="N25" s="106">
        <f t="shared" si="9"/>
        <v>3.6683493933592909E-3</v>
      </c>
    </row>
    <row r="26" spans="1:14" ht="12.75" customHeight="1" x14ac:dyDescent="0.2">
      <c r="A26" s="7" t="s">
        <v>20</v>
      </c>
      <c r="B26" s="8">
        <v>329693374.20898294</v>
      </c>
      <c r="C26" s="8">
        <f t="shared" si="0"/>
        <v>340771071.58240479</v>
      </c>
      <c r="D26" s="8">
        <v>341808597.29469818</v>
      </c>
      <c r="E26" s="8">
        <f t="shared" si="3"/>
        <v>1037525.7122933865</v>
      </c>
      <c r="F26" s="142">
        <f t="shared" si="4"/>
        <v>3.0446413995047507E-3</v>
      </c>
      <c r="G26" s="8">
        <f t="shared" si="5"/>
        <v>0</v>
      </c>
      <c r="H26" s="8">
        <f t="shared" si="6"/>
        <v>0</v>
      </c>
      <c r="I26" s="8">
        <f t="shared" si="7"/>
        <v>341808597.29469818</v>
      </c>
      <c r="J26" s="8">
        <f t="shared" si="10"/>
        <v>1037525.7122933865</v>
      </c>
      <c r="K26" s="8">
        <f t="shared" si="8"/>
        <v>556740.58950001467</v>
      </c>
      <c r="L26" s="8">
        <f t="shared" si="1"/>
        <v>341251856.70519817</v>
      </c>
      <c r="M26" s="142">
        <f t="shared" si="2"/>
        <v>3.5058279602818591E-2</v>
      </c>
      <c r="N26" s="106">
        <f t="shared" si="9"/>
        <v>4.9995028787269996E-2</v>
      </c>
    </row>
    <row r="27" spans="1:14" s="9" customFormat="1" ht="12.75" customHeight="1" x14ac:dyDescent="0.2">
      <c r="A27" s="7" t="s">
        <v>21</v>
      </c>
      <c r="B27" s="8">
        <v>48892071.520912051</v>
      </c>
      <c r="C27" s="8">
        <f t="shared" si="0"/>
        <v>50534845.124014698</v>
      </c>
      <c r="D27" s="8">
        <v>44193257.044459999</v>
      </c>
      <c r="E27" s="8">
        <f t="shared" si="3"/>
        <v>-6341588.0795546994</v>
      </c>
      <c r="F27" s="142">
        <f t="shared" si="4"/>
        <v>-0.1254894135718071</v>
      </c>
      <c r="G27" s="8">
        <f t="shared" si="5"/>
        <v>50534845.124014698</v>
      </c>
      <c r="H27" s="8">
        <f t="shared" si="6"/>
        <v>6341588.0795546994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50534845.124014698</v>
      </c>
      <c r="M27" s="142">
        <f t="shared" si="2"/>
        <v>3.360000000000004E-2</v>
      </c>
      <c r="N27" s="106">
        <f t="shared" si="9"/>
        <v>7.4035964554998437E-3</v>
      </c>
    </row>
    <row r="28" spans="1:14" ht="12.75" customHeight="1" x14ac:dyDescent="0.2">
      <c r="A28" s="7" t="s">
        <v>22</v>
      </c>
      <c r="B28" s="8">
        <v>7842309.0808984293</v>
      </c>
      <c r="C28" s="8">
        <f t="shared" si="0"/>
        <v>8105810.6660166169</v>
      </c>
      <c r="D28" s="8">
        <v>3727593.38143308</v>
      </c>
      <c r="E28" s="8">
        <f t="shared" si="3"/>
        <v>-4378217.2845835369</v>
      </c>
      <c r="F28" s="142">
        <f t="shared" si="4"/>
        <v>-0.54013317914506564</v>
      </c>
      <c r="G28" s="8">
        <f t="shared" si="5"/>
        <v>8105810.6660166169</v>
      </c>
      <c r="H28" s="8">
        <f t="shared" si="6"/>
        <v>4378217.2845835369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8105810.6660166169</v>
      </c>
      <c r="M28" s="142">
        <f t="shared" si="2"/>
        <v>3.3600000000000046E-2</v>
      </c>
      <c r="N28" s="106">
        <f t="shared" si="9"/>
        <v>1.1875400225052838E-3</v>
      </c>
    </row>
    <row r="29" spans="1:14" ht="12.75" customHeight="1" x14ac:dyDescent="0.2">
      <c r="A29" s="7" t="s">
        <v>23</v>
      </c>
      <c r="B29" s="8">
        <v>35886715.230838917</v>
      </c>
      <c r="C29" s="8">
        <f t="shared" si="0"/>
        <v>37092508.862595104</v>
      </c>
      <c r="D29" s="8">
        <v>34972232.087766148</v>
      </c>
      <c r="E29" s="8">
        <f t="shared" si="3"/>
        <v>-2120276.7748289555</v>
      </c>
      <c r="F29" s="142">
        <f t="shared" si="4"/>
        <v>-5.7161859357728398E-2</v>
      </c>
      <c r="G29" s="8">
        <f t="shared" si="5"/>
        <v>37092508.862595104</v>
      </c>
      <c r="H29" s="8">
        <f t="shared" si="6"/>
        <v>2120276.7748289555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37092508.862595104</v>
      </c>
      <c r="M29" s="142">
        <f t="shared" si="2"/>
        <v>3.359999999999997E-2</v>
      </c>
      <c r="N29" s="106">
        <f t="shared" si="9"/>
        <v>5.4342299153540743E-3</v>
      </c>
    </row>
    <row r="30" spans="1:14" ht="12.75" customHeight="1" x14ac:dyDescent="0.2">
      <c r="A30" s="7" t="s">
        <v>24</v>
      </c>
      <c r="B30" s="8">
        <v>34566304.761901699</v>
      </c>
      <c r="C30" s="8">
        <f t="shared" si="0"/>
        <v>35727732.601901598</v>
      </c>
      <c r="D30" s="8">
        <v>32645888.533253908</v>
      </c>
      <c r="E30" s="8">
        <f t="shared" si="3"/>
        <v>-3081844.0686476901</v>
      </c>
      <c r="F30" s="142">
        <f t="shared" si="4"/>
        <v>-8.6259156241100504E-2</v>
      </c>
      <c r="G30" s="8">
        <f t="shared" si="5"/>
        <v>35727732.601901598</v>
      </c>
      <c r="H30" s="8">
        <f t="shared" si="6"/>
        <v>3081844.0686476901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35727732.601901598</v>
      </c>
      <c r="M30" s="142">
        <f t="shared" si="2"/>
        <v>3.360000000000006E-2</v>
      </c>
      <c r="N30" s="106">
        <f t="shared" si="9"/>
        <v>5.2342836671480193E-3</v>
      </c>
    </row>
    <row r="31" spans="1:14" ht="12.75" customHeight="1" x14ac:dyDescent="0.2">
      <c r="A31" s="7" t="s">
        <v>25</v>
      </c>
      <c r="B31" s="8">
        <v>557349678.77372706</v>
      </c>
      <c r="C31" s="8">
        <f t="shared" si="0"/>
        <v>576076627.9805243</v>
      </c>
      <c r="D31" s="8">
        <v>572494218.0163213</v>
      </c>
      <c r="E31" s="8">
        <f t="shared" si="3"/>
        <v>-3582409.9642030001</v>
      </c>
      <c r="F31" s="142">
        <f t="shared" si="4"/>
        <v>-6.2186344493116849E-3</v>
      </c>
      <c r="G31" s="8">
        <f t="shared" si="5"/>
        <v>576076627.9805243</v>
      </c>
      <c r="H31" s="8">
        <f t="shared" si="6"/>
        <v>3582409.9642030001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576076627.9805243</v>
      </c>
      <c r="M31" s="142">
        <f t="shared" si="2"/>
        <v>3.3600000000000026E-2</v>
      </c>
      <c r="N31" s="106">
        <f t="shared" si="9"/>
        <v>8.4397980651693336E-2</v>
      </c>
    </row>
    <row r="32" spans="1:14" ht="12.75" customHeight="1" x14ac:dyDescent="0.2">
      <c r="A32" s="7" t="s">
        <v>26</v>
      </c>
      <c r="B32" s="8">
        <v>14583522.022226201</v>
      </c>
      <c r="C32" s="8">
        <f t="shared" si="0"/>
        <v>15073528.362173002</v>
      </c>
      <c r="D32" s="8">
        <v>9380110.309620101</v>
      </c>
      <c r="E32" s="8">
        <f t="shared" si="3"/>
        <v>-5693418.0525529012</v>
      </c>
      <c r="F32" s="142">
        <f t="shared" si="4"/>
        <v>-0.37770971173813067</v>
      </c>
      <c r="G32" s="8">
        <f t="shared" si="5"/>
        <v>15073528.362173002</v>
      </c>
      <c r="H32" s="8">
        <f t="shared" si="6"/>
        <v>5693418.0525529012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15073528.362173002</v>
      </c>
      <c r="M32" s="142">
        <f t="shared" si="2"/>
        <v>3.3600000000000033E-2</v>
      </c>
      <c r="N32" s="106">
        <f t="shared" si="9"/>
        <v>2.2083439828536784E-3</v>
      </c>
    </row>
    <row r="33" spans="1:14" ht="12.75" customHeight="1" x14ac:dyDescent="0.2">
      <c r="A33" s="7" t="s">
        <v>27</v>
      </c>
      <c r="B33" s="8">
        <v>25103278.020126667</v>
      </c>
      <c r="C33" s="8">
        <f t="shared" si="0"/>
        <v>25946748.161602922</v>
      </c>
      <c r="D33" s="8">
        <v>23200648.99419428</v>
      </c>
      <c r="E33" s="8">
        <f t="shared" si="3"/>
        <v>-2746099.1674086414</v>
      </c>
      <c r="F33" s="142">
        <f t="shared" si="4"/>
        <v>-0.10583596643036884</v>
      </c>
      <c r="G33" s="8">
        <f t="shared" si="5"/>
        <v>25946748.161602922</v>
      </c>
      <c r="H33" s="8">
        <f t="shared" si="6"/>
        <v>2746099.1674086414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25946748.161602922</v>
      </c>
      <c r="M33" s="142">
        <f t="shared" si="2"/>
        <v>3.3599999999999956E-2</v>
      </c>
      <c r="N33" s="106">
        <f t="shared" si="9"/>
        <v>3.8013226764536546E-3</v>
      </c>
    </row>
    <row r="34" spans="1:14" ht="12.75" customHeight="1" x14ac:dyDescent="0.2">
      <c r="A34" s="7" t="s">
        <v>28</v>
      </c>
      <c r="B34" s="8">
        <v>13558318.885402067</v>
      </c>
      <c r="C34" s="8">
        <f t="shared" si="0"/>
        <v>14013878.399951575</v>
      </c>
      <c r="D34" s="8">
        <v>14262019.024335487</v>
      </c>
      <c r="E34" s="8">
        <f t="shared" si="3"/>
        <v>248140.62438391149</v>
      </c>
      <c r="F34" s="142">
        <f t="shared" si="4"/>
        <v>1.7706777331874732E-2</v>
      </c>
      <c r="G34" s="8">
        <f t="shared" si="5"/>
        <v>0</v>
      </c>
      <c r="H34" s="8">
        <f t="shared" si="6"/>
        <v>0</v>
      </c>
      <c r="I34" s="8">
        <f t="shared" si="7"/>
        <v>14262019.024335487</v>
      </c>
      <c r="J34" s="8">
        <f t="shared" si="10"/>
        <v>248140.62438391149</v>
      </c>
      <c r="K34" s="8">
        <f t="shared" si="8"/>
        <v>133153.28561161982</v>
      </c>
      <c r="L34" s="8">
        <f t="shared" si="1"/>
        <v>14128865.738723867</v>
      </c>
      <c r="M34" s="142">
        <f t="shared" si="2"/>
        <v>4.2080943673341011E-2</v>
      </c>
      <c r="N34" s="106">
        <f t="shared" si="9"/>
        <v>2.0699463913809455E-3</v>
      </c>
    </row>
    <row r="35" spans="1:14" ht="12.75" customHeight="1" x14ac:dyDescent="0.2">
      <c r="A35" s="7" t="s">
        <v>29</v>
      </c>
      <c r="B35" s="8">
        <v>20096691.105497729</v>
      </c>
      <c r="C35" s="8">
        <f t="shared" si="0"/>
        <v>20771939.926642451</v>
      </c>
      <c r="D35" s="8">
        <v>16057723.639772821</v>
      </c>
      <c r="E35" s="8">
        <f t="shared" si="3"/>
        <v>-4714216.2868696302</v>
      </c>
      <c r="F35" s="142">
        <f t="shared" si="4"/>
        <v>-0.22695118046355864</v>
      </c>
      <c r="G35" s="8">
        <f t="shared" si="5"/>
        <v>20771939.926642451</v>
      </c>
      <c r="H35" s="8">
        <f t="shared" si="6"/>
        <v>4714216.2868696302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20771939.926642451</v>
      </c>
      <c r="M35" s="142">
        <f t="shared" si="2"/>
        <v>3.3599999999999935E-2</v>
      </c>
      <c r="N35" s="106">
        <f t="shared" si="9"/>
        <v>3.0431885254094599E-3</v>
      </c>
    </row>
    <row r="36" spans="1:14" ht="12.75" customHeight="1" x14ac:dyDescent="0.2">
      <c r="A36" s="7" t="s">
        <v>30</v>
      </c>
      <c r="B36" s="8">
        <v>18479484.022427205</v>
      </c>
      <c r="C36" s="8">
        <f t="shared" si="0"/>
        <v>19100394.68558076</v>
      </c>
      <c r="D36" s="8">
        <v>18337743.450618066</v>
      </c>
      <c r="E36" s="8">
        <f t="shared" si="3"/>
        <v>-762651.23496269435</v>
      </c>
      <c r="F36" s="142">
        <f t="shared" si="4"/>
        <v>-3.9928558939069138E-2</v>
      </c>
      <c r="G36" s="8">
        <f t="shared" si="5"/>
        <v>19100394.68558076</v>
      </c>
      <c r="H36" s="8">
        <f t="shared" si="6"/>
        <v>762651.23496269435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19100394.68558076</v>
      </c>
      <c r="M36" s="142">
        <f t="shared" si="2"/>
        <v>3.360000000000006E-2</v>
      </c>
      <c r="N36" s="106">
        <f t="shared" si="9"/>
        <v>2.7982991546878899E-3</v>
      </c>
    </row>
    <row r="37" spans="1:14" ht="12.75" customHeight="1" x14ac:dyDescent="0.2">
      <c r="A37" s="7" t="s">
        <v>31</v>
      </c>
      <c r="B37" s="8">
        <v>175716190.01198009</v>
      </c>
      <c r="C37" s="8">
        <f t="shared" si="0"/>
        <v>181620253.99638262</v>
      </c>
      <c r="D37" s="8">
        <v>161523891.33841562</v>
      </c>
      <c r="E37" s="8">
        <f t="shared" si="3"/>
        <v>-20096362.657967001</v>
      </c>
      <c r="F37" s="142">
        <f t="shared" si="4"/>
        <v>-0.11065044903178731</v>
      </c>
      <c r="G37" s="8">
        <f t="shared" si="5"/>
        <v>181620253.99638262</v>
      </c>
      <c r="H37" s="8">
        <f t="shared" si="6"/>
        <v>20096362.657967001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181620253.99638262</v>
      </c>
      <c r="M37" s="142">
        <f t="shared" si="2"/>
        <v>3.360000000000004E-2</v>
      </c>
      <c r="N37" s="106">
        <f t="shared" si="9"/>
        <v>2.6608235672530258E-2</v>
      </c>
    </row>
    <row r="38" spans="1:14" ht="12.75" customHeight="1" x14ac:dyDescent="0.2">
      <c r="A38" s="7" t="s">
        <v>32</v>
      </c>
      <c r="B38" s="8">
        <v>34243098.954183735</v>
      </c>
      <c r="C38" s="8">
        <f t="shared" si="0"/>
        <v>35393667.079044305</v>
      </c>
      <c r="D38" s="8">
        <v>29835767.108685445</v>
      </c>
      <c r="E38" s="8">
        <f t="shared" si="3"/>
        <v>-5557899.9703588597</v>
      </c>
      <c r="F38" s="142">
        <f t="shared" si="4"/>
        <v>-0.15703091623556439</v>
      </c>
      <c r="G38" s="8">
        <f t="shared" si="5"/>
        <v>35393667.079044305</v>
      </c>
      <c r="H38" s="8">
        <f t="shared" si="6"/>
        <v>5557899.9703588597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35393667.079044305</v>
      </c>
      <c r="M38" s="142">
        <f t="shared" si="2"/>
        <v>3.3599999999999894E-2</v>
      </c>
      <c r="N38" s="106">
        <f t="shared" si="9"/>
        <v>5.1853414706326964E-3</v>
      </c>
    </row>
    <row r="39" spans="1:14" s="9" customFormat="1" ht="12.75" customHeight="1" x14ac:dyDescent="0.2">
      <c r="A39" s="7" t="s">
        <v>33</v>
      </c>
      <c r="B39" s="8">
        <v>125549149.19157778</v>
      </c>
      <c r="C39" s="8">
        <f t="shared" si="0"/>
        <v>129767600.60441479</v>
      </c>
      <c r="D39" s="8">
        <v>119088200.33981924</v>
      </c>
      <c r="E39" s="8">
        <f t="shared" si="3"/>
        <v>-10679400.264595553</v>
      </c>
      <c r="F39" s="142">
        <f t="shared" si="4"/>
        <v>-8.2296352979129003E-2</v>
      </c>
      <c r="G39" s="8">
        <f t="shared" si="5"/>
        <v>129767600.60441479</v>
      </c>
      <c r="H39" s="8">
        <f t="shared" si="6"/>
        <v>10679400.264595553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si="1"/>
        <v>129767600.60441479</v>
      </c>
      <c r="M39" s="142">
        <f t="shared" si="2"/>
        <v>3.3600000000000005E-2</v>
      </c>
      <c r="N39" s="106">
        <f t="shared" si="9"/>
        <v>1.9011574004349871E-2</v>
      </c>
    </row>
    <row r="40" spans="1:14" ht="12.75" customHeight="1" x14ac:dyDescent="0.2">
      <c r="A40" s="7" t="s">
        <v>34</v>
      </c>
      <c r="B40" s="8">
        <v>25019329.014264535</v>
      </c>
      <c r="C40" s="8">
        <f t="shared" si="0"/>
        <v>25859978.469143823</v>
      </c>
      <c r="D40" s="8">
        <v>26397045.533363935</v>
      </c>
      <c r="E40" s="8">
        <f t="shared" si="3"/>
        <v>537067.06422011182</v>
      </c>
      <c r="F40" s="142">
        <f t="shared" si="4"/>
        <v>2.0768271901731909E-2</v>
      </c>
      <c r="G40" s="8">
        <f t="shared" si="5"/>
        <v>0</v>
      </c>
      <c r="H40" s="8">
        <f t="shared" si="6"/>
        <v>0</v>
      </c>
      <c r="I40" s="8">
        <f t="shared" si="7"/>
        <v>26397045.533363935</v>
      </c>
      <c r="J40" s="8">
        <f t="shared" si="10"/>
        <v>537067.06422011182</v>
      </c>
      <c r="K40" s="8">
        <f t="shared" si="8"/>
        <v>288192.4085274096</v>
      </c>
      <c r="L40" s="8">
        <f t="shared" si="1"/>
        <v>26108853.124836527</v>
      </c>
      <c r="M40" s="142">
        <f t="shared" si="2"/>
        <v>4.3547295371143234E-2</v>
      </c>
      <c r="N40" s="106">
        <f t="shared" si="9"/>
        <v>3.8250718287122596E-3</v>
      </c>
    </row>
    <row r="41" spans="1:14" ht="12.75" customHeight="1" x14ac:dyDescent="0.2">
      <c r="A41" s="7" t="s">
        <v>35</v>
      </c>
      <c r="B41" s="8">
        <v>23063567.986300986</v>
      </c>
      <c r="C41" s="8">
        <f t="shared" si="0"/>
        <v>23838503.870640699</v>
      </c>
      <c r="D41" s="8">
        <v>25452596.421002891</v>
      </c>
      <c r="E41" s="8">
        <f t="shared" si="3"/>
        <v>1614092.5503621921</v>
      </c>
      <c r="F41" s="142">
        <f t="shared" si="4"/>
        <v>6.7709473678425558E-2</v>
      </c>
      <c r="G41" s="8">
        <f t="shared" si="5"/>
        <v>0</v>
      </c>
      <c r="H41" s="8">
        <f t="shared" si="6"/>
        <v>0</v>
      </c>
      <c r="I41" s="8">
        <f t="shared" si="7"/>
        <v>25452596.421002891</v>
      </c>
      <c r="J41" s="8">
        <f t="shared" si="10"/>
        <v>1614092.5503621921</v>
      </c>
      <c r="K41" s="8">
        <f t="shared" si="8"/>
        <v>866128.74008670205</v>
      </c>
      <c r="L41" s="8">
        <f t="shared" si="1"/>
        <v>24586467.68091619</v>
      </c>
      <c r="M41" s="142">
        <f t="shared" si="2"/>
        <v>6.6030533329437882E-2</v>
      </c>
      <c r="N41" s="106">
        <f t="shared" si="9"/>
        <v>3.6020350815162737E-3</v>
      </c>
    </row>
    <row r="42" spans="1:14" ht="12.75" customHeight="1" x14ac:dyDescent="0.2">
      <c r="A42" s="7" t="s">
        <v>36</v>
      </c>
      <c r="B42" s="8">
        <v>27035788.670215089</v>
      </c>
      <c r="C42" s="8">
        <f t="shared" si="0"/>
        <v>27944191.169534314</v>
      </c>
      <c r="D42" s="8">
        <v>26040357.969462637</v>
      </c>
      <c r="E42" s="8">
        <f t="shared" si="3"/>
        <v>-1903833.2000716776</v>
      </c>
      <c r="F42" s="142">
        <f t="shared" si="4"/>
        <v>-6.8129837379129435E-2</v>
      </c>
      <c r="G42" s="8">
        <f t="shared" si="5"/>
        <v>27944191.169534314</v>
      </c>
      <c r="H42" s="8">
        <f t="shared" si="6"/>
        <v>1903833.2000716776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"/>
        <v>27944191.169534314</v>
      </c>
      <c r="M42" s="142">
        <f t="shared" si="2"/>
        <v>3.3599999999999949E-2</v>
      </c>
      <c r="N42" s="106">
        <f t="shared" si="9"/>
        <v>4.0939576283822252E-3</v>
      </c>
    </row>
    <row r="43" spans="1:14" ht="12.75" customHeight="1" x14ac:dyDescent="0.2">
      <c r="A43" s="7" t="s">
        <v>37</v>
      </c>
      <c r="B43" s="8">
        <v>38081080.257156044</v>
      </c>
      <c r="C43" s="8">
        <f t="shared" si="0"/>
        <v>39360604.553796485</v>
      </c>
      <c r="D43" s="8">
        <v>32963449.783578128</v>
      </c>
      <c r="E43" s="8">
        <f t="shared" si="3"/>
        <v>-6397154.7702183574</v>
      </c>
      <c r="F43" s="142">
        <f t="shared" si="4"/>
        <v>-0.16252684232720524</v>
      </c>
      <c r="G43" s="8">
        <f t="shared" si="5"/>
        <v>39360604.553796485</v>
      </c>
      <c r="H43" s="8">
        <f t="shared" si="6"/>
        <v>6397154.7702183574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"/>
        <v>39360604.553796485</v>
      </c>
      <c r="M43" s="142">
        <f t="shared" si="2"/>
        <v>3.3599999999999942E-2</v>
      </c>
      <c r="N43" s="106">
        <f t="shared" si="9"/>
        <v>5.7665167795742881E-3</v>
      </c>
    </row>
    <row r="44" spans="1:14" s="9" customFormat="1" ht="12.75" customHeight="1" x14ac:dyDescent="0.2">
      <c r="A44" s="7" t="s">
        <v>38</v>
      </c>
      <c r="B44" s="8">
        <v>89341730.87443617</v>
      </c>
      <c r="C44" s="8">
        <f t="shared" si="0"/>
        <v>92343613.031817228</v>
      </c>
      <c r="D44" s="8">
        <v>84750447.661724508</v>
      </c>
      <c r="E44" s="8">
        <f t="shared" si="3"/>
        <v>-7593165.3700927198</v>
      </c>
      <c r="F44" s="142">
        <f t="shared" si="4"/>
        <v>-8.2227293483486244E-2</v>
      </c>
      <c r="G44" s="8">
        <f t="shared" si="5"/>
        <v>92343613.031817228</v>
      </c>
      <c r="H44" s="8">
        <f t="shared" si="6"/>
        <v>7593165.3700927198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"/>
        <v>92343613.031817228</v>
      </c>
      <c r="M44" s="142">
        <f t="shared" si="2"/>
        <v>3.3600000000000026E-2</v>
      </c>
      <c r="N44" s="106">
        <f t="shared" si="9"/>
        <v>1.352878087293319E-2</v>
      </c>
    </row>
    <row r="45" spans="1:14" ht="12.75" customHeight="1" x14ac:dyDescent="0.2">
      <c r="A45" s="7" t="s">
        <v>39</v>
      </c>
      <c r="B45" s="8">
        <v>1572579931.8257399</v>
      </c>
      <c r="C45" s="8">
        <f t="shared" si="0"/>
        <v>1625418617.5350847</v>
      </c>
      <c r="D45" s="8">
        <v>1825827604.6225107</v>
      </c>
      <c r="E45" s="8">
        <f t="shared" si="3"/>
        <v>200408987.08742595</v>
      </c>
      <c r="F45" s="142">
        <f t="shared" si="4"/>
        <v>0.12329684484071077</v>
      </c>
      <c r="G45" s="8">
        <f t="shared" si="5"/>
        <v>0</v>
      </c>
      <c r="H45" s="8">
        <f t="shared" si="6"/>
        <v>0</v>
      </c>
      <c r="I45" s="8">
        <f t="shared" si="7"/>
        <v>1825827604.6225107</v>
      </c>
      <c r="J45" s="8">
        <f t="shared" si="10"/>
        <v>200408987.08742595</v>
      </c>
      <c r="K45" s="8">
        <f t="shared" si="8"/>
        <v>107540291.57072444</v>
      </c>
      <c r="L45" s="8">
        <f t="shared" si="1"/>
        <v>1718287313.0517862</v>
      </c>
      <c r="M45" s="142">
        <f t="shared" si="2"/>
        <v>9.2654992142041648E-2</v>
      </c>
      <c r="N45" s="106">
        <f t="shared" si="9"/>
        <v>0.25173730777687015</v>
      </c>
    </row>
    <row r="46" spans="1:14" ht="12.75" customHeight="1" x14ac:dyDescent="0.2">
      <c r="A46" s="7" t="s">
        <v>40</v>
      </c>
      <c r="B46" s="8">
        <v>9549070.3966262117</v>
      </c>
      <c r="C46" s="8">
        <f t="shared" si="0"/>
        <v>9869919.1619528532</v>
      </c>
      <c r="D46" s="8">
        <v>6898467.0141281914</v>
      </c>
      <c r="E46" s="8">
        <f t="shared" si="3"/>
        <v>-2971452.1478246618</v>
      </c>
      <c r="F46" s="142">
        <f t="shared" si="4"/>
        <v>-0.3010614473195678</v>
      </c>
      <c r="G46" s="8">
        <f t="shared" si="5"/>
        <v>9869919.1619528532</v>
      </c>
      <c r="H46" s="8">
        <f t="shared" si="6"/>
        <v>2971452.1478246618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"/>
        <v>9869919.1619528532</v>
      </c>
      <c r="M46" s="142">
        <f t="shared" si="2"/>
        <v>3.3600000000000081E-2</v>
      </c>
      <c r="N46" s="106">
        <f t="shared" si="9"/>
        <v>1.4459903526800185E-3</v>
      </c>
    </row>
    <row r="47" spans="1:14" s="9" customFormat="1" ht="12.75" customHeight="1" x14ac:dyDescent="0.2">
      <c r="A47" s="7" t="s">
        <v>41</v>
      </c>
      <c r="B47" s="8">
        <v>25848381.380791001</v>
      </c>
      <c r="C47" s="8">
        <f t="shared" si="0"/>
        <v>26716886.99518558</v>
      </c>
      <c r="D47" s="8">
        <v>27600736.038924851</v>
      </c>
      <c r="E47" s="8">
        <f t="shared" si="3"/>
        <v>883849.04373927042</v>
      </c>
      <c r="F47" s="142">
        <f t="shared" si="4"/>
        <v>3.3082036986514983E-2</v>
      </c>
      <c r="G47" s="8">
        <f t="shared" si="5"/>
        <v>0</v>
      </c>
      <c r="H47" s="8">
        <f t="shared" si="6"/>
        <v>0</v>
      </c>
      <c r="I47" s="8">
        <f t="shared" si="7"/>
        <v>27600736.038924851</v>
      </c>
      <c r="J47" s="8">
        <f t="shared" si="10"/>
        <v>883849.04373927042</v>
      </c>
      <c r="K47" s="8">
        <f t="shared" si="8"/>
        <v>474277.05338764575</v>
      </c>
      <c r="L47" s="8">
        <f t="shared" si="1"/>
        <v>27126458.985537205</v>
      </c>
      <c r="M47" s="142">
        <f t="shared" si="2"/>
        <v>4.9445169734921822E-2</v>
      </c>
      <c r="N47" s="106">
        <f t="shared" si="9"/>
        <v>3.9741559532384309E-3</v>
      </c>
    </row>
    <row r="48" spans="1:14" ht="12.75" customHeight="1" x14ac:dyDescent="0.2">
      <c r="A48" s="7" t="s">
        <v>42</v>
      </c>
      <c r="B48" s="8">
        <v>20253288.065310262</v>
      </c>
      <c r="C48" s="8">
        <f t="shared" si="0"/>
        <v>20933798.544304688</v>
      </c>
      <c r="D48" s="8">
        <v>13405827.174335936</v>
      </c>
      <c r="E48" s="8">
        <f t="shared" si="3"/>
        <v>-7527971.3699687514</v>
      </c>
      <c r="F48" s="142">
        <f t="shared" si="4"/>
        <v>-0.35960847497583442</v>
      </c>
      <c r="G48" s="8">
        <f t="shared" si="5"/>
        <v>20933798.544304688</v>
      </c>
      <c r="H48" s="8">
        <f t="shared" si="6"/>
        <v>7527971.3699687514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"/>
        <v>20933798.544304688</v>
      </c>
      <c r="M48" s="142">
        <f t="shared" si="2"/>
        <v>3.3600000000000026E-2</v>
      </c>
      <c r="N48" s="106">
        <f t="shared" si="9"/>
        <v>3.0669015868638972E-3</v>
      </c>
    </row>
    <row r="49" spans="1:14" ht="12.75" customHeight="1" x14ac:dyDescent="0.2">
      <c r="A49" s="7" t="s">
        <v>43</v>
      </c>
      <c r="B49" s="8">
        <v>21907365.238590036</v>
      </c>
      <c r="C49" s="8">
        <f t="shared" si="0"/>
        <v>22643452.710606661</v>
      </c>
      <c r="D49" s="8">
        <v>21922893.788689923</v>
      </c>
      <c r="E49" s="8">
        <f t="shared" si="3"/>
        <v>-720558.92191673815</v>
      </c>
      <c r="F49" s="142">
        <f t="shared" si="4"/>
        <v>-3.1821954501630112E-2</v>
      </c>
      <c r="G49" s="8">
        <f t="shared" si="5"/>
        <v>22643452.710606661</v>
      </c>
      <c r="H49" s="8">
        <f t="shared" si="6"/>
        <v>720558.92191673815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"/>
        <v>22643452.710606661</v>
      </c>
      <c r="M49" s="142">
        <f t="shared" si="2"/>
        <v>3.3599999999999998E-2</v>
      </c>
      <c r="N49" s="106">
        <f t="shared" si="9"/>
        <v>3.3173740973603985E-3</v>
      </c>
    </row>
    <row r="50" spans="1:14" ht="12.75" customHeight="1" x14ac:dyDescent="0.2">
      <c r="A50" s="7" t="s">
        <v>44</v>
      </c>
      <c r="B50" s="8">
        <v>65297979.560311608</v>
      </c>
      <c r="C50" s="8">
        <f t="shared" si="0"/>
        <v>67491991.673538074</v>
      </c>
      <c r="D50" s="8">
        <v>39998328.068425782</v>
      </c>
      <c r="E50" s="8">
        <f t="shared" si="3"/>
        <v>-27493663.605112292</v>
      </c>
      <c r="F50" s="142">
        <f t="shared" si="4"/>
        <v>-0.40736186506542038</v>
      </c>
      <c r="G50" s="8">
        <f t="shared" si="5"/>
        <v>67491991.673538074</v>
      </c>
      <c r="H50" s="8">
        <f t="shared" si="6"/>
        <v>27493663.605112292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"/>
        <v>67491991.673538074</v>
      </c>
      <c r="M50" s="142">
        <f t="shared" si="2"/>
        <v>3.3599999999999935E-2</v>
      </c>
      <c r="N50" s="106">
        <f t="shared" si="9"/>
        <v>9.8878995097855058E-3</v>
      </c>
    </row>
    <row r="51" spans="1:14" ht="12.75" customHeight="1" x14ac:dyDescent="0.2">
      <c r="A51" s="7" t="s">
        <v>45</v>
      </c>
      <c r="B51" s="8">
        <v>56192334.761464395</v>
      </c>
      <c r="C51" s="8">
        <f t="shared" si="0"/>
        <v>58080397.209449597</v>
      </c>
      <c r="D51" s="8">
        <v>50366907.718602531</v>
      </c>
      <c r="E51" s="8">
        <f t="shared" si="3"/>
        <v>-7713489.490847066</v>
      </c>
      <c r="F51" s="142">
        <f t="shared" si="4"/>
        <v>-0.1328071063810165</v>
      </c>
      <c r="G51" s="8">
        <f t="shared" si="5"/>
        <v>58080397.209449597</v>
      </c>
      <c r="H51" s="8">
        <f t="shared" si="6"/>
        <v>7713489.490847066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"/>
        <v>58080397.209449597</v>
      </c>
      <c r="M51" s="142">
        <f t="shared" si="2"/>
        <v>3.359999999999997E-2</v>
      </c>
      <c r="N51" s="106">
        <f t="shared" si="9"/>
        <v>8.5090559169352566E-3</v>
      </c>
    </row>
    <row r="52" spans="1:14" ht="12.75" customHeight="1" x14ac:dyDescent="0.2">
      <c r="A52" s="7" t="s">
        <v>46</v>
      </c>
      <c r="B52" s="8">
        <v>508459162.80693978</v>
      </c>
      <c r="C52" s="8">
        <f t="shared" si="0"/>
        <v>525543390.67725295</v>
      </c>
      <c r="D52" s="8">
        <v>505496867.43204468</v>
      </c>
      <c r="E52" s="8">
        <f t="shared" si="3"/>
        <v>-20046523.245208263</v>
      </c>
      <c r="F52" s="142">
        <f t="shared" si="4"/>
        <v>-3.8144373235052723E-2</v>
      </c>
      <c r="G52" s="8">
        <f t="shared" si="5"/>
        <v>525543390.67725295</v>
      </c>
      <c r="H52" s="8">
        <f t="shared" si="6"/>
        <v>20046523.245208263</v>
      </c>
      <c r="I52" s="8">
        <f t="shared" si="7"/>
        <v>0</v>
      </c>
      <c r="J52" s="8">
        <f t="shared" si="10"/>
        <v>0</v>
      </c>
      <c r="K52" s="8">
        <f t="shared" si="8"/>
        <v>0</v>
      </c>
      <c r="L52" s="8">
        <f t="shared" si="1"/>
        <v>525543390.67725295</v>
      </c>
      <c r="M52" s="142">
        <f t="shared" si="2"/>
        <v>3.3599999999999984E-2</v>
      </c>
      <c r="N52" s="106">
        <f t="shared" si="9"/>
        <v>7.6994619749620574E-2</v>
      </c>
    </row>
    <row r="53" spans="1:14" ht="12.75" customHeight="1" x14ac:dyDescent="0.2">
      <c r="A53" s="7" t="s">
        <v>47</v>
      </c>
      <c r="B53" s="8">
        <v>727372675.95590019</v>
      </c>
      <c r="C53" s="8">
        <f t="shared" si="0"/>
        <v>751812397.86801839</v>
      </c>
      <c r="D53" s="8">
        <v>1027975393.9441441</v>
      </c>
      <c r="E53" s="8">
        <f t="shared" si="3"/>
        <v>276162996.07612574</v>
      </c>
      <c r="F53" s="142">
        <f t="shared" si="4"/>
        <v>0.36732966476645745</v>
      </c>
      <c r="G53" s="8">
        <f t="shared" si="5"/>
        <v>0</v>
      </c>
      <c r="H53" s="8">
        <f t="shared" si="6"/>
        <v>0</v>
      </c>
      <c r="I53" s="8">
        <f t="shared" si="7"/>
        <v>1027975393.9441441</v>
      </c>
      <c r="J53" s="8">
        <f t="shared" si="10"/>
        <v>276162996.07612574</v>
      </c>
      <c r="K53" s="8">
        <f t="shared" si="8"/>
        <v>148190206.19128084</v>
      </c>
      <c r="L53" s="8">
        <f t="shared" si="1"/>
        <v>879785187.75286329</v>
      </c>
      <c r="M53" s="142">
        <f t="shared" si="2"/>
        <v>0.20953840697502871</v>
      </c>
      <c r="N53" s="106">
        <f t="shared" si="9"/>
        <v>0.12889273691576117</v>
      </c>
    </row>
    <row r="54" spans="1:14" s="9" customFormat="1" ht="12.75" customHeight="1" x14ac:dyDescent="0.2">
      <c r="A54" s="7" t="s">
        <v>48</v>
      </c>
      <c r="B54" s="8">
        <v>257922929.24341774</v>
      </c>
      <c r="C54" s="8">
        <f t="shared" si="0"/>
        <v>266589139.66599658</v>
      </c>
      <c r="D54" s="8">
        <v>278902772.18740869</v>
      </c>
      <c r="E54" s="8">
        <f t="shared" si="3"/>
        <v>12313632.521412104</v>
      </c>
      <c r="F54" s="142">
        <f t="shared" si="4"/>
        <v>4.6189550470208847E-2</v>
      </c>
      <c r="G54" s="8">
        <f t="shared" si="5"/>
        <v>0</v>
      </c>
      <c r="H54" s="8">
        <f t="shared" si="6"/>
        <v>0</v>
      </c>
      <c r="I54" s="8">
        <f t="shared" si="7"/>
        <v>278902772.18740869</v>
      </c>
      <c r="J54" s="8">
        <f t="shared" si="10"/>
        <v>12313632.521412104</v>
      </c>
      <c r="K54" s="8">
        <f t="shared" si="8"/>
        <v>6607546.1529564122</v>
      </c>
      <c r="L54" s="8">
        <f t="shared" si="1"/>
        <v>272295226.03445226</v>
      </c>
      <c r="M54" s="142">
        <f t="shared" si="2"/>
        <v>5.5723222565724269E-2</v>
      </c>
      <c r="N54" s="106">
        <f t="shared" si="9"/>
        <v>3.9892552660860767E-2</v>
      </c>
    </row>
    <row r="55" spans="1:14" s="9" customFormat="1" ht="12.75" customHeight="1" x14ac:dyDescent="0.2">
      <c r="A55" s="7" t="s">
        <v>49</v>
      </c>
      <c r="B55" s="8">
        <v>67775833.67753689</v>
      </c>
      <c r="C55" s="8">
        <f t="shared" si="0"/>
        <v>70053101.689102128</v>
      </c>
      <c r="D55" s="8">
        <v>75343788.068690151</v>
      </c>
      <c r="E55" s="8">
        <f t="shared" si="3"/>
        <v>5290686.3795880228</v>
      </c>
      <c r="F55" s="142">
        <f t="shared" si="4"/>
        <v>7.5523941867246022E-2</v>
      </c>
      <c r="G55" s="8">
        <f t="shared" si="5"/>
        <v>0</v>
      </c>
      <c r="H55" s="8">
        <f t="shared" si="6"/>
        <v>0</v>
      </c>
      <c r="I55" s="8">
        <f t="shared" si="7"/>
        <v>75343788.068690151</v>
      </c>
      <c r="J55" s="8">
        <f t="shared" si="10"/>
        <v>5290686.3795880228</v>
      </c>
      <c r="K55" s="8">
        <f t="shared" si="8"/>
        <v>2839004.1990579688</v>
      </c>
      <c r="L55" s="8">
        <f t="shared" si="1"/>
        <v>72504783.869632185</v>
      </c>
      <c r="M55" s="142">
        <f t="shared" si="2"/>
        <v>6.9773397618311001E-2</v>
      </c>
      <c r="N55" s="106">
        <f t="shared" si="9"/>
        <v>1.062229753641611E-2</v>
      </c>
    </row>
    <row r="56" spans="1:14" ht="12.75" customHeight="1" x14ac:dyDescent="0.2">
      <c r="A56" s="7" t="s">
        <v>50</v>
      </c>
      <c r="B56" s="8">
        <v>16955262.111276098</v>
      </c>
      <c r="C56" s="8">
        <f t="shared" si="0"/>
        <v>17524958.918214973</v>
      </c>
      <c r="D56" s="8">
        <v>12368770.342783445</v>
      </c>
      <c r="E56" s="8">
        <f t="shared" si="3"/>
        <v>-5156188.5754315276</v>
      </c>
      <c r="F56" s="142">
        <f t="shared" si="4"/>
        <v>-0.29421972396593316</v>
      </c>
      <c r="G56" s="8">
        <f t="shared" si="5"/>
        <v>17524958.918214973</v>
      </c>
      <c r="H56" s="8">
        <f t="shared" si="6"/>
        <v>5156188.5754315276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"/>
        <v>17524958.918214973</v>
      </c>
      <c r="M56" s="142">
        <f t="shared" si="2"/>
        <v>3.3599999999999915E-2</v>
      </c>
      <c r="N56" s="106">
        <f t="shared" si="9"/>
        <v>2.5674902814339334E-3</v>
      </c>
    </row>
    <row r="57" spans="1:14" ht="12.75" customHeight="1" x14ac:dyDescent="0.2">
      <c r="A57" s="7" t="s">
        <v>51</v>
      </c>
      <c r="B57" s="8">
        <v>23359452.482718293</v>
      </c>
      <c r="C57" s="8">
        <f t="shared" si="0"/>
        <v>24144330.086137626</v>
      </c>
      <c r="D57" s="8">
        <v>8541504.5948081464</v>
      </c>
      <c r="E57" s="8">
        <f t="shared" si="3"/>
        <v>-15602825.49132948</v>
      </c>
      <c r="F57" s="142">
        <f t="shared" si="4"/>
        <v>-0.64623145209101418</v>
      </c>
      <c r="G57" s="8">
        <f t="shared" si="5"/>
        <v>24144330.086137626</v>
      </c>
      <c r="H57" s="8">
        <f t="shared" si="6"/>
        <v>15602825.49132948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"/>
        <v>24144330.086137626</v>
      </c>
      <c r="M57" s="142">
        <f t="shared" si="2"/>
        <v>3.3599999999999963E-2</v>
      </c>
      <c r="N57" s="106">
        <f t="shared" si="9"/>
        <v>3.5372598096912052E-3</v>
      </c>
    </row>
    <row r="58" spans="1:14" s="13" customFormat="1" ht="16.5" customHeight="1" thickBot="1" x14ac:dyDescent="0.25">
      <c r="A58" s="11" t="s">
        <v>52</v>
      </c>
      <c r="B58" s="12">
        <f>SUM(B7:B57)</f>
        <v>6370561986.5680685</v>
      </c>
      <c r="C58" s="12">
        <f>SUM(C7:C57)</f>
        <v>6584612869.3167562</v>
      </c>
      <c r="D58" s="12">
        <f>SUM(D7:D57)</f>
        <v>6825715775.807085</v>
      </c>
      <c r="E58" s="12">
        <f>SUM(E7:E57)</f>
        <v>241102906.49032974</v>
      </c>
      <c r="F58" s="143">
        <f t="shared" si="4"/>
        <v>3.6616109599066908E-2</v>
      </c>
      <c r="G58" s="12">
        <f t="shared" ref="G58:L58" si="11">SUM(G7:G57)</f>
        <v>2614101956.3399096</v>
      </c>
      <c r="H58" s="12">
        <f t="shared" si="11"/>
        <v>279192861.68778199</v>
      </c>
      <c r="I58" s="12">
        <f t="shared" si="11"/>
        <v>4490806681.1549568</v>
      </c>
      <c r="J58" s="12">
        <f t="shared" si="11"/>
        <v>520295768.17811179</v>
      </c>
      <c r="K58" s="12">
        <f t="shared" si="11"/>
        <v>279192861.68778199</v>
      </c>
      <c r="L58" s="12">
        <f t="shared" si="11"/>
        <v>6825715775.807085</v>
      </c>
      <c r="M58" s="143">
        <f t="shared" si="2"/>
        <v>7.1446410881595659E-2</v>
      </c>
      <c r="N58" s="108">
        <f>SUM(N7:N57)</f>
        <v>1.0000000000000002</v>
      </c>
    </row>
    <row r="59" spans="1:14" ht="13.5" thickTop="1" x14ac:dyDescent="0.2">
      <c r="D59" s="183">
        <f>+(D58-B58)/B58</f>
        <v>7.1446410881595659E-2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2">
      <c r="A60" s="112" t="s">
        <v>182</v>
      </c>
      <c r="D60" s="149"/>
      <c r="F60" s="17"/>
    </row>
    <row r="61" spans="1:14" x14ac:dyDescent="0.2">
      <c r="A61" s="112" t="s">
        <v>183</v>
      </c>
      <c r="D61" s="148"/>
      <c r="E61" s="182"/>
    </row>
    <row r="65" spans="11:11" x14ac:dyDescent="0.2">
      <c r="K65" s="145"/>
    </row>
  </sheetData>
  <mergeCells count="12">
    <mergeCell ref="M3:M4"/>
    <mergeCell ref="N3:N4"/>
    <mergeCell ref="A1:N1"/>
    <mergeCell ref="A3:A4"/>
    <mergeCell ref="B3:B4"/>
    <mergeCell ref="C3:C4"/>
    <mergeCell ref="D3:D4"/>
    <mergeCell ref="E3:F4"/>
    <mergeCell ref="H3:H4"/>
    <mergeCell ref="I3:I4"/>
    <mergeCell ref="J3:J4"/>
    <mergeCell ref="L3:L4"/>
  </mergeCells>
  <conditionalFormatting sqref="M7:M57">
    <cfRule type="cellIs" dxfId="0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15</vt:i4>
      </vt:variant>
    </vt:vector>
  </HeadingPairs>
  <TitlesOfParts>
    <vt:vector size="26" baseType="lpstr">
      <vt:lpstr>ajuste anual 2017</vt:lpstr>
      <vt:lpstr>SALDOS</vt:lpstr>
      <vt:lpstr>Part 2017</vt:lpstr>
      <vt:lpstr>Distribución</vt:lpstr>
      <vt:lpstr>COEF Art 14 F I</vt:lpstr>
      <vt:lpstr>COEF Art 14 F II</vt:lpstr>
      <vt:lpstr>CALCULO GARANTIA</vt:lpstr>
      <vt:lpstr>COEF 1ER SEM</vt:lpstr>
      <vt:lpstr>COEF 2DO SEM</vt:lpstr>
      <vt:lpstr>1ER SEMESTRE</vt:lpstr>
      <vt:lpstr>Distribución  1 Y 2 SEM</vt:lpstr>
      <vt:lpstr>'1ER SEMESTRE'!Área_de_impresión</vt:lpstr>
      <vt:lpstr>'ajuste anual 2017'!Área_de_impresión</vt:lpstr>
      <vt:lpstr>'CALCULO GARANTIA'!Área_de_impresión</vt:lpstr>
      <vt:lpstr>'COEF 1ER SEM'!Área_de_impresión</vt:lpstr>
      <vt:lpstr>'COEF 2DO SEM'!Área_de_impresión</vt:lpstr>
      <vt:lpstr>'COEF Art 14 F I'!Área_de_impresión</vt:lpstr>
      <vt:lpstr>'COEF Art 14 F II'!Área_de_impresión</vt:lpstr>
      <vt:lpstr>Distribución!Área_de_impresión</vt:lpstr>
      <vt:lpstr>'Distribución  1 Y 2 SEM'!Área_de_impresión</vt:lpstr>
      <vt:lpstr>'Part 2017'!Área_de_impresión</vt:lpstr>
      <vt:lpstr>'1ER SEMESTRE'!Títulos_a_imprimir</vt:lpstr>
      <vt:lpstr>'ajuste anual 2017'!Títulos_a_imprimir</vt:lpstr>
      <vt:lpstr>'COEF Art 14 F I'!Títulos_a_imprimir</vt:lpstr>
      <vt:lpstr>Distribución!Títulos_a_imprimir</vt:lpstr>
      <vt:lpstr>'Distribución  1 Y 2 SEM'!Títulos_a_imprimir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2018-02-01T14:15:57Z</cp:lastPrinted>
  <dcterms:created xsi:type="dcterms:W3CDTF">2009-12-17T23:31:03Z</dcterms:created>
  <dcterms:modified xsi:type="dcterms:W3CDTF">2021-08-09T16:09:07Z</dcterms:modified>
</cp:coreProperties>
</file>