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erdo 2024\"/>
    </mc:Choice>
  </mc:AlternateContent>
  <bookViews>
    <workbookView xWindow="-28920" yWindow="-120" windowWidth="29040" windowHeight="15720" tabRatio="850"/>
  </bookViews>
  <sheets>
    <sheet name="DIST MES" sheetId="53" r:id="rId1"/>
    <sheet name="ISN" sheetId="41" r:id="rId2"/>
    <sheet name="CoAr14FI" sheetId="62" r:id="rId3"/>
    <sheet name="CALCULO GARANTIA" sheetId="42" r:id="rId4"/>
    <sheet name="ISN MES" sheetId="39" r:id="rId5"/>
    <sheet name="DISTRIBUCIÓN ISN" sheetId="46" r:id="rId6"/>
    <sheet name="DIST CTRL VEHI" sheetId="67" r:id="rId7"/>
  </sheets>
  <externalReferences>
    <externalReference r:id="rId8"/>
    <externalReference r:id="rId9"/>
    <externalReference r:id="rId10"/>
  </externalReferences>
  <definedNames>
    <definedName name="_xlnm._FilterDatabase" localSheetId="6" hidden="1">'DIST CTRL VEHI'!#REF!</definedName>
    <definedName name="_xlnm._FilterDatabase" localSheetId="0" hidden="1">'DIST MES'!#REF!</definedName>
    <definedName name="_xlnm._FilterDatabase" localSheetId="5" hidden="1">'DISTRIBUCIÓN ISN'!#REF!</definedName>
    <definedName name="A_impresión_IM" localSheetId="3">#REF!</definedName>
    <definedName name="A_impresión_IM" localSheetId="2">#REF!</definedName>
    <definedName name="A_impresión_IM" localSheetId="6">#REF!</definedName>
    <definedName name="A_impresión_IM" localSheetId="0">#REF!</definedName>
    <definedName name="A_impresión_IM" localSheetId="5">#REF!</definedName>
    <definedName name="A_impresión_IM" localSheetId="4">#REF!</definedName>
    <definedName name="A_impresión_IM">#REF!</definedName>
    <definedName name="AJUSTES" localSheetId="3" hidden="1">{"'beneficiarios'!$A$1:$C$7"}</definedName>
    <definedName name="AJUSTES" localSheetId="2" hidden="1">{"'beneficiarios'!$A$1:$C$7"}</definedName>
    <definedName name="AJUSTES" localSheetId="6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localSheetId="4" hidden="1">{"'beneficiarios'!$A$1:$C$7"}</definedName>
    <definedName name="AJUSTES" hidden="1">{"'beneficiarios'!$A$1:$C$7"}</definedName>
    <definedName name="_xlnm.Print_Area" localSheetId="3">'CALCULO GARANTIA'!$A$1:$N$59</definedName>
    <definedName name="_xlnm.Print_Area" localSheetId="2">CoAr14FI!$B$1:$AF$60</definedName>
    <definedName name="_xlnm.Print_Area" localSheetId="6">'DIST CTRL VEHI'!$B$1:$E$61</definedName>
    <definedName name="_xlnm.Print_Area" localSheetId="0">'DIST MES'!$B$1:$E$58</definedName>
    <definedName name="_xlnm.Print_Area" localSheetId="5">'DISTRIBUCIÓN ISN'!$B$1:$C$59</definedName>
    <definedName name="_xlnm.Print_Area" localSheetId="1">ISN!$B$1:$P$57</definedName>
    <definedName name="_xlnm.Print_Area" localSheetId="4">'ISN MES'!$A$1:$D$7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 localSheetId="4">#REF!</definedName>
    <definedName name="_xlnm.Database">#REF!</definedName>
    <definedName name="cierre_2001" localSheetId="3">'[1]deuda c sadm'!#REF!</definedName>
    <definedName name="cierre_2001" localSheetId="2">'[1]deuda c sadm'!#REF!</definedName>
    <definedName name="cierre_2001" localSheetId="6">'[1]deuda c sadm'!#REF!</definedName>
    <definedName name="cierre_2001" localSheetId="0">'[1]deuda c sadm'!#REF!</definedName>
    <definedName name="cierre_2001" localSheetId="5">'[1]deuda c sadm'!#REF!</definedName>
    <definedName name="cierre_2001" localSheetId="4">'[1]deuda c sadm'!#REF!</definedName>
    <definedName name="cierre_2001">'[1]deuda c sadm'!#REF!</definedName>
    <definedName name="deuda" localSheetId="2">'[1]deuda c sadm'!#REF!</definedName>
    <definedName name="deuda" localSheetId="6">'[1]deuda c sadm'!#REF!</definedName>
    <definedName name="deuda" localSheetId="0">'[1]deuda c sadm'!#REF!</definedName>
    <definedName name="deuda" localSheetId="5">'[1]deuda c sadm'!#REF!</definedName>
    <definedName name="deuda" localSheetId="4">'[1]deuda c sadm'!#REF!</definedName>
    <definedName name="deuda">'[1]deuda c sadm'!#REF!</definedName>
    <definedName name="Deuda_ingTot" localSheetId="2">'[1]deuda c sadm'!#REF!</definedName>
    <definedName name="Deuda_ingTot" localSheetId="6">'[1]deuda c sadm'!#REF!</definedName>
    <definedName name="Deuda_ingTot" localSheetId="0">'[1]deuda c sadm'!#REF!</definedName>
    <definedName name="Deuda_ingTot" localSheetId="5">'[1]deuda c sadm'!#REF!</definedName>
    <definedName name="Deuda_ingTot" localSheetId="4">'[1]deuda c sadm'!#REF!</definedName>
    <definedName name="Deuda_ingTot">'[1]deuda c sadm'!#REF!</definedName>
    <definedName name="ENERO" localSheetId="3">#REF!</definedName>
    <definedName name="ENERO" localSheetId="2">#REF!</definedName>
    <definedName name="ENERO" localSheetId="6">#REF!</definedName>
    <definedName name="ENERO" localSheetId="0">#REF!</definedName>
    <definedName name="ENERO" localSheetId="5">#REF!</definedName>
    <definedName name="ENERO" localSheetId="4">#REF!</definedName>
    <definedName name="ENERO">#REF!</definedName>
    <definedName name="ENEROAJUSTE" localSheetId="2">#REF!</definedName>
    <definedName name="ENEROAJUSTE" localSheetId="6">#REF!</definedName>
    <definedName name="ENEROAJUSTE">#REF!</definedName>
    <definedName name="Estado">'[2]Compendio de nombres'!$C$2:$C$33</definedName>
    <definedName name="Estado1" localSheetId="6">#REF!</definedName>
    <definedName name="Estado1">#REF!</definedName>
    <definedName name="Fto_1" localSheetId="3">#REF!</definedName>
    <definedName name="Fto_1" localSheetId="2">#REF!</definedName>
    <definedName name="Fto_1" localSheetId="6">#REF!</definedName>
    <definedName name="Fto_1" localSheetId="0">#REF!</definedName>
    <definedName name="Fto_1" localSheetId="5">#REF!</definedName>
    <definedName name="Fto_1" localSheetId="4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2" hidden="1">{"'beneficiarios'!$A$1:$C$7"}</definedName>
    <definedName name="HTML_Control" localSheetId="6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localSheetId="4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2" hidden="1">{"'beneficiarios'!$A$1:$C$7"}</definedName>
    <definedName name="INDICADORES" localSheetId="6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localSheetId="4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2" hidden="1">{"'beneficiarios'!$A$1:$C$7"}</definedName>
    <definedName name="ingresofederales" localSheetId="6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localSheetId="4" hidden="1">{"'beneficiarios'!$A$1:$C$7"}</definedName>
    <definedName name="ingresofederales" hidden="1">{"'beneficiarios'!$A$1:$C$7"}</definedName>
    <definedName name="MUNICIPIOS" localSheetId="2" hidden="1">{"'beneficiarios'!$A$1:$C$7"}</definedName>
    <definedName name="MUNICIPIOS" localSheetId="6" hidden="1">{"'beneficiarios'!$A$1:$C$7"}</definedName>
    <definedName name="MUNICIPIOS" hidden="1">{"'beneficiarios'!$A$1:$C$7"}</definedName>
    <definedName name="Notas_Fto_1" localSheetId="2">#REF!</definedName>
    <definedName name="Notas_Fto_1" localSheetId="6">#REF!</definedName>
    <definedName name="Notas_Fto_1" localSheetId="0">#REF!</definedName>
    <definedName name="Notas_Fto_1" localSheetId="5">#REF!</definedName>
    <definedName name="Notas_Fto_1" localSheetId="4">#REF!</definedName>
    <definedName name="Notas_Fto_1">#REF!</definedName>
    <definedName name="Partidas">[3]TECHO!$B$1:$Q$2798</definedName>
    <definedName name="SINAJUSTE" localSheetId="3" hidden="1">{"'beneficiarios'!$A$1:$C$7"}</definedName>
    <definedName name="SINAJUSTE" localSheetId="2" hidden="1">{"'beneficiarios'!$A$1:$C$7"}</definedName>
    <definedName name="SINAJUSTE" localSheetId="6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localSheetId="4" hidden="1">{"'beneficiarios'!$A$1:$C$7"}</definedName>
    <definedName name="SINAJUSTE" hidden="1">{"'beneficiarios'!$A$1:$C$7"}</definedName>
    <definedName name="t" localSheetId="3">#REF!</definedName>
    <definedName name="t" localSheetId="2">#REF!</definedName>
    <definedName name="t" localSheetId="6">#REF!</definedName>
    <definedName name="t" localSheetId="0">#REF!</definedName>
    <definedName name="t" localSheetId="5">#REF!</definedName>
    <definedName name="t" localSheetId="4">#REF!</definedName>
    <definedName name="t">#REF!</definedName>
    <definedName name="_xlnm.Print_Titles" localSheetId="2">CoAr14FI!$B:$B</definedName>
    <definedName name="_xlnm.Print_Titles" localSheetId="6">'DIST CTRL VEHI'!$1:$3</definedName>
    <definedName name="_xlnm.Print_Titles" localSheetId="0">'DIST MES'!$1:$3</definedName>
    <definedName name="_xlnm.Print_Titles" localSheetId="5">'DISTRIBUCIÓN ISN'!$1:$4</definedName>
    <definedName name="TOT" localSheetId="2">#REF!</definedName>
    <definedName name="TOT" localSheetId="6">#REF!</definedName>
    <definedName name="TOT" localSheetId="0">#REF!</definedName>
    <definedName name="TOT" localSheetId="5">#REF!</definedName>
    <definedName name="TOT" localSheetId="4">#REF!</definedName>
    <definedName name="TOT">#REF!</definedName>
    <definedName name="TOTAL" localSheetId="2">#REF!</definedName>
    <definedName name="TOTAL" localSheetId="6">#REF!</definedName>
    <definedName name="TOTAL" localSheetId="0">#REF!</definedName>
    <definedName name="TOTAL" localSheetId="5">#REF!</definedName>
    <definedName name="TOTAL" localSheetId="4">#REF!</definedName>
    <definedName name="TOTAL">#REF!</definedName>
    <definedName name="UNO">#REF!</definedName>
  </definedNames>
  <calcPr calcId="191029"/>
</workbook>
</file>

<file path=xl/calcChain.xml><?xml version="1.0" encoding="utf-8"?>
<calcChain xmlns="http://schemas.openxmlformats.org/spreadsheetml/2006/main">
  <c r="C57" i="67" l="1"/>
  <c r="E8" i="42" l="1"/>
  <c r="E61" i="67" l="1"/>
  <c r="D42" i="67" l="1"/>
  <c r="D26" i="67"/>
  <c r="D10" i="67"/>
  <c r="D41" i="67"/>
  <c r="D25" i="67"/>
  <c r="E25" i="67" s="1"/>
  <c r="D26" i="53" s="1"/>
  <c r="D9" i="67"/>
  <c r="E9" i="67" s="1"/>
  <c r="D10" i="53" s="1"/>
  <c r="D56" i="67"/>
  <c r="E56" i="67" s="1"/>
  <c r="D57" i="53" s="1"/>
  <c r="D40" i="67"/>
  <c r="E40" i="67" s="1"/>
  <c r="D41" i="53" s="1"/>
  <c r="D24" i="67"/>
  <c r="E24" i="67" s="1"/>
  <c r="D25" i="53" s="1"/>
  <c r="D8" i="67"/>
  <c r="D37" i="67"/>
  <c r="E37" i="67" s="1"/>
  <c r="D38" i="53" s="1"/>
  <c r="D21" i="67"/>
  <c r="E21" i="67" s="1"/>
  <c r="D22" i="53" s="1"/>
  <c r="D52" i="67"/>
  <c r="E52" i="67" s="1"/>
  <c r="D53" i="53" s="1"/>
  <c r="D36" i="67"/>
  <c r="E36" i="67" s="1"/>
  <c r="D37" i="53" s="1"/>
  <c r="D20" i="67"/>
  <c r="E20" i="67" s="1"/>
  <c r="D21" i="53" s="1"/>
  <c r="D35" i="67"/>
  <c r="E35" i="67" s="1"/>
  <c r="D36" i="53" s="1"/>
  <c r="D33" i="67"/>
  <c r="D32" i="67"/>
  <c r="D31" i="67"/>
  <c r="D46" i="67"/>
  <c r="E46" i="67" s="1"/>
  <c r="D47" i="53" s="1"/>
  <c r="D44" i="67"/>
  <c r="D55" i="67"/>
  <c r="E55" i="67" s="1"/>
  <c r="D56" i="53" s="1"/>
  <c r="D39" i="67"/>
  <c r="E39" i="67" s="1"/>
  <c r="D40" i="53" s="1"/>
  <c r="D23" i="67"/>
  <c r="E23" i="67" s="1"/>
  <c r="D24" i="53" s="1"/>
  <c r="D7" i="67"/>
  <c r="E7" i="67" s="1"/>
  <c r="D8" i="53" s="1"/>
  <c r="D54" i="67"/>
  <c r="D38" i="67"/>
  <c r="E38" i="67" s="1"/>
  <c r="D39" i="53" s="1"/>
  <c r="D22" i="67"/>
  <c r="E22" i="67" s="1"/>
  <c r="D23" i="53" s="1"/>
  <c r="D6" i="67"/>
  <c r="E6" i="67" s="1"/>
  <c r="D7" i="53" s="1"/>
  <c r="D53" i="67"/>
  <c r="E53" i="67" s="1"/>
  <c r="D54" i="53" s="1"/>
  <c r="D45" i="67"/>
  <c r="E45" i="67" s="1"/>
  <c r="D46" i="53" s="1"/>
  <c r="D12" i="67"/>
  <c r="E12" i="67" s="1"/>
  <c r="D13" i="53" s="1"/>
  <c r="D11" i="67"/>
  <c r="D51" i="67"/>
  <c r="D19" i="67"/>
  <c r="E19" i="67" s="1"/>
  <c r="D20" i="53" s="1"/>
  <c r="D49" i="67"/>
  <c r="E49" i="67" s="1"/>
  <c r="D50" i="53" s="1"/>
  <c r="D16" i="67"/>
  <c r="E16" i="67" s="1"/>
  <c r="D17" i="53" s="1"/>
  <c r="D47" i="67"/>
  <c r="E47" i="67" s="1"/>
  <c r="D48" i="53" s="1"/>
  <c r="D50" i="67"/>
  <c r="E50" i="67" s="1"/>
  <c r="D51" i="53" s="1"/>
  <c r="D34" i="67"/>
  <c r="E34" i="67" s="1"/>
  <c r="D35" i="53" s="1"/>
  <c r="D18" i="67"/>
  <c r="E18" i="67" s="1"/>
  <c r="D19" i="53" s="1"/>
  <c r="D17" i="67"/>
  <c r="E17" i="67" s="1"/>
  <c r="D18" i="53" s="1"/>
  <c r="D48" i="67"/>
  <c r="E48" i="67" s="1"/>
  <c r="D49" i="53" s="1"/>
  <c r="D14" i="67"/>
  <c r="E14" i="67" s="1"/>
  <c r="D15" i="53" s="1"/>
  <c r="D29" i="67"/>
  <c r="E29" i="67" s="1"/>
  <c r="D30" i="53" s="1"/>
  <c r="D13" i="67"/>
  <c r="E13" i="67" s="1"/>
  <c r="D14" i="53" s="1"/>
  <c r="D43" i="67"/>
  <c r="E43" i="67" s="1"/>
  <c r="D44" i="53" s="1"/>
  <c r="D15" i="67"/>
  <c r="E15" i="67" s="1"/>
  <c r="D16" i="53" s="1"/>
  <c r="D30" i="67"/>
  <c r="D28" i="67"/>
  <c r="D27" i="67"/>
  <c r="E27" i="67" s="1"/>
  <c r="D28" i="53" s="1"/>
  <c r="E41" i="67"/>
  <c r="D42" i="53" s="1"/>
  <c r="E10" i="67"/>
  <c r="D11" i="53" s="1"/>
  <c r="E26" i="67"/>
  <c r="D27" i="53" s="1"/>
  <c r="E11" i="67"/>
  <c r="D12" i="53" s="1"/>
  <c r="E44" i="67"/>
  <c r="D45" i="53" s="1"/>
  <c r="E31" i="67"/>
  <c r="D32" i="53" s="1"/>
  <c r="E32" i="67"/>
  <c r="D33" i="53" s="1"/>
  <c r="E54" i="67"/>
  <c r="D55" i="53" s="1"/>
  <c r="E8" i="67"/>
  <c r="D9" i="53" s="1"/>
  <c r="E42" i="67"/>
  <c r="D43" i="53" s="1"/>
  <c r="E28" i="67"/>
  <c r="D29" i="53" s="1"/>
  <c r="E30" i="67"/>
  <c r="D31" i="53" s="1"/>
  <c r="E51" i="67"/>
  <c r="D52" i="53" s="1"/>
  <c r="E33" i="67"/>
  <c r="D34" i="53" s="1"/>
  <c r="R57" i="41"/>
  <c r="AE3" i="62" s="1"/>
  <c r="E57" i="67" l="1"/>
  <c r="C55" i="41"/>
  <c r="F55" i="41" l="1"/>
  <c r="G55" i="41"/>
  <c r="H55" i="41"/>
  <c r="I55" i="41"/>
  <c r="J55" i="41"/>
  <c r="K55" i="41"/>
  <c r="L55" i="41"/>
  <c r="M55" i="41"/>
  <c r="N55" i="41"/>
  <c r="D55" i="41"/>
  <c r="E55" i="41"/>
  <c r="AD3" i="62" l="1"/>
  <c r="AC3" i="62"/>
  <c r="AB3" i="62"/>
  <c r="O55" i="41" l="1"/>
  <c r="P6" i="41" s="1"/>
  <c r="R6" i="41" s="1"/>
  <c r="R17" i="62"/>
  <c r="S17" i="62" s="1"/>
  <c r="R30" i="62"/>
  <c r="S30" i="62" s="1"/>
  <c r="R31" i="62"/>
  <c r="S31" i="62" s="1"/>
  <c r="R32" i="62"/>
  <c r="S32" i="62" s="1"/>
  <c r="R33" i="62"/>
  <c r="S33" i="62" s="1"/>
  <c r="R43" i="62"/>
  <c r="S43" i="62" s="1"/>
  <c r="R44" i="62"/>
  <c r="S44" i="62" s="1"/>
  <c r="Q56" i="62"/>
  <c r="P56" i="62"/>
  <c r="R18" i="62" s="1"/>
  <c r="S18" i="62" s="1"/>
  <c r="O56" i="62"/>
  <c r="V55" i="62"/>
  <c r="V54" i="62"/>
  <c r="V53" i="62"/>
  <c r="V52" i="62"/>
  <c r="V51" i="62"/>
  <c r="V50" i="62"/>
  <c r="V49" i="62"/>
  <c r="V48" i="62"/>
  <c r="V47" i="62"/>
  <c r="V46" i="62"/>
  <c r="V45" i="62"/>
  <c r="V44" i="62"/>
  <c r="V43" i="62"/>
  <c r="V42" i="62"/>
  <c r="V41" i="62"/>
  <c r="V40" i="62"/>
  <c r="V39" i="62"/>
  <c r="V38" i="62"/>
  <c r="V37" i="62"/>
  <c r="V36" i="62"/>
  <c r="V35" i="62"/>
  <c r="V34" i="62"/>
  <c r="V33" i="62"/>
  <c r="V32" i="62"/>
  <c r="V31" i="62"/>
  <c r="V30" i="62"/>
  <c r="V29" i="62"/>
  <c r="V28" i="62"/>
  <c r="V27" i="62"/>
  <c r="V26" i="62"/>
  <c r="V25" i="62"/>
  <c r="V24" i="62"/>
  <c r="V23" i="62"/>
  <c r="V22" i="62"/>
  <c r="V21" i="62"/>
  <c r="V20" i="62"/>
  <c r="V19" i="62"/>
  <c r="V18" i="62"/>
  <c r="V17" i="62"/>
  <c r="V16" i="62"/>
  <c r="V15" i="62"/>
  <c r="V14" i="62"/>
  <c r="V13" i="62"/>
  <c r="V12" i="62"/>
  <c r="V11" i="62"/>
  <c r="V10" i="62"/>
  <c r="V9" i="62"/>
  <c r="V8" i="62"/>
  <c r="V7" i="62"/>
  <c r="V6" i="62"/>
  <c r="V5" i="62"/>
  <c r="R16" i="62" l="1"/>
  <c r="S16" i="62" s="1"/>
  <c r="R29" i="62"/>
  <c r="S29" i="62" s="1"/>
  <c r="R28" i="62"/>
  <c r="S28" i="62" s="1"/>
  <c r="R27" i="62"/>
  <c r="S27" i="62" s="1"/>
  <c r="R15" i="62"/>
  <c r="S15" i="62" s="1"/>
  <c r="R48" i="62"/>
  <c r="S48" i="62" s="1"/>
  <c r="R14" i="62"/>
  <c r="S14" i="62" s="1"/>
  <c r="R49" i="62"/>
  <c r="S49" i="62" s="1"/>
  <c r="R47" i="62"/>
  <c r="S47" i="62" s="1"/>
  <c r="R13" i="62"/>
  <c r="S13" i="62" s="1"/>
  <c r="R46" i="62"/>
  <c r="S46" i="62" s="1"/>
  <c r="R12" i="62"/>
  <c r="S12" i="62" s="1"/>
  <c r="R45" i="62"/>
  <c r="S45" i="62" s="1"/>
  <c r="R11" i="62"/>
  <c r="S11" i="62" s="1"/>
  <c r="P29" i="41"/>
  <c r="R29" i="41" s="1"/>
  <c r="P12" i="41"/>
  <c r="R12" i="41" s="1"/>
  <c r="W25" i="62"/>
  <c r="P44" i="41"/>
  <c r="R44" i="41" s="1"/>
  <c r="P45" i="41"/>
  <c r="R45" i="41" s="1"/>
  <c r="P43" i="41"/>
  <c r="R43" i="41" s="1"/>
  <c r="P28" i="41"/>
  <c r="R28" i="41" s="1"/>
  <c r="P11" i="41"/>
  <c r="R11" i="41" s="1"/>
  <c r="P27" i="41"/>
  <c r="R27" i="41" s="1"/>
  <c r="P7" i="41"/>
  <c r="R7" i="41" s="1"/>
  <c r="P42" i="41"/>
  <c r="R42" i="41" s="1"/>
  <c r="P22" i="41"/>
  <c r="R22" i="41" s="1"/>
  <c r="R42" i="62"/>
  <c r="S42" i="62" s="1"/>
  <c r="R26" i="62"/>
  <c r="S26" i="62" s="1"/>
  <c r="R10" i="62"/>
  <c r="S10" i="62" s="1"/>
  <c r="P26" i="41"/>
  <c r="R26" i="41" s="1"/>
  <c r="P32" i="41"/>
  <c r="R32" i="41" s="1"/>
  <c r="P19" i="41"/>
  <c r="R19" i="41" s="1"/>
  <c r="P16" i="41"/>
  <c r="R16" i="41" s="1"/>
  <c r="P55" i="41"/>
  <c r="P15" i="41"/>
  <c r="R15" i="41" s="1"/>
  <c r="P35" i="41"/>
  <c r="R35" i="41" s="1"/>
  <c r="P48" i="41"/>
  <c r="R48" i="41" s="1"/>
  <c r="P49" i="41"/>
  <c r="R49" i="41" s="1"/>
  <c r="P52" i="41"/>
  <c r="R52" i="41" s="1"/>
  <c r="P14" i="41"/>
  <c r="R14" i="41" s="1"/>
  <c r="P47" i="41"/>
  <c r="R47" i="41" s="1"/>
  <c r="P33" i="41"/>
  <c r="R33" i="41" s="1"/>
  <c r="P50" i="41"/>
  <c r="R50" i="41" s="1"/>
  <c r="P46" i="41"/>
  <c r="R46" i="41" s="1"/>
  <c r="P17" i="41"/>
  <c r="R17" i="41" s="1"/>
  <c r="P34" i="41"/>
  <c r="R34" i="41" s="1"/>
  <c r="P51" i="41"/>
  <c r="R51" i="41" s="1"/>
  <c r="P20" i="41"/>
  <c r="R20" i="41" s="1"/>
  <c r="P30" i="41"/>
  <c r="R30" i="41" s="1"/>
  <c r="P31" i="41"/>
  <c r="R31" i="41" s="1"/>
  <c r="P36" i="41"/>
  <c r="R36" i="41" s="1"/>
  <c r="P13" i="41"/>
  <c r="R13" i="41" s="1"/>
  <c r="P18" i="41"/>
  <c r="R18" i="41" s="1"/>
  <c r="R41" i="62"/>
  <c r="S41" i="62" s="1"/>
  <c r="R25" i="62"/>
  <c r="S25" i="62" s="1"/>
  <c r="R9" i="62"/>
  <c r="S9" i="62" s="1"/>
  <c r="P41" i="41"/>
  <c r="R41" i="41" s="1"/>
  <c r="P21" i="41"/>
  <c r="R21" i="41" s="1"/>
  <c r="R40" i="62"/>
  <c r="S40" i="62" s="1"/>
  <c r="R24" i="62"/>
  <c r="S24" i="62" s="1"/>
  <c r="R8" i="62"/>
  <c r="S8" i="62" s="1"/>
  <c r="P25" i="41"/>
  <c r="R25" i="41" s="1"/>
  <c r="P5" i="41"/>
  <c r="R5" i="41" s="1"/>
  <c r="V56" i="62"/>
  <c r="W15" i="62" s="1"/>
  <c r="R55" i="62"/>
  <c r="S55" i="62" s="1"/>
  <c r="R39" i="62"/>
  <c r="S39" i="62" s="1"/>
  <c r="R23" i="62"/>
  <c r="S23" i="62" s="1"/>
  <c r="R7" i="62"/>
  <c r="S7" i="62" s="1"/>
  <c r="P40" i="41"/>
  <c r="R40" i="41" s="1"/>
  <c r="P10" i="41"/>
  <c r="R10" i="41" s="1"/>
  <c r="R54" i="62"/>
  <c r="S54" i="62" s="1"/>
  <c r="R38" i="62"/>
  <c r="S38" i="62" s="1"/>
  <c r="R22" i="62"/>
  <c r="S22" i="62" s="1"/>
  <c r="R6" i="62"/>
  <c r="S6" i="62" s="1"/>
  <c r="P8" i="41"/>
  <c r="R8" i="41" s="1"/>
  <c r="P9" i="41"/>
  <c r="R9" i="41" s="1"/>
  <c r="R5" i="62"/>
  <c r="S5" i="62" s="1"/>
  <c r="R53" i="62"/>
  <c r="S53" i="62" s="1"/>
  <c r="R37" i="62"/>
  <c r="S37" i="62" s="1"/>
  <c r="R21" i="62"/>
  <c r="S21" i="62" s="1"/>
  <c r="P23" i="41"/>
  <c r="R23" i="41" s="1"/>
  <c r="P24" i="41"/>
  <c r="R24" i="41" s="1"/>
  <c r="R52" i="62"/>
  <c r="S52" i="62" s="1"/>
  <c r="R36" i="62"/>
  <c r="S36" i="62" s="1"/>
  <c r="R20" i="62"/>
  <c r="S20" i="62" s="1"/>
  <c r="P54" i="41"/>
  <c r="R54" i="41" s="1"/>
  <c r="P39" i="41"/>
  <c r="R39" i="41" s="1"/>
  <c r="R51" i="62"/>
  <c r="S51" i="62" s="1"/>
  <c r="R35" i="62"/>
  <c r="S35" i="62" s="1"/>
  <c r="R19" i="62"/>
  <c r="S19" i="62" s="1"/>
  <c r="P37" i="41"/>
  <c r="R37" i="41" s="1"/>
  <c r="P38" i="41"/>
  <c r="R38" i="41" s="1"/>
  <c r="R50" i="62"/>
  <c r="S50" i="62" s="1"/>
  <c r="R34" i="62"/>
  <c r="S34" i="62" s="1"/>
  <c r="P4" i="41"/>
  <c r="R4" i="41" s="1"/>
  <c r="P53" i="41"/>
  <c r="R53" i="41" s="1"/>
  <c r="W48" i="62" l="1"/>
  <c r="W26" i="62"/>
  <c r="S56" i="62"/>
  <c r="T11" i="62" s="1"/>
  <c r="W12" i="62"/>
  <c r="W24" i="62"/>
  <c r="W32" i="62"/>
  <c r="W16" i="62"/>
  <c r="W33" i="62"/>
  <c r="W29" i="62"/>
  <c r="T43" i="62"/>
  <c r="T27" i="62"/>
  <c r="T46" i="62"/>
  <c r="T28" i="62"/>
  <c r="T45" i="62"/>
  <c r="T13" i="62"/>
  <c r="T12" i="62"/>
  <c r="T49" i="62"/>
  <c r="T44" i="62"/>
  <c r="T17" i="62"/>
  <c r="T15" i="62"/>
  <c r="T14" i="62"/>
  <c r="T32" i="62"/>
  <c r="T29" i="62"/>
  <c r="T16" i="62"/>
  <c r="T47" i="62"/>
  <c r="T18" i="62"/>
  <c r="T48" i="62"/>
  <c r="T31" i="62"/>
  <c r="T33" i="62"/>
  <c r="T38" i="62"/>
  <c r="T22" i="62"/>
  <c r="T9" i="62"/>
  <c r="W21" i="62"/>
  <c r="W23" i="62"/>
  <c r="W52" i="62"/>
  <c r="W22" i="62"/>
  <c r="W6" i="62"/>
  <c r="W55" i="62"/>
  <c r="W53" i="62"/>
  <c r="W54" i="62"/>
  <c r="W39" i="62"/>
  <c r="W34" i="62"/>
  <c r="W38" i="62"/>
  <c r="W19" i="62"/>
  <c r="W35" i="62"/>
  <c r="W7" i="62"/>
  <c r="W20" i="62"/>
  <c r="T20" i="62"/>
  <c r="T36" i="62"/>
  <c r="T23" i="62"/>
  <c r="W47" i="62"/>
  <c r="W50" i="62"/>
  <c r="W30" i="62"/>
  <c r="T41" i="62"/>
  <c r="W51" i="62"/>
  <c r="W18" i="62"/>
  <c r="W9" i="62"/>
  <c r="T7" i="62"/>
  <c r="T5" i="62"/>
  <c r="T10" i="62"/>
  <c r="W42" i="62"/>
  <c r="W8" i="62"/>
  <c r="R56" i="62"/>
  <c r="T21" i="62"/>
  <c r="T53" i="62"/>
  <c r="T50" i="62"/>
  <c r="T26" i="62"/>
  <c r="W13" i="62"/>
  <c r="W36" i="62"/>
  <c r="T51" i="62"/>
  <c r="T52" i="62"/>
  <c r="W31" i="62"/>
  <c r="T39" i="62"/>
  <c r="T55" i="62"/>
  <c r="W11" i="62"/>
  <c r="T37" i="62"/>
  <c r="T42" i="62"/>
  <c r="W49" i="62"/>
  <c r="W44" i="62"/>
  <c r="W10" i="62"/>
  <c r="W43" i="62"/>
  <c r="T35" i="62"/>
  <c r="W27" i="62"/>
  <c r="W14" i="62"/>
  <c r="W46" i="62"/>
  <c r="W45" i="62"/>
  <c r="W41" i="62"/>
  <c r="W5" i="62"/>
  <c r="T34" i="62"/>
  <c r="T8" i="62"/>
  <c r="T24" i="62"/>
  <c r="T40" i="62"/>
  <c r="T19" i="62"/>
  <c r="W17" i="62"/>
  <c r="W28" i="62"/>
  <c r="W40" i="62"/>
  <c r="W37" i="62"/>
  <c r="T30" i="62" l="1"/>
  <c r="T6" i="62"/>
  <c r="T56" i="62" s="1"/>
  <c r="T25" i="62"/>
  <c r="T54" i="62"/>
  <c r="W56" i="62"/>
  <c r="D4" i="39"/>
  <c r="B56" i="42" l="1"/>
  <c r="K56" i="62" l="1"/>
  <c r="L56" i="62" s="1"/>
  <c r="H56" i="62"/>
  <c r="I54" i="62" s="1"/>
  <c r="J54" i="62" s="1"/>
  <c r="D56" i="62"/>
  <c r="C56" i="62"/>
  <c r="E55" i="62"/>
  <c r="F55" i="62" s="1"/>
  <c r="E54" i="62"/>
  <c r="F54" i="62" s="1"/>
  <c r="E53" i="62"/>
  <c r="F53" i="62" s="1"/>
  <c r="E52" i="62"/>
  <c r="F52" i="62" s="1"/>
  <c r="L51" i="62"/>
  <c r="M51" i="62" s="1"/>
  <c r="E51" i="62"/>
  <c r="F51" i="62" s="1"/>
  <c r="E50" i="62"/>
  <c r="F50" i="62" s="1"/>
  <c r="E49" i="62"/>
  <c r="F49" i="62" s="1"/>
  <c r="E48" i="62"/>
  <c r="F48" i="62" s="1"/>
  <c r="E47" i="62"/>
  <c r="F47" i="62" s="1"/>
  <c r="E46" i="62"/>
  <c r="F46" i="62" s="1"/>
  <c r="E45" i="62"/>
  <c r="F45" i="62" s="1"/>
  <c r="E44" i="62"/>
  <c r="F44" i="62" s="1"/>
  <c r="E43" i="62"/>
  <c r="F43" i="62" s="1"/>
  <c r="E42" i="62"/>
  <c r="F42" i="62" s="1"/>
  <c r="E41" i="62"/>
  <c r="F41" i="62" s="1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E33" i="62"/>
  <c r="F33" i="62" s="1"/>
  <c r="E32" i="62"/>
  <c r="F32" i="62" s="1"/>
  <c r="E31" i="62"/>
  <c r="F31" i="62" s="1"/>
  <c r="E30" i="62"/>
  <c r="F30" i="62" s="1"/>
  <c r="E29" i="62"/>
  <c r="F29" i="62" s="1"/>
  <c r="E28" i="62"/>
  <c r="F28" i="62" s="1"/>
  <c r="E27" i="62"/>
  <c r="F27" i="62" s="1"/>
  <c r="E26" i="62"/>
  <c r="F26" i="62" s="1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F10" i="62" s="1"/>
  <c r="E9" i="62"/>
  <c r="F9" i="62" s="1"/>
  <c r="E8" i="62"/>
  <c r="F8" i="62" s="1"/>
  <c r="E7" i="62"/>
  <c r="F7" i="62" s="1"/>
  <c r="E6" i="62"/>
  <c r="F6" i="62" s="1"/>
  <c r="E5" i="62"/>
  <c r="F5" i="62" s="1"/>
  <c r="L17" i="62" l="1"/>
  <c r="M17" i="62" s="1"/>
  <c r="L28" i="62"/>
  <c r="M28" i="62" s="1"/>
  <c r="L40" i="62"/>
  <c r="M40" i="62" s="1"/>
  <c r="L16" i="62"/>
  <c r="M16" i="62" s="1"/>
  <c r="L29" i="62"/>
  <c r="M29" i="62" s="1"/>
  <c r="L15" i="62"/>
  <c r="M15" i="62" s="1"/>
  <c r="L41" i="62"/>
  <c r="M41" i="62" s="1"/>
  <c r="L27" i="62"/>
  <c r="M27" i="62" s="1"/>
  <c r="L5" i="62"/>
  <c r="M5" i="62" s="1"/>
  <c r="L39" i="62"/>
  <c r="M39" i="62" s="1"/>
  <c r="I16" i="62"/>
  <c r="J16" i="62" s="1"/>
  <c r="I40" i="62"/>
  <c r="J40" i="62" s="1"/>
  <c r="I39" i="62"/>
  <c r="J39" i="62" s="1"/>
  <c r="I14" i="62"/>
  <c r="J14" i="62" s="1"/>
  <c r="I26" i="62"/>
  <c r="J26" i="62" s="1"/>
  <c r="L50" i="62"/>
  <c r="M50" i="62" s="1"/>
  <c r="I13" i="62"/>
  <c r="J13" i="62" s="1"/>
  <c r="L14" i="62"/>
  <c r="M14" i="62" s="1"/>
  <c r="I25" i="62"/>
  <c r="J25" i="62" s="1"/>
  <c r="I37" i="62"/>
  <c r="J37" i="62" s="1"/>
  <c r="I49" i="62"/>
  <c r="J49" i="62" s="1"/>
  <c r="L25" i="62"/>
  <c r="M25" i="62" s="1"/>
  <c r="I36" i="62"/>
  <c r="J36" i="62" s="1"/>
  <c r="L37" i="62"/>
  <c r="M37" i="62" s="1"/>
  <c r="I48" i="62"/>
  <c r="J48" i="62" s="1"/>
  <c r="L49" i="62"/>
  <c r="M49" i="62" s="1"/>
  <c r="I28" i="62"/>
  <c r="J28" i="62" s="1"/>
  <c r="I15" i="62"/>
  <c r="J15" i="62" s="1"/>
  <c r="I27" i="62"/>
  <c r="J27" i="62" s="1"/>
  <c r="L26" i="62"/>
  <c r="M26" i="62" s="1"/>
  <c r="L38" i="62"/>
  <c r="M38" i="62" s="1"/>
  <c r="N38" i="62" s="1"/>
  <c r="L55" i="62"/>
  <c r="M55" i="62" s="1"/>
  <c r="I12" i="62"/>
  <c r="J12" i="62" s="1"/>
  <c r="I24" i="62"/>
  <c r="J24" i="62" s="1"/>
  <c r="L12" i="62"/>
  <c r="M12" i="62" s="1"/>
  <c r="L24" i="62"/>
  <c r="M24" i="62" s="1"/>
  <c r="I35" i="62"/>
  <c r="J35" i="62" s="1"/>
  <c r="L11" i="62"/>
  <c r="M11" i="62" s="1"/>
  <c r="L23" i="62"/>
  <c r="M23" i="62" s="1"/>
  <c r="L35" i="62"/>
  <c r="M35" i="62" s="1"/>
  <c r="I38" i="62"/>
  <c r="J38" i="62" s="1"/>
  <c r="L13" i="62"/>
  <c r="M13" i="62" s="1"/>
  <c r="I11" i="62"/>
  <c r="J11" i="62" s="1"/>
  <c r="I23" i="62"/>
  <c r="J23" i="62" s="1"/>
  <c r="N23" i="62" s="1"/>
  <c r="L36" i="62"/>
  <c r="M36" i="62" s="1"/>
  <c r="I47" i="62"/>
  <c r="J47" i="62" s="1"/>
  <c r="L48" i="62"/>
  <c r="M48" i="62" s="1"/>
  <c r="I10" i="62"/>
  <c r="J10" i="62" s="1"/>
  <c r="I22" i="62"/>
  <c r="J22" i="62" s="1"/>
  <c r="I34" i="62"/>
  <c r="J34" i="62" s="1"/>
  <c r="I46" i="62"/>
  <c r="J46" i="62" s="1"/>
  <c r="L47" i="62"/>
  <c r="M47" i="62" s="1"/>
  <c r="I9" i="62"/>
  <c r="J9" i="62" s="1"/>
  <c r="L10" i="62"/>
  <c r="M10" i="62" s="1"/>
  <c r="I21" i="62"/>
  <c r="J21" i="62" s="1"/>
  <c r="L22" i="62"/>
  <c r="M22" i="62" s="1"/>
  <c r="I33" i="62"/>
  <c r="J33" i="62" s="1"/>
  <c r="L34" i="62"/>
  <c r="M34" i="62" s="1"/>
  <c r="I45" i="62"/>
  <c r="J45" i="62" s="1"/>
  <c r="L46" i="62"/>
  <c r="M46" i="62" s="1"/>
  <c r="I8" i="62"/>
  <c r="J8" i="62" s="1"/>
  <c r="L9" i="62"/>
  <c r="M9" i="62" s="1"/>
  <c r="I20" i="62"/>
  <c r="J20" i="62" s="1"/>
  <c r="L21" i="62"/>
  <c r="M21" i="62" s="1"/>
  <c r="I32" i="62"/>
  <c r="J32" i="62" s="1"/>
  <c r="L33" i="62"/>
  <c r="M33" i="62" s="1"/>
  <c r="I44" i="62"/>
  <c r="J44" i="62" s="1"/>
  <c r="L45" i="62"/>
  <c r="M45" i="62" s="1"/>
  <c r="L53" i="62"/>
  <c r="M53" i="62" s="1"/>
  <c r="I7" i="62"/>
  <c r="J7" i="62" s="1"/>
  <c r="L8" i="62"/>
  <c r="M8" i="62" s="1"/>
  <c r="I19" i="62"/>
  <c r="J19" i="62" s="1"/>
  <c r="L20" i="62"/>
  <c r="M20" i="62" s="1"/>
  <c r="I31" i="62"/>
  <c r="J31" i="62" s="1"/>
  <c r="L32" i="62"/>
  <c r="M32" i="62" s="1"/>
  <c r="I43" i="62"/>
  <c r="J43" i="62" s="1"/>
  <c r="L44" i="62"/>
  <c r="M44" i="62" s="1"/>
  <c r="I6" i="62"/>
  <c r="J6" i="62" s="1"/>
  <c r="L7" i="62"/>
  <c r="M7" i="62" s="1"/>
  <c r="I18" i="62"/>
  <c r="J18" i="62" s="1"/>
  <c r="L19" i="62"/>
  <c r="M19" i="62" s="1"/>
  <c r="I30" i="62"/>
  <c r="J30" i="62" s="1"/>
  <c r="L31" i="62"/>
  <c r="M31" i="62" s="1"/>
  <c r="I42" i="62"/>
  <c r="J42" i="62" s="1"/>
  <c r="L43" i="62"/>
  <c r="M43" i="62" s="1"/>
  <c r="L52" i="62"/>
  <c r="M52" i="62" s="1"/>
  <c r="I5" i="62"/>
  <c r="J5" i="62" s="1"/>
  <c r="L6" i="62"/>
  <c r="M6" i="62" s="1"/>
  <c r="I17" i="62"/>
  <c r="J17" i="62" s="1"/>
  <c r="L18" i="62"/>
  <c r="M18" i="62" s="1"/>
  <c r="I29" i="62"/>
  <c r="J29" i="62" s="1"/>
  <c r="N29" i="62" s="1"/>
  <c r="L30" i="62"/>
  <c r="M30" i="62" s="1"/>
  <c r="I41" i="62"/>
  <c r="J41" i="62" s="1"/>
  <c r="N41" i="62" s="1"/>
  <c r="L42" i="62"/>
  <c r="M42" i="62" s="1"/>
  <c r="L54" i="62"/>
  <c r="M54" i="62" s="1"/>
  <c r="N54" i="62" s="1"/>
  <c r="I52" i="62"/>
  <c r="J52" i="62" s="1"/>
  <c r="I53" i="62"/>
  <c r="J53" i="62" s="1"/>
  <c r="I51" i="62"/>
  <c r="J51" i="62" s="1"/>
  <c r="N51" i="62" s="1"/>
  <c r="I55" i="62"/>
  <c r="J55" i="62" s="1"/>
  <c r="E56" i="62"/>
  <c r="I50" i="62"/>
  <c r="J50" i="62" s="1"/>
  <c r="F56" i="62"/>
  <c r="G8" i="62" s="1"/>
  <c r="N39" i="62" l="1"/>
  <c r="N27" i="62"/>
  <c r="N13" i="62"/>
  <c r="N40" i="62"/>
  <c r="N26" i="62"/>
  <c r="N22" i="62"/>
  <c r="N10" i="62"/>
  <c r="N36" i="62"/>
  <c r="N14" i="62"/>
  <c r="N30" i="62"/>
  <c r="N35" i="62"/>
  <c r="N16" i="62"/>
  <c r="N52" i="62"/>
  <c r="N17" i="62"/>
  <c r="N46" i="62"/>
  <c r="N28" i="62"/>
  <c r="N15" i="62"/>
  <c r="N34" i="62"/>
  <c r="N19" i="62"/>
  <c r="N48" i="62"/>
  <c r="N50" i="62"/>
  <c r="N12" i="62"/>
  <c r="N49" i="62"/>
  <c r="N6" i="62"/>
  <c r="N25" i="62"/>
  <c r="M56" i="62"/>
  <c r="N32" i="62"/>
  <c r="N55" i="62"/>
  <c r="N53" i="62"/>
  <c r="N7" i="62"/>
  <c r="N47" i="62"/>
  <c r="N24" i="62"/>
  <c r="N44" i="62"/>
  <c r="N21" i="62"/>
  <c r="N43" i="62"/>
  <c r="N11" i="62"/>
  <c r="N18" i="62"/>
  <c r="N33" i="62"/>
  <c r="N20" i="62"/>
  <c r="N9" i="62"/>
  <c r="N31" i="62"/>
  <c r="N37" i="62"/>
  <c r="N42" i="62"/>
  <c r="N8" i="62"/>
  <c r="N45" i="62"/>
  <c r="G51" i="62"/>
  <c r="G25" i="62"/>
  <c r="J56" i="62"/>
  <c r="G18" i="62"/>
  <c r="G37" i="62"/>
  <c r="G22" i="62"/>
  <c r="G47" i="62"/>
  <c r="G50" i="62"/>
  <c r="G39" i="62"/>
  <c r="G32" i="62"/>
  <c r="G40" i="62"/>
  <c r="G24" i="62"/>
  <c r="G43" i="62"/>
  <c r="G28" i="62"/>
  <c r="G21" i="62"/>
  <c r="G6" i="62"/>
  <c r="G11" i="62"/>
  <c r="G33" i="62"/>
  <c r="G16" i="62"/>
  <c r="G10" i="62"/>
  <c r="G13" i="62"/>
  <c r="G41" i="62"/>
  <c r="G38" i="62"/>
  <c r="G31" i="62"/>
  <c r="G23" i="62"/>
  <c r="G52" i="62"/>
  <c r="G55" i="62"/>
  <c r="G34" i="62"/>
  <c r="G29" i="62"/>
  <c r="G17" i="62"/>
  <c r="G27" i="62"/>
  <c r="G30" i="62"/>
  <c r="G36" i="62"/>
  <c r="G7" i="62"/>
  <c r="G54" i="62"/>
  <c r="G48" i="62"/>
  <c r="G42" i="62"/>
  <c r="G26" i="62"/>
  <c r="G15" i="62"/>
  <c r="G46" i="62"/>
  <c r="G12" i="62"/>
  <c r="G5" i="62"/>
  <c r="I56" i="62"/>
  <c r="G9" i="62"/>
  <c r="N5" i="62"/>
  <c r="G45" i="62"/>
  <c r="G44" i="62"/>
  <c r="G49" i="62"/>
  <c r="G53" i="62"/>
  <c r="G35" i="62"/>
  <c r="G19" i="62"/>
  <c r="G20" i="62"/>
  <c r="G14" i="62"/>
  <c r="G56" i="62" l="1"/>
  <c r="N56" i="62"/>
  <c r="R55" i="41" l="1"/>
  <c r="AB8" i="62" l="1"/>
  <c r="AB36" i="62"/>
  <c r="AB38" i="62"/>
  <c r="AB10" i="62"/>
  <c r="AB21" i="62"/>
  <c r="AB43" i="62"/>
  <c r="AB54" i="62"/>
  <c r="AB31" i="62"/>
  <c r="AB27" i="62"/>
  <c r="AB24" i="62"/>
  <c r="AB5" i="62"/>
  <c r="AB20" i="62"/>
  <c r="AB49" i="62"/>
  <c r="AB15" i="62"/>
  <c r="AB30" i="62"/>
  <c r="AB16" i="62"/>
  <c r="AB25" i="62"/>
  <c r="AB52" i="62"/>
  <c r="AB41" i="62"/>
  <c r="AB28" i="62"/>
  <c r="AB40" i="62"/>
  <c r="AB6" i="62"/>
  <c r="AB37" i="62"/>
  <c r="AB11" i="62"/>
  <c r="AB46" i="62"/>
  <c r="AB51" i="62"/>
  <c r="AB47" i="62"/>
  <c r="AB22" i="62"/>
  <c r="AB18" i="62"/>
  <c r="AB33" i="62"/>
  <c r="AB29" i="62"/>
  <c r="AB23" i="62"/>
  <c r="AB53" i="62"/>
  <c r="AB35" i="62"/>
  <c r="AB26" i="62"/>
  <c r="AB34" i="62"/>
  <c r="AB9" i="62"/>
  <c r="AB13" i="62"/>
  <c r="AB39" i="62"/>
  <c r="AB42" i="62"/>
  <c r="AB55" i="62"/>
  <c r="AB19" i="62"/>
  <c r="AB32" i="62"/>
  <c r="AB12" i="62"/>
  <c r="AB44" i="62"/>
  <c r="AB48" i="62"/>
  <c r="AB7" i="62"/>
  <c r="AB45" i="62"/>
  <c r="AB17" i="62"/>
  <c r="AB50" i="62"/>
  <c r="AB14" i="62"/>
  <c r="AC11" i="62"/>
  <c r="AC54" i="62"/>
  <c r="AC36" i="62"/>
  <c r="AC14" i="62"/>
  <c r="AC21" i="62"/>
  <c r="AC26" i="62"/>
  <c r="AC53" i="62"/>
  <c r="AC50" i="62"/>
  <c r="AC37" i="62"/>
  <c r="AC47" i="62"/>
  <c r="AC40" i="62"/>
  <c r="AC24" i="62"/>
  <c r="AC34" i="62"/>
  <c r="AC52" i="62"/>
  <c r="AC49" i="62"/>
  <c r="AC19" i="62"/>
  <c r="AC10" i="62"/>
  <c r="AC35" i="62"/>
  <c r="AC13" i="62"/>
  <c r="AC42" i="62"/>
  <c r="AC30" i="62"/>
  <c r="AC39" i="62"/>
  <c r="AC22" i="62"/>
  <c r="AC32" i="62"/>
  <c r="AC18" i="62"/>
  <c r="AC41" i="62"/>
  <c r="AC17" i="62"/>
  <c r="AC29" i="62"/>
  <c r="AC46" i="62"/>
  <c r="AC25" i="62"/>
  <c r="AC20" i="62"/>
  <c r="AC43" i="62"/>
  <c r="AC31" i="62"/>
  <c r="AC44" i="62"/>
  <c r="AC16" i="62"/>
  <c r="AC33" i="62"/>
  <c r="AC9" i="62"/>
  <c r="AC7" i="62"/>
  <c r="AC12" i="62"/>
  <c r="AC55" i="62"/>
  <c r="AC27" i="62"/>
  <c r="AC5" i="62"/>
  <c r="AC6" i="62"/>
  <c r="AC48" i="62"/>
  <c r="AC28" i="62"/>
  <c r="AC45" i="62"/>
  <c r="AC38" i="62"/>
  <c r="AC15" i="62"/>
  <c r="AC8" i="62"/>
  <c r="AC51" i="62"/>
  <c r="AC23" i="62"/>
  <c r="X17" i="62" l="1"/>
  <c r="X41" i="62"/>
  <c r="U39" i="62"/>
  <c r="X28" i="62"/>
  <c r="U35" i="62"/>
  <c r="X9" i="62"/>
  <c r="X45" i="62"/>
  <c r="U36" i="62"/>
  <c r="X8" i="62"/>
  <c r="X26" i="62"/>
  <c r="U7" i="62"/>
  <c r="U48" i="62"/>
  <c r="U12" i="62"/>
  <c r="U53" i="62"/>
  <c r="X18" i="62"/>
  <c r="U10" i="62"/>
  <c r="U18" i="62"/>
  <c r="U38" i="62"/>
  <c r="U46" i="62"/>
  <c r="X53" i="62"/>
  <c r="X32" i="62"/>
  <c r="X34" i="62"/>
  <c r="U54" i="62"/>
  <c r="X27" i="62"/>
  <c r="X49" i="62"/>
  <c r="X16" i="62"/>
  <c r="X14" i="62"/>
  <c r="U29" i="62"/>
  <c r="X6" i="62"/>
  <c r="X40" i="62"/>
  <c r="X12" i="62"/>
  <c r="U44" i="62"/>
  <c r="U41" i="62"/>
  <c r="U55" i="62"/>
  <c r="U15" i="62"/>
  <c r="X5" i="62"/>
  <c r="X50" i="62"/>
  <c r="X11" i="62"/>
  <c r="U19" i="62"/>
  <c r="X31" i="62"/>
  <c r="U42" i="62"/>
  <c r="U21" i="62"/>
  <c r="U51" i="62"/>
  <c r="U13" i="62"/>
  <c r="U40" i="62"/>
  <c r="X55" i="62"/>
  <c r="X52" i="62"/>
  <c r="Y52" i="62" s="1"/>
  <c r="X30" i="62"/>
  <c r="Y30" i="62" s="1"/>
  <c r="X46" i="62"/>
  <c r="X42" i="62"/>
  <c r="X54" i="62"/>
  <c r="X22" i="62"/>
  <c r="X7" i="62"/>
  <c r="U31" i="62"/>
  <c r="U17" i="62"/>
  <c r="X25" i="62"/>
  <c r="U24" i="62"/>
  <c r="X35" i="62"/>
  <c r="X47" i="62"/>
  <c r="U25" i="62"/>
  <c r="U16" i="62"/>
  <c r="X10" i="62"/>
  <c r="U43" i="62"/>
  <c r="X39" i="62"/>
  <c r="Y39" i="62" s="1"/>
  <c r="U28" i="62"/>
  <c r="U11" i="62"/>
  <c r="U50" i="62"/>
  <c r="X13" i="62"/>
  <c r="X24" i="62"/>
  <c r="X43" i="62"/>
  <c r="X51" i="62"/>
  <c r="U33" i="62"/>
  <c r="Y33" i="62" s="1"/>
  <c r="X19" i="62"/>
  <c r="X15" i="62"/>
  <c r="U37" i="62"/>
  <c r="U20" i="62"/>
  <c r="X37" i="62"/>
  <c r="Y37" i="62" s="1"/>
  <c r="U47" i="62"/>
  <c r="U6" i="62"/>
  <c r="U5" i="62"/>
  <c r="U8" i="62"/>
  <c r="X48" i="62"/>
  <c r="AC56" i="62"/>
  <c r="U14" i="62"/>
  <c r="U32" i="62"/>
  <c r="U30" i="62"/>
  <c r="X44" i="62"/>
  <c r="U49" i="62"/>
  <c r="U52" i="62"/>
  <c r="X36" i="62"/>
  <c r="U23" i="62"/>
  <c r="U45" i="62"/>
  <c r="X21" i="62"/>
  <c r="Y21" i="62" s="1"/>
  <c r="X20" i="62"/>
  <c r="Y20" i="62" s="1"/>
  <c r="U27" i="62"/>
  <c r="U9" i="62"/>
  <c r="U26" i="62"/>
  <c r="X23" i="62"/>
  <c r="U22" i="62"/>
  <c r="X38" i="62"/>
  <c r="X33" i="62"/>
  <c r="X29" i="62"/>
  <c r="U34" i="62"/>
  <c r="AB56" i="62"/>
  <c r="Y43" i="62" l="1"/>
  <c r="Y34" i="62"/>
  <c r="Y29" i="62"/>
  <c r="Y51" i="62"/>
  <c r="Y14" i="62"/>
  <c r="Y53" i="62"/>
  <c r="Y24" i="62"/>
  <c r="Y32" i="62"/>
  <c r="Y17" i="62"/>
  <c r="Y26" i="62"/>
  <c r="Y49" i="62"/>
  <c r="Y55" i="62"/>
  <c r="Y27" i="62"/>
  <c r="Y10" i="62"/>
  <c r="Y48" i="62"/>
  <c r="Y8" i="62"/>
  <c r="Y45" i="62"/>
  <c r="Y25" i="62"/>
  <c r="Y40" i="62"/>
  <c r="Y9" i="62"/>
  <c r="Y35" i="62"/>
  <c r="U56" i="62"/>
  <c r="Y36" i="62"/>
  <c r="Y6" i="62"/>
  <c r="Y38" i="62"/>
  <c r="Y22" i="62"/>
  <c r="Y31" i="62"/>
  <c r="Y28" i="62"/>
  <c r="Y54" i="62"/>
  <c r="Y18" i="62"/>
  <c r="X56" i="62"/>
  <c r="Y5" i="62"/>
  <c r="Y13" i="62"/>
  <c r="Y47" i="62"/>
  <c r="Y42" i="62"/>
  <c r="Y11" i="62"/>
  <c r="Y16" i="62"/>
  <c r="Y41" i="62"/>
  <c r="Y7" i="62"/>
  <c r="Y44" i="62"/>
  <c r="Y23" i="62"/>
  <c r="Y15" i="62"/>
  <c r="Y19" i="62"/>
  <c r="Y46" i="62"/>
  <c r="Y50" i="62"/>
  <c r="Y12" i="62"/>
  <c r="Y56" i="62" l="1"/>
  <c r="Z40" i="62" s="1"/>
  <c r="AD40" i="62" s="1"/>
  <c r="AE40" i="62" s="1"/>
  <c r="D40" i="42" s="1"/>
  <c r="Z25" i="62" l="1"/>
  <c r="AD25" i="62" s="1"/>
  <c r="AE25" i="62" s="1"/>
  <c r="D25" i="42" s="1"/>
  <c r="Z47" i="62"/>
  <c r="AD47" i="62" s="1"/>
  <c r="AE47" i="62" s="1"/>
  <c r="D47" i="42" s="1"/>
  <c r="Z35" i="62"/>
  <c r="AD35" i="62" s="1"/>
  <c r="AE35" i="62" s="1"/>
  <c r="D35" i="42" s="1"/>
  <c r="Z23" i="62"/>
  <c r="AD23" i="62" s="1"/>
  <c r="AE23" i="62" s="1"/>
  <c r="D23" i="42" s="1"/>
  <c r="Z13" i="62"/>
  <c r="AD13" i="62" s="1"/>
  <c r="AE13" i="62" s="1"/>
  <c r="D13" i="42" s="1"/>
  <c r="Z8" i="62"/>
  <c r="AD8" i="62" s="1"/>
  <c r="AE8" i="62" s="1"/>
  <c r="D8" i="42" s="1"/>
  <c r="Z42" i="62"/>
  <c r="AD42" i="62" s="1"/>
  <c r="AE42" i="62" s="1"/>
  <c r="D42" i="42" s="1"/>
  <c r="Z45" i="62"/>
  <c r="AD45" i="62" s="1"/>
  <c r="AE45" i="62" s="1"/>
  <c r="D45" i="42" s="1"/>
  <c r="Z18" i="62"/>
  <c r="AD18" i="62" s="1"/>
  <c r="AE18" i="62" s="1"/>
  <c r="D18" i="42" s="1"/>
  <c r="Z7" i="62"/>
  <c r="AD7" i="62" s="1"/>
  <c r="AE7" i="62" s="1"/>
  <c r="D7" i="42" s="1"/>
  <c r="Z22" i="62"/>
  <c r="AD22" i="62" s="1"/>
  <c r="AE22" i="62" s="1"/>
  <c r="D22" i="42" s="1"/>
  <c r="Z5" i="62"/>
  <c r="AD5" i="62" s="1"/>
  <c r="Z48" i="62"/>
  <c r="AD48" i="62" s="1"/>
  <c r="AE48" i="62" s="1"/>
  <c r="D48" i="42" s="1"/>
  <c r="Z9" i="62"/>
  <c r="AD9" i="62" s="1"/>
  <c r="AE9" i="62" s="1"/>
  <c r="D9" i="42" s="1"/>
  <c r="Z41" i="62"/>
  <c r="AD41" i="62" s="1"/>
  <c r="AE41" i="62" s="1"/>
  <c r="D41" i="42" s="1"/>
  <c r="Z44" i="62"/>
  <c r="AD44" i="62" s="1"/>
  <c r="AE44" i="62" s="1"/>
  <c r="D44" i="42" s="1"/>
  <c r="Z11" i="62"/>
  <c r="AD11" i="62" s="1"/>
  <c r="AE11" i="62" s="1"/>
  <c r="D11" i="42" s="1"/>
  <c r="Z54" i="62"/>
  <c r="AD54" i="62" s="1"/>
  <c r="AE54" i="62" s="1"/>
  <c r="D54" i="42" s="1"/>
  <c r="Z15" i="62"/>
  <c r="AD15" i="62" s="1"/>
  <c r="AE15" i="62" s="1"/>
  <c r="D15" i="42" s="1"/>
  <c r="Z46" i="62"/>
  <c r="AD46" i="62" s="1"/>
  <c r="AE46" i="62" s="1"/>
  <c r="D46" i="42" s="1"/>
  <c r="Z12" i="62"/>
  <c r="AD12" i="62" s="1"/>
  <c r="AE12" i="62" s="1"/>
  <c r="D12" i="42" s="1"/>
  <c r="Z6" i="62"/>
  <c r="AD6" i="62" s="1"/>
  <c r="AE6" i="62" s="1"/>
  <c r="D6" i="42" s="1"/>
  <c r="Z26" i="62"/>
  <c r="AD26" i="62" s="1"/>
  <c r="AE26" i="62" s="1"/>
  <c r="D26" i="42" s="1"/>
  <c r="Z10" i="62"/>
  <c r="AD10" i="62" s="1"/>
  <c r="AE10" i="62" s="1"/>
  <c r="D10" i="42" s="1"/>
  <c r="Z33" i="62"/>
  <c r="AD33" i="62" s="1"/>
  <c r="AE33" i="62" s="1"/>
  <c r="D33" i="42" s="1"/>
  <c r="Z43" i="62"/>
  <c r="AD43" i="62" s="1"/>
  <c r="AE43" i="62" s="1"/>
  <c r="D43" i="42" s="1"/>
  <c r="Z53" i="62"/>
  <c r="AD53" i="62" s="1"/>
  <c r="AE53" i="62" s="1"/>
  <c r="D53" i="42" s="1"/>
  <c r="Z24" i="62"/>
  <c r="AD24" i="62" s="1"/>
  <c r="AE24" i="62" s="1"/>
  <c r="D24" i="42" s="1"/>
  <c r="Z21" i="62"/>
  <c r="AD21" i="62" s="1"/>
  <c r="AE21" i="62" s="1"/>
  <c r="D21" i="42" s="1"/>
  <c r="Z37" i="62"/>
  <c r="AD37" i="62" s="1"/>
  <c r="AE37" i="62" s="1"/>
  <c r="D37" i="42" s="1"/>
  <c r="Z51" i="62"/>
  <c r="AD51" i="62" s="1"/>
  <c r="AE51" i="62" s="1"/>
  <c r="D51" i="42" s="1"/>
  <c r="Z29" i="62"/>
  <c r="AD29" i="62" s="1"/>
  <c r="AE29" i="62" s="1"/>
  <c r="D29" i="42" s="1"/>
  <c r="Z32" i="62"/>
  <c r="AD32" i="62" s="1"/>
  <c r="AE32" i="62" s="1"/>
  <c r="D32" i="42" s="1"/>
  <c r="Z17" i="62"/>
  <c r="AD17" i="62" s="1"/>
  <c r="AE17" i="62" s="1"/>
  <c r="D17" i="42" s="1"/>
  <c r="Z14" i="62"/>
  <c r="AD14" i="62" s="1"/>
  <c r="AE14" i="62" s="1"/>
  <c r="D14" i="42" s="1"/>
  <c r="Z52" i="62"/>
  <c r="AD52" i="62" s="1"/>
  <c r="AE52" i="62" s="1"/>
  <c r="D52" i="42" s="1"/>
  <c r="Z34" i="62"/>
  <c r="AD34" i="62" s="1"/>
  <c r="AE34" i="62" s="1"/>
  <c r="D34" i="42" s="1"/>
  <c r="Z27" i="62"/>
  <c r="AD27" i="62" s="1"/>
  <c r="AE27" i="62" s="1"/>
  <c r="D27" i="42" s="1"/>
  <c r="Z55" i="62"/>
  <c r="AD55" i="62" s="1"/>
  <c r="AE55" i="62" s="1"/>
  <c r="D55" i="42" s="1"/>
  <c r="Z30" i="62"/>
  <c r="AD30" i="62" s="1"/>
  <c r="AE30" i="62" s="1"/>
  <c r="D30" i="42" s="1"/>
  <c r="Z20" i="62"/>
  <c r="AD20" i="62" s="1"/>
  <c r="AE20" i="62" s="1"/>
  <c r="D20" i="42" s="1"/>
  <c r="Z49" i="62"/>
  <c r="AD49" i="62" s="1"/>
  <c r="AE49" i="62" s="1"/>
  <c r="D49" i="42" s="1"/>
  <c r="Z39" i="62"/>
  <c r="AD39" i="62" s="1"/>
  <c r="AE39" i="62" s="1"/>
  <c r="D39" i="42" s="1"/>
  <c r="Z28" i="62"/>
  <c r="AD28" i="62" s="1"/>
  <c r="AE28" i="62" s="1"/>
  <c r="D28" i="42" s="1"/>
  <c r="Z38" i="62"/>
  <c r="AD38" i="62" s="1"/>
  <c r="AE38" i="62" s="1"/>
  <c r="D38" i="42" s="1"/>
  <c r="Z50" i="62"/>
  <c r="AD50" i="62" s="1"/>
  <c r="AE50" i="62" s="1"/>
  <c r="D50" i="42" s="1"/>
  <c r="Z19" i="62"/>
  <c r="AD19" i="62" s="1"/>
  <c r="AE19" i="62" s="1"/>
  <c r="D19" i="42" s="1"/>
  <c r="Z16" i="62"/>
  <c r="AD16" i="62" s="1"/>
  <c r="AE16" i="62" s="1"/>
  <c r="D16" i="42" s="1"/>
  <c r="Z36" i="62"/>
  <c r="AD36" i="62" s="1"/>
  <c r="AE36" i="62" s="1"/>
  <c r="D36" i="42" s="1"/>
  <c r="Z31" i="62"/>
  <c r="AD31" i="62" s="1"/>
  <c r="AE31" i="62" s="1"/>
  <c r="D31" i="42" s="1"/>
  <c r="AD56" i="62" l="1"/>
  <c r="AE5" i="62"/>
  <c r="D5" i="42" s="1"/>
  <c r="Z56" i="62"/>
  <c r="AE56" i="62" l="1"/>
  <c r="AF5" i="62" s="1"/>
  <c r="AF40" i="62" l="1"/>
  <c r="AF47" i="62"/>
  <c r="AF25" i="62"/>
  <c r="AF7" i="62"/>
  <c r="AF45" i="62"/>
  <c r="AF22" i="62"/>
  <c r="AF8" i="62"/>
  <c r="AF23" i="62"/>
  <c r="AF13" i="62"/>
  <c r="AF42" i="62"/>
  <c r="AF18" i="62"/>
  <c r="AF35" i="62"/>
  <c r="AF38" i="62"/>
  <c r="AF44" i="62"/>
  <c r="AF16" i="62"/>
  <c r="AF52" i="62"/>
  <c r="AF14" i="62"/>
  <c r="AF26" i="62"/>
  <c r="AF46" i="62"/>
  <c r="AF39" i="62"/>
  <c r="AF50" i="62"/>
  <c r="AF29" i="62"/>
  <c r="AF11" i="62"/>
  <c r="AF32" i="62"/>
  <c r="AF28" i="62"/>
  <c r="AF10" i="62"/>
  <c r="AF19" i="62"/>
  <c r="AF41" i="62"/>
  <c r="AF12" i="62"/>
  <c r="AF15" i="62"/>
  <c r="AF48" i="62"/>
  <c r="AF9" i="62"/>
  <c r="AF54" i="62"/>
  <c r="AF51" i="62"/>
  <c r="AF31" i="62"/>
  <c r="AF33" i="62"/>
  <c r="AF6" i="62"/>
  <c r="AF37" i="62"/>
  <c r="AF55" i="62"/>
  <c r="AF49" i="62"/>
  <c r="AF17" i="62"/>
  <c r="AF24" i="62"/>
  <c r="AF27" i="62"/>
  <c r="AF43" i="62"/>
  <c r="AF30" i="62"/>
  <c r="AF20" i="62"/>
  <c r="AF53" i="62"/>
  <c r="AF36" i="62"/>
  <c r="AF34" i="62"/>
  <c r="AF21" i="62"/>
  <c r="D56" i="42" l="1"/>
  <c r="AF56" i="62"/>
  <c r="B59" i="42" l="1"/>
  <c r="G3" i="42" s="1"/>
  <c r="C44" i="42" l="1"/>
  <c r="C32" i="42"/>
  <c r="C20" i="42"/>
  <c r="C8" i="42"/>
  <c r="C18" i="42"/>
  <c r="C41" i="42"/>
  <c r="C5" i="42"/>
  <c r="C52" i="42"/>
  <c r="C28" i="42"/>
  <c r="C39" i="42"/>
  <c r="C15" i="42"/>
  <c r="C26" i="42"/>
  <c r="C49" i="42"/>
  <c r="C13" i="42"/>
  <c r="C36" i="42"/>
  <c r="C12" i="42"/>
  <c r="C11" i="42"/>
  <c r="C34" i="42"/>
  <c r="C45" i="42"/>
  <c r="C55" i="42"/>
  <c r="C43" i="42"/>
  <c r="C31" i="42"/>
  <c r="C19" i="42"/>
  <c r="C7" i="42"/>
  <c r="C6" i="42"/>
  <c r="C29" i="42"/>
  <c r="C40" i="42"/>
  <c r="C16" i="42"/>
  <c r="C27" i="42"/>
  <c r="C50" i="42"/>
  <c r="C14" i="42"/>
  <c r="C54" i="42"/>
  <c r="C42" i="42"/>
  <c r="C30" i="42"/>
  <c r="C37" i="42"/>
  <c r="C47" i="42"/>
  <c r="C10" i="42"/>
  <c r="C21" i="42"/>
  <c r="C53" i="42"/>
  <c r="C17" i="42"/>
  <c r="C51" i="42"/>
  <c r="C38" i="42"/>
  <c r="C25" i="42"/>
  <c r="C48" i="42"/>
  <c r="C24" i="42"/>
  <c r="C46" i="42"/>
  <c r="C22" i="42"/>
  <c r="C33" i="42"/>
  <c r="C35" i="42"/>
  <c r="C23" i="42"/>
  <c r="C9" i="42"/>
  <c r="F15" i="42" l="1"/>
  <c r="G15" i="42" s="1"/>
  <c r="H15" i="42" s="1"/>
  <c r="I15" i="42"/>
  <c r="J15" i="42" s="1"/>
  <c r="E15" i="42"/>
  <c r="F47" i="42"/>
  <c r="G47" i="42" s="1"/>
  <c r="H47" i="42" s="1"/>
  <c r="E47" i="42"/>
  <c r="I47" i="42"/>
  <c r="J47" i="42" s="1"/>
  <c r="F28" i="42"/>
  <c r="G28" i="42" s="1"/>
  <c r="H28" i="42" s="1"/>
  <c r="I28" i="42"/>
  <c r="J28" i="42" s="1"/>
  <c r="E28" i="42"/>
  <c r="F22" i="42"/>
  <c r="G22" i="42" s="1"/>
  <c r="H22" i="42" s="1"/>
  <c r="I22" i="42"/>
  <c r="J22" i="42" s="1"/>
  <c r="E22" i="42"/>
  <c r="I33" i="42"/>
  <c r="J33" i="42" s="1"/>
  <c r="E33" i="42"/>
  <c r="F33" i="42"/>
  <c r="G33" i="42" s="1"/>
  <c r="H33" i="42" s="1"/>
  <c r="I19" i="42"/>
  <c r="J19" i="42" s="1"/>
  <c r="E19" i="42"/>
  <c r="F19" i="42"/>
  <c r="G19" i="42" s="1"/>
  <c r="H19" i="42" s="1"/>
  <c r="E31" i="42"/>
  <c r="F31" i="42"/>
  <c r="G31" i="42" s="1"/>
  <c r="H31" i="42" s="1"/>
  <c r="I31" i="42"/>
  <c r="J31" i="42" s="1"/>
  <c r="I42" i="42"/>
  <c r="J42" i="42" s="1"/>
  <c r="E42" i="42"/>
  <c r="F42" i="42"/>
  <c r="G42" i="42" s="1"/>
  <c r="H42" i="42" s="1"/>
  <c r="I48" i="42"/>
  <c r="J48" i="42" s="1"/>
  <c r="E48" i="42"/>
  <c r="F48" i="42"/>
  <c r="G48" i="42" s="1"/>
  <c r="H48" i="42" s="1"/>
  <c r="E55" i="42"/>
  <c r="F55" i="42"/>
  <c r="G55" i="42" s="1"/>
  <c r="H55" i="42" s="1"/>
  <c r="I55" i="42"/>
  <c r="J55" i="42" s="1"/>
  <c r="E25" i="42"/>
  <c r="I25" i="42"/>
  <c r="J25" i="42" s="1"/>
  <c r="F25" i="42"/>
  <c r="G25" i="42" s="1"/>
  <c r="H25" i="42" s="1"/>
  <c r="C56" i="42"/>
  <c r="F56" i="42" s="1"/>
  <c r="F5" i="42"/>
  <c r="G5" i="42" s="1"/>
  <c r="I5" i="42"/>
  <c r="E5" i="42"/>
  <c r="F8" i="42"/>
  <c r="G8" i="42" s="1"/>
  <c r="H8" i="42" s="1"/>
  <c r="I8" i="42"/>
  <c r="J8" i="42" s="1"/>
  <c r="E7" i="42"/>
  <c r="I7" i="42"/>
  <c r="J7" i="42" s="1"/>
  <c r="F7" i="42"/>
  <c r="G7" i="42" s="1"/>
  <c r="H7" i="42" s="1"/>
  <c r="I37" i="42"/>
  <c r="J37" i="42" s="1"/>
  <c r="E37" i="42"/>
  <c r="F37" i="42"/>
  <c r="G37" i="42" s="1"/>
  <c r="H37" i="42" s="1"/>
  <c r="F30" i="42"/>
  <c r="G30" i="42" s="1"/>
  <c r="H30" i="42" s="1"/>
  <c r="E30" i="42"/>
  <c r="I30" i="42"/>
  <c r="J30" i="42" s="1"/>
  <c r="E24" i="42"/>
  <c r="F24" i="42"/>
  <c r="G24" i="42" s="1"/>
  <c r="H24" i="42" s="1"/>
  <c r="I24" i="42"/>
  <c r="J24" i="42" s="1"/>
  <c r="E52" i="42"/>
  <c r="I52" i="42"/>
  <c r="J52" i="42" s="1"/>
  <c r="F52" i="42"/>
  <c r="G52" i="42" s="1"/>
  <c r="H52" i="42" s="1"/>
  <c r="E36" i="42"/>
  <c r="I36" i="42"/>
  <c r="J36" i="42" s="1"/>
  <c r="F36" i="42"/>
  <c r="G36" i="42" s="1"/>
  <c r="H36" i="42" s="1"/>
  <c r="E20" i="42"/>
  <c r="I20" i="42"/>
  <c r="J20" i="42" s="1"/>
  <c r="F20" i="42"/>
  <c r="G20" i="42" s="1"/>
  <c r="H20" i="42" s="1"/>
  <c r="F26" i="42"/>
  <c r="G26" i="42" s="1"/>
  <c r="H26" i="42" s="1"/>
  <c r="E26" i="42"/>
  <c r="I26" i="42"/>
  <c r="J26" i="42" s="1"/>
  <c r="F39" i="42"/>
  <c r="G39" i="42" s="1"/>
  <c r="H39" i="42" s="1"/>
  <c r="I39" i="42"/>
  <c r="J39" i="42" s="1"/>
  <c r="E39" i="42"/>
  <c r="F41" i="42"/>
  <c r="G41" i="42" s="1"/>
  <c r="H41" i="42" s="1"/>
  <c r="E41" i="42"/>
  <c r="I41" i="42"/>
  <c r="J41" i="42" s="1"/>
  <c r="E16" i="42"/>
  <c r="F16" i="42"/>
  <c r="G16" i="42" s="1"/>
  <c r="H16" i="42" s="1"/>
  <c r="I16" i="42"/>
  <c r="J16" i="42" s="1"/>
  <c r="E53" i="42"/>
  <c r="I53" i="42"/>
  <c r="J53" i="42" s="1"/>
  <c r="F53" i="42"/>
  <c r="G53" i="42" s="1"/>
  <c r="H53" i="42" s="1"/>
  <c r="I23" i="42"/>
  <c r="J23" i="42" s="1"/>
  <c r="F23" i="42"/>
  <c r="G23" i="42" s="1"/>
  <c r="H23" i="42" s="1"/>
  <c r="E23" i="42"/>
  <c r="E21" i="42"/>
  <c r="F21" i="42"/>
  <c r="G21" i="42" s="1"/>
  <c r="H21" i="42" s="1"/>
  <c r="I21" i="42"/>
  <c r="J21" i="42" s="1"/>
  <c r="I29" i="42"/>
  <c r="J29" i="42" s="1"/>
  <c r="F29" i="42"/>
  <c r="G29" i="42" s="1"/>
  <c r="H29" i="42" s="1"/>
  <c r="E29" i="42"/>
  <c r="E13" i="42"/>
  <c r="F13" i="42"/>
  <c r="G13" i="42" s="1"/>
  <c r="H13" i="42" s="1"/>
  <c r="I13" i="42"/>
  <c r="J13" i="42" s="1"/>
  <c r="E32" i="42"/>
  <c r="I32" i="42"/>
  <c r="J32" i="42" s="1"/>
  <c r="F32" i="42"/>
  <c r="G32" i="42" s="1"/>
  <c r="H32" i="42" s="1"/>
  <c r="I46" i="42"/>
  <c r="J46" i="42" s="1"/>
  <c r="F46" i="42"/>
  <c r="G46" i="42" s="1"/>
  <c r="H46" i="42" s="1"/>
  <c r="E46" i="42"/>
  <c r="E43" i="42"/>
  <c r="I43" i="42"/>
  <c r="J43" i="42" s="1"/>
  <c r="F43" i="42"/>
  <c r="G43" i="42" s="1"/>
  <c r="H43" i="42" s="1"/>
  <c r="I54" i="42"/>
  <c r="J54" i="42" s="1"/>
  <c r="E54" i="42"/>
  <c r="F54" i="42"/>
  <c r="G54" i="42" s="1"/>
  <c r="H54" i="42" s="1"/>
  <c r="F14" i="42"/>
  <c r="G14" i="42" s="1"/>
  <c r="H14" i="42" s="1"/>
  <c r="I14" i="42"/>
  <c r="J14" i="42" s="1"/>
  <c r="E14" i="42"/>
  <c r="I45" i="42"/>
  <c r="J45" i="42" s="1"/>
  <c r="E45" i="42"/>
  <c r="F45" i="42"/>
  <c r="G45" i="42" s="1"/>
  <c r="H45" i="42" s="1"/>
  <c r="I38" i="42"/>
  <c r="J38" i="42" s="1"/>
  <c r="F38" i="42"/>
  <c r="G38" i="42" s="1"/>
  <c r="H38" i="42" s="1"/>
  <c r="E38" i="42"/>
  <c r="I50" i="42"/>
  <c r="J50" i="42" s="1"/>
  <c r="F50" i="42"/>
  <c r="G50" i="42" s="1"/>
  <c r="H50" i="42" s="1"/>
  <c r="E50" i="42"/>
  <c r="F34" i="42"/>
  <c r="G34" i="42" s="1"/>
  <c r="H34" i="42" s="1"/>
  <c r="I34" i="42"/>
  <c r="J34" i="42" s="1"/>
  <c r="E34" i="42"/>
  <c r="I51" i="42"/>
  <c r="J51" i="42" s="1"/>
  <c r="F51" i="42"/>
  <c r="G51" i="42" s="1"/>
  <c r="H51" i="42" s="1"/>
  <c r="E51" i="42"/>
  <c r="E27" i="42"/>
  <c r="F27" i="42"/>
  <c r="G27" i="42" s="1"/>
  <c r="H27" i="42" s="1"/>
  <c r="I27" i="42"/>
  <c r="J27" i="42" s="1"/>
  <c r="E11" i="42"/>
  <c r="I11" i="42"/>
  <c r="J11" i="42" s="1"/>
  <c r="F11" i="42"/>
  <c r="G11" i="42" s="1"/>
  <c r="H11" i="42" s="1"/>
  <c r="F18" i="42"/>
  <c r="G18" i="42" s="1"/>
  <c r="H18" i="42" s="1"/>
  <c r="E18" i="42"/>
  <c r="I18" i="42"/>
  <c r="J18" i="42" s="1"/>
  <c r="I17" i="42"/>
  <c r="J17" i="42" s="1"/>
  <c r="F17" i="42"/>
  <c r="G17" i="42" s="1"/>
  <c r="H17" i="42" s="1"/>
  <c r="E17" i="42"/>
  <c r="I12" i="42"/>
  <c r="J12" i="42" s="1"/>
  <c r="E12" i="42"/>
  <c r="F12" i="42"/>
  <c r="G12" i="42" s="1"/>
  <c r="H12" i="42" s="1"/>
  <c r="E9" i="42"/>
  <c r="I9" i="42"/>
  <c r="J9" i="42" s="1"/>
  <c r="F9" i="42"/>
  <c r="G9" i="42" s="1"/>
  <c r="H9" i="42" s="1"/>
  <c r="I40" i="42"/>
  <c r="J40" i="42" s="1"/>
  <c r="E40" i="42"/>
  <c r="F40" i="42"/>
  <c r="G40" i="42" s="1"/>
  <c r="H40" i="42" s="1"/>
  <c r="E35" i="42"/>
  <c r="I35" i="42"/>
  <c r="J35" i="42" s="1"/>
  <c r="F35" i="42"/>
  <c r="G35" i="42" s="1"/>
  <c r="H35" i="42" s="1"/>
  <c r="E10" i="42"/>
  <c r="F10" i="42"/>
  <c r="G10" i="42" s="1"/>
  <c r="H10" i="42" s="1"/>
  <c r="I10" i="42"/>
  <c r="J10" i="42" s="1"/>
  <c r="I6" i="42"/>
  <c r="J6" i="42" s="1"/>
  <c r="E6" i="42"/>
  <c r="F6" i="42"/>
  <c r="G6" i="42" s="1"/>
  <c r="H6" i="42" s="1"/>
  <c r="F49" i="42"/>
  <c r="G49" i="42" s="1"/>
  <c r="H49" i="42" s="1"/>
  <c r="I49" i="42"/>
  <c r="J49" i="42" s="1"/>
  <c r="E49" i="42"/>
  <c r="F44" i="42"/>
  <c r="G44" i="42" s="1"/>
  <c r="H44" i="42" s="1"/>
  <c r="I44" i="42"/>
  <c r="J44" i="42" s="1"/>
  <c r="E44" i="42"/>
  <c r="I56" i="42" l="1"/>
  <c r="J5" i="42"/>
  <c r="E56" i="42"/>
  <c r="H5" i="42"/>
  <c r="H56" i="42" s="1"/>
  <c r="G56" i="42"/>
  <c r="J56" i="42" l="1"/>
  <c r="K3" i="42" s="1"/>
  <c r="K20" i="42" l="1"/>
  <c r="L20" i="42" s="1"/>
  <c r="K43" i="42"/>
  <c r="L43" i="42" s="1"/>
  <c r="K28" i="42"/>
  <c r="L28" i="42" s="1"/>
  <c r="K23" i="42"/>
  <c r="L23" i="42" s="1"/>
  <c r="K36" i="42"/>
  <c r="L36" i="42" s="1"/>
  <c r="K10" i="42"/>
  <c r="L10" i="42" s="1"/>
  <c r="K35" i="42"/>
  <c r="L35" i="42" s="1"/>
  <c r="K22" i="42"/>
  <c r="L22" i="42" s="1"/>
  <c r="K51" i="42"/>
  <c r="L51" i="42" s="1"/>
  <c r="K27" i="42"/>
  <c r="L27" i="42" s="1"/>
  <c r="K17" i="42"/>
  <c r="L17" i="42" s="1"/>
  <c r="K18" i="42"/>
  <c r="L18" i="42" s="1"/>
  <c r="K29" i="42"/>
  <c r="L29" i="42" s="1"/>
  <c r="K41" i="42"/>
  <c r="L41" i="42" s="1"/>
  <c r="K34" i="42"/>
  <c r="L34" i="42" s="1"/>
  <c r="K30" i="42"/>
  <c r="L30" i="42" s="1"/>
  <c r="K42" i="42"/>
  <c r="L42" i="42" s="1"/>
  <c r="K13" i="42"/>
  <c r="L13" i="42" s="1"/>
  <c r="K48" i="42"/>
  <c r="L48" i="42" s="1"/>
  <c r="K38" i="42"/>
  <c r="L38" i="42" s="1"/>
  <c r="K26" i="42"/>
  <c r="L26" i="42" s="1"/>
  <c r="K33" i="42"/>
  <c r="L33" i="42" s="1"/>
  <c r="K39" i="42"/>
  <c r="L39" i="42" s="1"/>
  <c r="K44" i="42"/>
  <c r="L44" i="42" s="1"/>
  <c r="K11" i="42"/>
  <c r="L11" i="42" s="1"/>
  <c r="K16" i="42"/>
  <c r="L16" i="42" s="1"/>
  <c r="K40" i="42"/>
  <c r="L40" i="42" s="1"/>
  <c r="K14" i="42"/>
  <c r="L14" i="42" s="1"/>
  <c r="K9" i="42"/>
  <c r="L9" i="42" s="1"/>
  <c r="K50" i="42"/>
  <c r="L50" i="42" s="1"/>
  <c r="K24" i="42"/>
  <c r="L24" i="42" s="1"/>
  <c r="K21" i="42"/>
  <c r="L21" i="42" s="1"/>
  <c r="K52" i="42"/>
  <c r="L52" i="42" s="1"/>
  <c r="K19" i="42"/>
  <c r="L19" i="42" s="1"/>
  <c r="K7" i="42"/>
  <c r="L7" i="42" s="1"/>
  <c r="K46" i="42"/>
  <c r="L46" i="42" s="1"/>
  <c r="K53" i="42"/>
  <c r="L53" i="42" s="1"/>
  <c r="K12" i="42"/>
  <c r="L12" i="42" s="1"/>
  <c r="K32" i="42"/>
  <c r="L32" i="42" s="1"/>
  <c r="K54" i="42"/>
  <c r="L54" i="42" s="1"/>
  <c r="K37" i="42"/>
  <c r="L37" i="42" s="1"/>
  <c r="K8" i="42"/>
  <c r="L8" i="42" s="1"/>
  <c r="K6" i="42"/>
  <c r="L6" i="42" s="1"/>
  <c r="K31" i="42"/>
  <c r="L31" i="42" s="1"/>
  <c r="K15" i="42"/>
  <c r="L15" i="42" s="1"/>
  <c r="K49" i="42"/>
  <c r="L49" i="42" s="1"/>
  <c r="K55" i="42"/>
  <c r="L55" i="42" s="1"/>
  <c r="K25" i="42"/>
  <c r="L25" i="42" s="1"/>
  <c r="K47" i="42"/>
  <c r="L47" i="42" s="1"/>
  <c r="K45" i="42"/>
  <c r="L45" i="42" s="1"/>
  <c r="K5" i="42"/>
  <c r="M25" i="42" l="1"/>
  <c r="M18" i="42"/>
  <c r="M19" i="42"/>
  <c r="M55" i="42"/>
  <c r="M27" i="42"/>
  <c r="M31" i="42"/>
  <c r="M35" i="42"/>
  <c r="M46" i="42"/>
  <c r="M49" i="42"/>
  <c r="M52" i="42"/>
  <c r="M38" i="42"/>
  <c r="M50" i="42"/>
  <c r="M13" i="42"/>
  <c r="M10" i="42"/>
  <c r="M17" i="42"/>
  <c r="M15" i="42"/>
  <c r="M37" i="42"/>
  <c r="M36" i="42"/>
  <c r="M21" i="42"/>
  <c r="M24" i="42"/>
  <c r="M9" i="42"/>
  <c r="M54" i="42"/>
  <c r="M14" i="42"/>
  <c r="M30" i="42"/>
  <c r="M23" i="42"/>
  <c r="M39" i="42"/>
  <c r="M26" i="42"/>
  <c r="M22" i="42"/>
  <c r="M8" i="42"/>
  <c r="M32" i="42"/>
  <c r="M40" i="42"/>
  <c r="M34" i="42"/>
  <c r="M28" i="42"/>
  <c r="M7" i="42"/>
  <c r="M51" i="42"/>
  <c r="M6" i="42"/>
  <c r="L5" i="42"/>
  <c r="K56" i="42"/>
  <c r="M45" i="42"/>
  <c r="M12" i="42"/>
  <c r="M16" i="42"/>
  <c r="M41" i="42"/>
  <c r="M43" i="42"/>
  <c r="M44" i="42"/>
  <c r="M33" i="42"/>
  <c r="M48" i="42"/>
  <c r="M42" i="42"/>
  <c r="M47" i="42"/>
  <c r="M53" i="42"/>
  <c r="M11" i="42"/>
  <c r="M29" i="42"/>
  <c r="M20" i="42"/>
  <c r="M5" i="42" l="1"/>
  <c r="L56" i="42"/>
  <c r="N5" i="42" s="1"/>
  <c r="C6" i="46" l="1"/>
  <c r="D6" i="46" s="1"/>
  <c r="M56" i="42"/>
  <c r="N26" i="42"/>
  <c r="C27" i="46" s="1"/>
  <c r="D27" i="46" s="1"/>
  <c r="N27" i="42"/>
  <c r="C28" i="46" s="1"/>
  <c r="D28" i="46" s="1"/>
  <c r="N30" i="42"/>
  <c r="C31" i="46" s="1"/>
  <c r="D31" i="46" s="1"/>
  <c r="N53" i="42"/>
  <c r="C54" i="46" s="1"/>
  <c r="D54" i="46" s="1"/>
  <c r="N25" i="42"/>
  <c r="C26" i="46" s="1"/>
  <c r="D26" i="46" s="1"/>
  <c r="N35" i="42"/>
  <c r="C36" i="46" s="1"/>
  <c r="D36" i="46" s="1"/>
  <c r="N13" i="42"/>
  <c r="C14" i="46" s="1"/>
  <c r="D14" i="46" s="1"/>
  <c r="N21" i="42"/>
  <c r="C22" i="46" s="1"/>
  <c r="D22" i="46" s="1"/>
  <c r="N23" i="42"/>
  <c r="C24" i="46" s="1"/>
  <c r="D24" i="46" s="1"/>
  <c r="N40" i="42"/>
  <c r="C41" i="46" s="1"/>
  <c r="D41" i="46" s="1"/>
  <c r="N44" i="42"/>
  <c r="C45" i="46" s="1"/>
  <c r="D45" i="46" s="1"/>
  <c r="N11" i="42"/>
  <c r="N48" i="42"/>
  <c r="C49" i="46" s="1"/>
  <c r="D49" i="46" s="1"/>
  <c r="N22" i="42"/>
  <c r="C23" i="46" s="1"/>
  <c r="D23" i="46" s="1"/>
  <c r="N16" i="42"/>
  <c r="C17" i="46" s="1"/>
  <c r="D17" i="46" s="1"/>
  <c r="N8" i="42"/>
  <c r="N6" i="42"/>
  <c r="N28" i="42"/>
  <c r="C29" i="46" s="1"/>
  <c r="D29" i="46" s="1"/>
  <c r="N52" i="42"/>
  <c r="C53" i="46" s="1"/>
  <c r="D53" i="46" s="1"/>
  <c r="N51" i="42"/>
  <c r="C52" i="46" s="1"/>
  <c r="D52" i="46" s="1"/>
  <c r="N50" i="42"/>
  <c r="C51" i="46" s="1"/>
  <c r="D51" i="46" s="1"/>
  <c r="N18" i="42"/>
  <c r="C19" i="46" s="1"/>
  <c r="D19" i="46" s="1"/>
  <c r="N46" i="42"/>
  <c r="C47" i="46" s="1"/>
  <c r="D47" i="46" s="1"/>
  <c r="N10" i="42"/>
  <c r="N24" i="42"/>
  <c r="C25" i="46" s="1"/>
  <c r="D25" i="46" s="1"/>
  <c r="N39" i="42"/>
  <c r="C40" i="46" s="1"/>
  <c r="D40" i="46" s="1"/>
  <c r="N34" i="42"/>
  <c r="C35" i="46" s="1"/>
  <c r="D35" i="46" s="1"/>
  <c r="N45" i="42"/>
  <c r="C46" i="46" s="1"/>
  <c r="D46" i="46" s="1"/>
  <c r="N33" i="42"/>
  <c r="C34" i="46" s="1"/>
  <c r="D34" i="46" s="1"/>
  <c r="N29" i="42"/>
  <c r="C30" i="46" s="1"/>
  <c r="D30" i="46" s="1"/>
  <c r="N9" i="42"/>
  <c r="N20" i="42"/>
  <c r="C21" i="46" s="1"/>
  <c r="D21" i="46" s="1"/>
  <c r="N55" i="42"/>
  <c r="C56" i="46" s="1"/>
  <c r="D56" i="46" s="1"/>
  <c r="N14" i="42"/>
  <c r="C15" i="46" s="1"/>
  <c r="D15" i="46" s="1"/>
  <c r="N54" i="42"/>
  <c r="C55" i="46" s="1"/>
  <c r="D55" i="46" s="1"/>
  <c r="N43" i="42"/>
  <c r="C44" i="46" s="1"/>
  <c r="D44" i="46" s="1"/>
  <c r="N19" i="42"/>
  <c r="C20" i="46" s="1"/>
  <c r="D20" i="46" s="1"/>
  <c r="N49" i="42"/>
  <c r="C50" i="46" s="1"/>
  <c r="D50" i="46" s="1"/>
  <c r="N17" i="42"/>
  <c r="C18" i="46" s="1"/>
  <c r="D18" i="46" s="1"/>
  <c r="N12" i="42"/>
  <c r="N15" i="42"/>
  <c r="C16" i="46" s="1"/>
  <c r="D16" i="46" s="1"/>
  <c r="N42" i="42"/>
  <c r="C43" i="46" s="1"/>
  <c r="D43" i="46" s="1"/>
  <c r="N38" i="42"/>
  <c r="C39" i="46" s="1"/>
  <c r="D39" i="46" s="1"/>
  <c r="N47" i="42"/>
  <c r="C48" i="46" s="1"/>
  <c r="D48" i="46" s="1"/>
  <c r="N36" i="42"/>
  <c r="C37" i="46" s="1"/>
  <c r="D37" i="46" s="1"/>
  <c r="N7" i="42"/>
  <c r="N37" i="42"/>
  <c r="C38" i="46" s="1"/>
  <c r="D38" i="46" s="1"/>
  <c r="N31" i="42"/>
  <c r="C32" i="46" s="1"/>
  <c r="D32" i="46" s="1"/>
  <c r="N41" i="42"/>
  <c r="C42" i="46" s="1"/>
  <c r="D42" i="46" s="1"/>
  <c r="N32" i="42"/>
  <c r="C33" i="46" s="1"/>
  <c r="D33" i="46" s="1"/>
  <c r="C12" i="46" l="1"/>
  <c r="D12" i="46" s="1"/>
  <c r="C13" i="53" s="1"/>
  <c r="C13" i="46"/>
  <c r="D13" i="46" s="1"/>
  <c r="C14" i="53" s="1"/>
  <c r="C11" i="46"/>
  <c r="D11" i="46" s="1"/>
  <c r="C12" i="53" s="1"/>
  <c r="C9" i="46"/>
  <c r="D9" i="46" s="1"/>
  <c r="C10" i="53" s="1"/>
  <c r="C10" i="46"/>
  <c r="D10" i="46" s="1"/>
  <c r="C11" i="53" s="1"/>
  <c r="E11" i="53" s="1"/>
  <c r="C7" i="46"/>
  <c r="D7" i="46" s="1"/>
  <c r="C8" i="46"/>
  <c r="D8" i="46" s="1"/>
  <c r="C9" i="53" s="1"/>
  <c r="E9" i="53" s="1"/>
  <c r="C54" i="53"/>
  <c r="C16" i="53"/>
  <c r="C52" i="53"/>
  <c r="E52" i="53" s="1"/>
  <c r="C49" i="53"/>
  <c r="C30" i="53"/>
  <c r="E30" i="53" s="1"/>
  <c r="C55" i="53"/>
  <c r="C32" i="53"/>
  <c r="E32" i="53" s="1"/>
  <c r="C38" i="53"/>
  <c r="E38" i="53" s="1"/>
  <c r="C53" i="53"/>
  <c r="E53" i="53" s="1"/>
  <c r="C44" i="53"/>
  <c r="C27" i="53"/>
  <c r="E27" i="53" s="1"/>
  <c r="C51" i="53"/>
  <c r="C29" i="53"/>
  <c r="E29" i="53" s="1"/>
  <c r="C15" i="53"/>
  <c r="E15" i="53" s="1"/>
  <c r="C17" i="53"/>
  <c r="C36" i="53"/>
  <c r="C50" i="53"/>
  <c r="C28" i="53"/>
  <c r="E28" i="53" s="1"/>
  <c r="C20" i="53"/>
  <c r="E20" i="53" s="1"/>
  <c r="C57" i="53"/>
  <c r="C25" i="53"/>
  <c r="E25" i="53" s="1"/>
  <c r="C40" i="53"/>
  <c r="E40" i="53" s="1"/>
  <c r="C37" i="53"/>
  <c r="E37" i="53" s="1"/>
  <c r="C35" i="53"/>
  <c r="C47" i="53"/>
  <c r="E47" i="53" s="1"/>
  <c r="C18" i="53"/>
  <c r="C33" i="53"/>
  <c r="C42" i="53"/>
  <c r="C22" i="53"/>
  <c r="E22" i="53" s="1"/>
  <c r="C23" i="53"/>
  <c r="C31" i="53"/>
  <c r="C19" i="53"/>
  <c r="E19" i="53" s="1"/>
  <c r="C34" i="53"/>
  <c r="C41" i="53"/>
  <c r="C24" i="53"/>
  <c r="E24" i="53" s="1"/>
  <c r="C43" i="53"/>
  <c r="C21" i="53"/>
  <c r="E21" i="53" s="1"/>
  <c r="C26" i="53"/>
  <c r="E26" i="53" s="1"/>
  <c r="C45" i="53"/>
  <c r="C39" i="53"/>
  <c r="C56" i="53"/>
  <c r="C48" i="53"/>
  <c r="E48" i="53" s="1"/>
  <c r="C46" i="53"/>
  <c r="E46" i="53" s="1"/>
  <c r="C7" i="53"/>
  <c r="N56" i="42"/>
  <c r="C57" i="46" l="1"/>
  <c r="C8" i="53"/>
  <c r="D57" i="46"/>
  <c r="C58" i="53"/>
  <c r="E18" i="53" l="1"/>
  <c r="E33" i="53"/>
  <c r="E34" i="53"/>
  <c r="E35" i="53"/>
  <c r="E36" i="53"/>
  <c r="E49" i="53"/>
  <c r="E50" i="53"/>
  <c r="E51" i="53"/>
  <c r="E8" i="53"/>
  <c r="E10" i="53"/>
  <c r="E12" i="53"/>
  <c r="E13" i="53"/>
  <c r="E14" i="53"/>
  <c r="E17" i="53"/>
  <c r="E16" i="53"/>
  <c r="E23" i="53"/>
  <c r="E31" i="53"/>
  <c r="E39" i="53"/>
  <c r="E41" i="53"/>
  <c r="E42" i="53"/>
  <c r="E43" i="53"/>
  <c r="E44" i="53"/>
  <c r="E45" i="53"/>
  <c r="E54" i="53"/>
  <c r="E55" i="53"/>
  <c r="E56" i="53"/>
  <c r="E57" i="53"/>
  <c r="D58" i="53" l="1"/>
  <c r="E7" i="53"/>
  <c r="E58" i="53" s="1"/>
</calcChain>
</file>

<file path=xl/comments1.xml><?xml version="1.0" encoding="utf-8"?>
<comments xmlns="http://schemas.openxmlformats.org/spreadsheetml/2006/main">
  <authors>
    <author>cesar.rivera</author>
  </authors>
  <commentList>
    <comment ref="H56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<sst xmlns="http://schemas.openxmlformats.org/spreadsheetml/2006/main" count="461" uniqueCount="188">
  <si>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</si>
  <si>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</si>
  <si>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</si>
  <si>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</si>
  <si>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</si>
  <si>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</si>
  <si>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</si>
  <si>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</si>
  <si>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</si>
  <si>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</si>
  <si>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</si>
  <si>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</si>
  <si>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</si>
  <si>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</si>
  <si>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</si>
  <si>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</si>
  <si>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</si>
  <si>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</si>
  <si>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</si>
  <si>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</si>
  <si>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</si>
  <si>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</si>
  <si>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</si>
  <si>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</si>
  <si>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</si>
  <si>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</si>
  <si>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</si>
  <si>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</si>
  <si>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</si>
  <si>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</si>
  <si>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</si>
  <si>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</si>
  <si>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</si>
  <si>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</si>
  <si>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</si>
  <si>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</si>
  <si>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P=RP/BG</t>
  </si>
  <si>
    <t>ER=P*RP</t>
  </si>
  <si>
    <t>PO</t>
  </si>
  <si>
    <t>TERRITORIO (KM2)</t>
  </si>
  <si>
    <t>TE</t>
  </si>
  <si>
    <t>POBLACIÓN Y TERRITORIO</t>
  </si>
  <si>
    <t>CEPT=0.85(PO/∑PO)+0.15(TE/∑TE)</t>
  </si>
  <si>
    <t>CEP= MAE1/∑MAE1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</si>
  <si>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</si>
  <si>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</si>
  <si>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</si>
  <si>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</si>
  <si>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</si>
  <si>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</si>
  <si>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</si>
  <si>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</si>
  <si>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</si>
  <si>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</si>
  <si>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</si>
  <si>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</si>
  <si>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</si>
  <si>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</si>
  <si>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</si>
  <si>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</si>
  <si>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>CER*50%</t>
  </si>
  <si>
    <t>CEPT*25%</t>
  </si>
  <si>
    <t>MAE1=(CEPT*25%)+(CIMP*25%)+(CER*50%)</t>
  </si>
  <si>
    <t>Fondo del Estado</t>
  </si>
  <si>
    <t>Porcentaje de distribución</t>
  </si>
  <si>
    <t>Los montos no incluyen descuentos ni compensación alguna.</t>
  </si>
  <si>
    <t>SECRETARÍA DE FINANZAS Y TESORERÍA GENERAL DEL ESTADO</t>
  </si>
  <si>
    <t>CERRALVO</t>
  </si>
  <si>
    <t>Impuesto sobre Nóminas</t>
  </si>
  <si>
    <t>ISN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</si>
  <si>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</si>
  <si>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</si>
  <si>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</si>
  <si>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</si>
  <si>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</si>
  <si>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</si>
  <si>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</si>
  <si>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PROPORCION DE RECAUDACIÓN</t>
  </si>
  <si>
    <t>RECAUDACIÓN PONDERADO POR EFICIENCIA</t>
  </si>
  <si>
    <t>Recaudación</t>
  </si>
  <si>
    <t>Participación</t>
  </si>
  <si>
    <t>FUENTE:</t>
  </si>
  <si>
    <t>TOTAL</t>
  </si>
  <si>
    <t>MONTO OBS. + ESTIM. DE PARTICIPACIONES</t>
  </si>
  <si>
    <t>Dist por recaudación</t>
  </si>
  <si>
    <t>COORDINACIÓN DE PLANEACIÓN HACENDARIA</t>
  </si>
  <si>
    <t>DETERMINACIÓN DEL COEFICIENTE DE PARTICIPACIÓN DE IMPUESTO SOBRE NÓMINAS
 (ARTÍCULO 19 LCHNL)</t>
  </si>
  <si>
    <t>RECAUDACIÓN DE IMPUESTO SOBRE NÓMINAS POR MUNICIPIO</t>
  </si>
  <si>
    <t xml:space="preserve">CÁLCULO  DE PARTICIPACIONES DE ISN </t>
  </si>
  <si>
    <t>COEFICIENTE DE DISTRIBUCIÓN ANTES DE GARANTÍA</t>
  </si>
  <si>
    <t>Acumulado por fecha de pago</t>
  </si>
  <si>
    <t>CRECIMIENTO Vs AÑO ANT</t>
  </si>
  <si>
    <t>UMA</t>
  </si>
  <si>
    <t>0.6 CUOTAS</t>
  </si>
  <si>
    <t>Los sumas totales puden no coincidir debido al redondeo</t>
  </si>
  <si>
    <t>Recaudación del mes por impuesto de empleados municipales</t>
  </si>
  <si>
    <t>Recaudación del mes total</t>
  </si>
  <si>
    <t>BGt-2</t>
  </si>
  <si>
    <t>RPt-1</t>
  </si>
  <si>
    <t>Fuente: Con Información de la Dir. de Recaudación SFyTGE  Sistema AS400</t>
  </si>
  <si>
    <t>EL CARMEN</t>
  </si>
  <si>
    <t>DER. CTRL. VEHI</t>
  </si>
  <si>
    <t>PESQUERÍA</t>
  </si>
  <si>
    <t>POBLACIÓN 2020</t>
  </si>
  <si>
    <t>PERSONAS EN POBREZA 2015</t>
  </si>
  <si>
    <t>PERSONAS EN POBREZA 2020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</si>
  <si>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</si>
  <si>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</si>
  <si>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</si>
  <si>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</si>
  <si>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</si>
  <si>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</si>
  <si>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</si>
  <si>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IP/∑IP</t>
  </si>
  <si>
    <t>EP/∑EP</t>
  </si>
  <si>
    <t>Impuesto Predial: Dirección de Catastro del IRCNL, Municipios del Estado de Nuevo León</t>
  </si>
  <si>
    <t>Población: Censo de población y vivienda 2020. INEGI</t>
  </si>
  <si>
    <t>Territorio: Panorama Sociodemografico de Nuevo León. Censo de Población y Vivienda 2020. INEGI</t>
  </si>
  <si>
    <t>Carencia Social: datos de población en pobreza 2020. CONEVAL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</si>
  <si>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</si>
  <si>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</si>
  <si>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</si>
  <si>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</si>
  <si>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</si>
  <si>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</si>
  <si>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</si>
  <si>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</si>
  <si>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</si>
  <si>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</si>
  <si>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</si>
  <si>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</si>
  <si>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RECAUDACIÓN DE ISN</t>
  </si>
  <si>
    <t>PROPORCIÓN DE ISN</t>
  </si>
  <si>
    <t>PARTICIPACIÓN DE ISN AÑO ANT</t>
  </si>
  <si>
    <t>MES</t>
  </si>
  <si>
    <t>EFECTIVIDAD RECAUDACIÓN DE PREDIAL</t>
  </si>
  <si>
    <t>PP2i</t>
  </si>
  <si>
    <t>PP1i</t>
  </si>
  <si>
    <t>CPP1i</t>
  </si>
  <si>
    <t>ICPi=(PP1i/∑PP1i)</t>
  </si>
  <si>
    <t>IP=(ICPi*CPP!i)</t>
  </si>
  <si>
    <t>(0.85*IP/∑IP)(Monto)</t>
  </si>
  <si>
    <t>EP=PP2i/PP1i</t>
  </si>
  <si>
    <t>(0.15*(EP/∑EP)(Monto)</t>
  </si>
  <si>
    <t>DIPi</t>
  </si>
  <si>
    <t>CDPEi</t>
  </si>
  <si>
    <t>COEFICIENTE</t>
  </si>
  <si>
    <t>DETERMINACIÓN INCREMENTO vs AÑO ANT MÁS INFLACIÓN O CREC</t>
  </si>
  <si>
    <t>MONTO A DISTRIBUIR PARA GARANTIZAR AL MENOS AÑO ANT MÁS INFLACIÓN O CREC</t>
  </si>
  <si>
    <t>MONTO A DISMINUIR EN MUNICIPIOS CON CRECIMIENTO SUPERIOR A AÑO ANT MÁS INFLACIÓN O CREC</t>
  </si>
  <si>
    <t>MONTO AÑO ACT POR ENCIMA DE AÑO ANT MÁS INFLACIÓN O CREC</t>
  </si>
  <si>
    <t>MONTOS AÑO ACT DE MUNICIPIOS CON PARTICIPACIÓN SUPERIOR A AÑO ANT MÁS INFLACIÓN O CREC</t>
  </si>
  <si>
    <t>MONTO NECESARIO PARA ALCANZAR AÑO ANT MÁS INFLACIÓN O CREC
"COMPENSACIÓN"</t>
  </si>
  <si>
    <t>MONTOS AÑO ANT MÁS INFLACIÓN O CRECIMIENTO</t>
  </si>
  <si>
    <t xml:space="preserve"> DIFERENCIA ENTRE PARTICIPACIONES ESTIMADAS AÑO ACT MENOS PARTICIPACIONES AÑO ANT MÁS INFLACIÓN O CREC</t>
  </si>
  <si>
    <t>PARTICIPACIÓN ISN AÑOL ANT MÁS INFLACIÓN O CREC</t>
  </si>
  <si>
    <t>Carencias promedio en situación de pobreza 2020</t>
  </si>
  <si>
    <t>Incidencia de la Pobreza 2020</t>
  </si>
  <si>
    <t>SUBSECRETARIA DE POLÍTICA DE INGRESOS
COORDINACIÓN DE PLANEACIÓN HACENDARIA</t>
  </si>
  <si>
    <t>cve</t>
  </si>
  <si>
    <t>LOS ALDAMAS</t>
  </si>
  <si>
    <t>ANÁHUAC</t>
  </si>
  <si>
    <t>CADEREYTA JIMÉNEZ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</si>
  <si>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</si>
  <si>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</si>
  <si>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</si>
  <si>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</si>
  <si>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</si>
  <si>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</si>
  <si>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</si>
  <si>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</si>
  <si>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LOS RAMONES</t>
  </si>
  <si>
    <t>SAN NICOLÁS DE LOS GARZA</t>
  </si>
  <si>
    <t>SAN PEDRO GARZA GARCÍA</t>
  </si>
  <si>
    <t>PARTICIPACIÓN DE ISN EST AÑO ACT</t>
  </si>
  <si>
    <t>INFLACIÓN 2022</t>
  </si>
  <si>
    <t>MONTO DE DISTRIBUCIÓN</t>
  </si>
  <si>
    <t>FACTURACIÓN  2021
(2017-2021)</t>
  </si>
  <si>
    <t>RECAUDACIÓN 2022</t>
  </si>
  <si>
    <t>ISN ESTIMACIÓN 23 POR RECONDUCCIÓN</t>
  </si>
  <si>
    <t>Movimientos de Control Vehicular para el ejericio</t>
  </si>
  <si>
    <t>PARTICIPACIONES POR DERECHOS DE CONTROL VEHICULAR  2024</t>
  </si>
  <si>
    <t>ESTIMACION 2024</t>
  </si>
  <si>
    <t>Participación de Impuesto Sobre Nóminas Estimación 2024</t>
  </si>
  <si>
    <t xml:space="preserve">DISTRIBUCIÓN DE PARTICIPACIONES ESTATALES </t>
  </si>
  <si>
    <t>ESTIMACIÓN 2024</t>
  </si>
  <si>
    <t>MOV 2023 POR DERECHOS DE CONTROL VEHICULAR</t>
  </si>
  <si>
    <t>Las estimaciones no representan compromiso de pago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</si>
</sst>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\ &quot;$&quot;;[Red]\-#,##0\ &quot;$&quot;"/>
    <numFmt numFmtId="167" formatCode="&quot;$&quot;\ #,##0.00"/>
    <numFmt numFmtId="168" formatCode="\U\ #,##0.00"/>
    <numFmt numFmtId="169" formatCode="_(* #,##0.000000_);_(* \(#,##0.000000\);_(* &quot;-&quot;??_);_(@_)"/>
    <numFmt numFmtId="170" formatCode="0.000000"/>
    <numFmt numFmtId="171" formatCode="0.00000000"/>
    <numFmt numFmtId="172" formatCode="General_)"/>
    <numFmt numFmtId="173" formatCode="_-[$€-2]* #,##0.00_-;\-[$€-2]* #,##0.00_-;_-[$€-2]* &quot;-&quot;??_-"/>
    <numFmt numFmtId="174" formatCode="_-* #,##0_-;\-* #,##0_-;_-* &quot;-&quot;??_-;_-@_-"/>
    <numFmt numFmtId="175" formatCode="_(* #,##0.0000000_);_(* \(#,##0.0000000\);_(* &quot;-&quot;??_);_(@_)"/>
    <numFmt numFmtId="176" formatCode="0.000000%"/>
    <numFmt numFmtId="177" formatCode="#,##0.0000;\-#,##0.0000"/>
    <numFmt numFmtId="178" formatCode="0.0000"/>
    <numFmt numFmtId="179" formatCode="#,##0.000;\-#,##0.000"/>
    <numFmt numFmtId="180" formatCode="#,##0.00000000000;\-#,##0.00000000000"/>
    <numFmt numFmtId="181" formatCode="_([$€-2]* #,##0.00_);_([$€-2]* \(#,##0.00\);_([$€-2]* &quot;-&quot;??_)"/>
    <numFmt numFmtId="182" formatCode="[$-80A]d&quot; de &quot;mmmm&quot; de &quot;yyyy;@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* #,##0.0_-;\-* #,##0.0_-;_-* &quot;-&quot;??_-;_-@_-"/>
    <numFmt numFmtId="186" formatCode="0.0%"/>
    <numFmt numFmtId="187" formatCode="_(* #,##0.0000_);_(* \(#,##0.0000\);_(* &quot;-&quot;??_);_(@_)"/>
    <numFmt numFmtId="188" formatCode="#,##0.000000"/>
    <numFmt numFmtId="189" formatCode="_(* #,##0.0_);_(* \(#,##0.0\);_(* &quot;-&quot;??_);_(@_)"/>
    <numFmt numFmtId="190" formatCode="_-* #,##0.000000_-;\-* #,##0.000000_-;_-* &quot;-&quot;??_-;_-@_-"/>
    <numFmt numFmtId="191" formatCode="_(* #,##0.00000000_);_(* \(#,##0.00000000\);_(* &quot;-&quot;??_);_(@_)"/>
    <numFmt numFmtId="192" formatCode="#,##0;[Red]\-#,##0;_-* &quot;-&quot;_-;_-@_-"/>
    <numFmt numFmtId="193" formatCode="#,##0_ ;\-#,##0\ "/>
    <numFmt numFmtId="194" formatCode="#,##0_ ;[Red]\-#,##0\ "/>
    <numFmt numFmtId="195" formatCode="_-* #,##0.00000_-;\-* #,##0.00000_-;_-* &quot;-&quot;??_-;_-@_-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9"/>
      <color rgb="FFFF000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4"/>
      <name val="MS Sans Serif"/>
      <family val="2"/>
    </font>
    <font>
      <sz val="9"/>
      <name val="MS Sans Serif"/>
      <family val="2"/>
    </font>
    <font>
      <sz val="10"/>
      <color rgb="FFFF0000"/>
      <name val="Arial"/>
      <family val="2"/>
    </font>
    <font>
      <b/>
      <sz val="10"/>
      <color indexed="62"/>
      <name val="Arial"/>
      <family val="2"/>
    </font>
    <font>
      <sz val="9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1"/>
      <name val="Soberana Sans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rgb="FFA5A5A5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</borders>
  <cellStyleXfs count="928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66" fontId="14" fillId="0" borderId="0" applyFont="0" applyFill="0" applyBorder="0" applyAlignment="0" applyProtection="0"/>
    <xf numFmtId="0" fontId="28" fillId="3" borderId="0" applyNumberFormat="0" applyBorder="0" applyAlignment="0" applyProtection="0"/>
    <xf numFmtId="164" fontId="14" fillId="0" borderId="0" applyFont="0" applyFill="0" applyBorder="0" applyAlignment="0" applyProtection="0"/>
    <xf numFmtId="0" fontId="29" fillId="22" borderId="0" applyNumberFormat="0" applyBorder="0" applyAlignment="0" applyProtection="0"/>
    <xf numFmtId="0" fontId="37" fillId="0" borderId="0"/>
    <xf numFmtId="0" fontId="16" fillId="0" borderId="0"/>
    <xf numFmtId="37" fontId="15" fillId="0" borderId="0"/>
    <xf numFmtId="0" fontId="20" fillId="23" borderId="4" applyNumberFormat="0" applyFont="0" applyAlignment="0" applyProtection="0"/>
    <xf numFmtId="167" fontId="16" fillId="0" borderId="0" applyFont="0" applyFill="0" applyBorder="0" applyAlignment="0" applyProtection="0">
      <alignment horizontal="right"/>
    </xf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168" fontId="17" fillId="0" borderId="0" applyFont="0" applyFill="0" applyBorder="0" applyAlignment="0" applyProtection="0">
      <alignment horizontal="right"/>
    </xf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2" fontId="14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3" fontId="14" fillId="0" borderId="0" applyFont="0" applyFill="0" applyBorder="0" applyAlignment="0" applyProtection="0"/>
    <xf numFmtId="0" fontId="28" fillId="3" borderId="0" applyNumberFormat="0" applyBorder="0" applyAlignment="0" applyProtection="0"/>
    <xf numFmtId="41" fontId="14" fillId="0" borderId="0" applyFont="0" applyFill="0" applyBorder="0" applyAlignment="0" applyProtection="0"/>
    <xf numFmtId="0" fontId="29" fillId="22" borderId="0" applyNumberFormat="0" applyBorder="0" applyAlignment="0" applyProtection="0"/>
    <xf numFmtId="0" fontId="14" fillId="23" borderId="4" applyNumberFormat="0" applyFon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3" fillId="0" borderId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>
      <alignment horizontal="right"/>
    </xf>
    <xf numFmtId="0" fontId="14" fillId="0" borderId="0"/>
    <xf numFmtId="9" fontId="14" fillId="0" borderId="0" applyFont="0" applyFill="0" applyBorder="0" applyAlignment="0" applyProtection="0"/>
    <xf numFmtId="0" fontId="24" fillId="17" borderId="21" applyNumberFormat="0" applyAlignment="0" applyProtection="0"/>
    <xf numFmtId="43" fontId="14" fillId="0" borderId="0" applyFont="0" applyFill="0" applyBorder="0" applyAlignment="0" applyProtection="0"/>
    <xf numFmtId="0" fontId="12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17" borderId="21" applyNumberFormat="0" applyAlignment="0" applyProtection="0"/>
    <xf numFmtId="41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4" fillId="17" borderId="22" applyNumberFormat="0" applyAlignment="0" applyProtection="0"/>
    <xf numFmtId="43" fontId="14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4" fillId="17" borderId="22" applyNumberFormat="0" applyAlignment="0" applyProtection="0"/>
    <xf numFmtId="0" fontId="48" fillId="0" borderId="27" applyNumberFormat="0" applyFill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0" fillId="2" borderId="0" applyNumberFormat="0" applyBorder="0" applyAlignment="0" applyProtection="0"/>
    <xf numFmtId="0" fontId="20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0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0" fillId="4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0" fillId="5" borderId="0" applyNumberFormat="0" applyBorder="0" applyAlignment="0" applyProtection="0"/>
    <xf numFmtId="0" fontId="10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0" fillId="3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0" fillId="10" borderId="0" applyNumberFormat="0" applyBorder="0" applyAlignment="0" applyProtection="0"/>
    <xf numFmtId="0" fontId="10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3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7" fillId="3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7" fillId="3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7" fillId="10" borderId="0" applyNumberFormat="0" applyBorder="0" applyAlignment="0" applyProtection="0"/>
    <xf numFmtId="0" fontId="21" fillId="1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21" fillId="10" borderId="0" applyNumberFormat="0" applyBorder="0" applyAlignment="0" applyProtection="0"/>
    <xf numFmtId="0" fontId="57" fillId="13" borderId="0" applyNumberFormat="0" applyBorder="0" applyAlignment="0" applyProtection="0"/>
    <xf numFmtId="0" fontId="21" fillId="13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13" borderId="0" applyNumberFormat="0" applyBorder="0" applyAlignment="0" applyProtection="0"/>
    <xf numFmtId="0" fontId="57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7" fillId="15" borderId="0" applyNumberFormat="0" applyBorder="0" applyAlignment="0" applyProtection="0"/>
    <xf numFmtId="0" fontId="21" fillId="1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3" borderId="0" applyNumberFormat="0" applyBorder="0" applyAlignment="0" applyProtection="0"/>
    <xf numFmtId="0" fontId="58" fillId="4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59" fillId="44" borderId="29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3" fillId="16" borderId="28" applyNumberFormat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60" fillId="0" borderId="3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24" fillId="17" borderId="30" applyNumberFormat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7" fillId="4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57" fillId="4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7" fillId="4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7" fillId="5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62" fillId="51" borderId="29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0" fontId="27" fillId="7" borderId="28" applyNumberFormat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7" borderId="28" applyNumberFormat="0" applyAlignment="0" applyProtection="0"/>
    <xf numFmtId="0" fontId="25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5" fillId="5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173" fontId="10" fillId="0" borderId="0"/>
    <xf numFmtId="173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173" fontId="14" fillId="0" borderId="0"/>
    <xf numFmtId="0" fontId="67" fillId="0" borderId="0">
      <alignment horizontal="left" vertical="top"/>
    </xf>
    <xf numFmtId="173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173" fontId="14" fillId="0" borderId="0"/>
    <xf numFmtId="0" fontId="14" fillId="0" borderId="0"/>
    <xf numFmtId="173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173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4" fillId="0" borderId="0"/>
    <xf numFmtId="0" fontId="10" fillId="0" borderId="0"/>
    <xf numFmtId="0" fontId="10" fillId="0" borderId="0"/>
    <xf numFmtId="173" fontId="14" fillId="0" borderId="0"/>
    <xf numFmtId="0" fontId="10" fillId="0" borderId="0"/>
    <xf numFmtId="0" fontId="14" fillId="0" borderId="0"/>
    <xf numFmtId="0" fontId="10" fillId="0" borderId="0"/>
    <xf numFmtId="173" fontId="14" fillId="0" borderId="0"/>
    <xf numFmtId="0" fontId="67" fillId="0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4" fillId="0" borderId="0"/>
    <xf numFmtId="0" fontId="14" fillId="0" borderId="0"/>
    <xf numFmtId="0" fontId="10" fillId="0" borderId="0"/>
    <xf numFmtId="173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173" fontId="14" fillId="0" borderId="0"/>
    <xf numFmtId="0" fontId="10" fillId="0" borderId="0"/>
    <xf numFmtId="0" fontId="10" fillId="0" borderId="0"/>
    <xf numFmtId="173" fontId="10" fillId="0" borderId="0"/>
    <xf numFmtId="173" fontId="10" fillId="0" borderId="0"/>
    <xf numFmtId="173" fontId="10" fillId="0" borderId="0"/>
    <xf numFmtId="0" fontId="10" fillId="0" borderId="0"/>
    <xf numFmtId="173" fontId="10" fillId="0" borderId="0"/>
    <xf numFmtId="0" fontId="14" fillId="0" borderId="0"/>
    <xf numFmtId="173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20" fillId="54" borderId="33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14" fillId="23" borderId="32" applyNumberFormat="0" applyFont="0" applyAlignment="0" applyProtection="0"/>
    <xf numFmtId="0" fontId="20" fillId="23" borderId="32" applyNumberFormat="0" applyFont="0" applyAlignment="0" applyProtection="0"/>
    <xf numFmtId="0" fontId="14" fillId="23" borderId="32" applyNumberFormat="0" applyFont="0" applyAlignment="0" applyProtection="0"/>
    <xf numFmtId="0" fontId="30" fillId="16" borderId="34" applyNumberFormat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68" fillId="44" borderId="35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0" fontId="30" fillId="16" borderId="34" applyNumberFormat="0" applyAlignment="0" applyProtection="0"/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69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70" fillId="22" borderId="36" applyNumberFormat="0" applyProtection="0">
      <alignment vertical="center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4" fontId="69" fillId="22" borderId="36" applyNumberFormat="0" applyProtection="0">
      <alignment horizontal="left" vertical="center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0" fontId="69" fillId="22" borderId="36" applyNumberFormat="0" applyProtection="0">
      <alignment horizontal="left" vertical="top" indent="1"/>
    </xf>
    <xf numFmtId="4" fontId="69" fillId="55" borderId="0" applyNumberFormat="0" applyProtection="0">
      <alignment horizontal="left" vertical="center" indent="1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3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9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1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15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1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20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56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6" fillId="10" borderId="36" applyNumberFormat="0" applyProtection="0">
      <alignment horizontal="right" vertical="center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9" fillId="57" borderId="37" applyNumberFormat="0" applyProtection="0">
      <alignment horizontal="left" vertical="center" indent="1"/>
    </xf>
    <xf numFmtId="4" fontId="66" fillId="58" borderId="0" applyNumberFormat="0" applyProtection="0">
      <alignment horizontal="left" vertical="center" indent="1"/>
    </xf>
    <xf numFmtId="4" fontId="71" fillId="59" borderId="0" applyNumberFormat="0" applyProtection="0">
      <alignment horizontal="left" vertical="center" indent="1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5" borderId="36" applyNumberFormat="0" applyProtection="0">
      <alignment horizontal="right" vertical="center"/>
    </xf>
    <xf numFmtId="4" fontId="66" fillId="58" borderId="0" applyNumberFormat="0" applyProtection="0">
      <alignment horizontal="left" vertical="center" indent="1"/>
    </xf>
    <xf numFmtId="4" fontId="66" fillId="55" borderId="0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center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9" borderId="36" applyNumberFormat="0" applyProtection="0">
      <alignment horizontal="left" vertical="top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55" borderId="36" applyNumberFormat="0" applyProtection="0">
      <alignment horizontal="left" vertical="top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center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center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58" borderId="36" applyNumberFormat="0" applyProtection="0">
      <alignment horizontal="left" vertical="top" indent="1"/>
    </xf>
    <xf numFmtId="0" fontId="14" fillId="60" borderId="38" applyNumberFormat="0">
      <protection locked="0"/>
    </xf>
    <xf numFmtId="0" fontId="14" fillId="60" borderId="38" applyNumberFormat="0">
      <protection locked="0"/>
    </xf>
    <xf numFmtId="0" fontId="14" fillId="60" borderId="38" applyNumberFormat="0">
      <protection locked="0"/>
    </xf>
    <xf numFmtId="0" fontId="14" fillId="60" borderId="38" applyNumberFormat="0">
      <protection locked="0"/>
    </xf>
    <xf numFmtId="0" fontId="14" fillId="60" borderId="38" applyNumberFormat="0">
      <protection locked="0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66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72" fillId="23" borderId="36" applyNumberFormat="0" applyProtection="0">
      <alignment vertical="center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4" fontId="66" fillId="23" borderId="36" applyNumberFormat="0" applyProtection="0">
      <alignment horizontal="left" vertical="center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0" fontId="66" fillId="23" borderId="36" applyNumberFormat="0" applyProtection="0">
      <alignment horizontal="left" vertical="top" indent="1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66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72" fillId="58" borderId="36" applyNumberFormat="0" applyProtection="0">
      <alignment horizontal="right" vertical="center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4" fontId="66" fillId="55" borderId="36" applyNumberFormat="0" applyProtection="0">
      <alignment horizontal="left" vertical="center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0" fontId="66" fillId="55" borderId="36" applyNumberFormat="0" applyProtection="0">
      <alignment horizontal="left" vertical="top" indent="1"/>
    </xf>
    <xf numFmtId="4" fontId="73" fillId="61" borderId="0" applyNumberFormat="0" applyProtection="0">
      <alignment horizontal="left" vertical="center" indent="1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4" fontId="74" fillId="58" borderId="36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39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79" fillId="0" borderId="40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1" fillId="0" borderId="41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8" fillId="0" borderId="39" applyNumberFormat="0" applyFill="0" applyAlignment="0" applyProtection="0"/>
    <xf numFmtId="43" fontId="4" fillId="0" borderId="0" applyFont="0" applyFill="0" applyBorder="0" applyAlignment="0" applyProtection="0"/>
    <xf numFmtId="0" fontId="58" fillId="43" borderId="0" applyNumberFormat="0" applyBorder="0" applyAlignment="0" applyProtection="0"/>
    <xf numFmtId="0" fontId="87" fillId="62" borderId="69" applyNumberFormat="0" applyAlignment="0" applyProtection="0"/>
    <xf numFmtId="0" fontId="4" fillId="54" borderId="33" applyNumberFormat="0" applyFont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43" fontId="14" fillId="0" borderId="0" applyFont="0" applyFill="0" applyBorder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0" fontId="23" fillId="16" borderId="70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0" applyNumberFormat="0" applyAlignment="0" applyProtection="0"/>
    <xf numFmtId="43" fontId="14" fillId="0" borderId="0" applyFont="0" applyFill="0" applyBorder="0" applyAlignment="0" applyProtection="0"/>
    <xf numFmtId="0" fontId="3" fillId="0" borderId="0"/>
    <xf numFmtId="0" fontId="20" fillId="23" borderId="71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30" fillId="16" borderId="72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3" applyNumberFormat="0" applyFill="0" applyAlignment="0" applyProtection="0"/>
    <xf numFmtId="0" fontId="14" fillId="23" borderId="77" applyNumberFormat="0" applyFont="0" applyAlignment="0" applyProtection="0"/>
    <xf numFmtId="43" fontId="14" fillId="0" borderId="0" applyFont="0" applyFill="0" applyBorder="0" applyAlignment="0" applyProtection="0"/>
    <xf numFmtId="0" fontId="14" fillId="23" borderId="77" applyNumberFormat="0" applyFon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0" fontId="23" fillId="16" borderId="70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0" applyNumberFormat="0" applyAlignment="0" applyProtection="0"/>
    <xf numFmtId="41" fontId="14" fillId="0" borderId="0" applyFont="0" applyFill="0" applyBorder="0" applyAlignment="0" applyProtection="0"/>
    <xf numFmtId="0" fontId="14" fillId="23" borderId="71" applyNumberFormat="0" applyFont="0" applyAlignment="0" applyProtection="0"/>
    <xf numFmtId="0" fontId="30" fillId="16" borderId="72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3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23" fillId="16" borderId="76" applyNumberFormat="0" applyAlignment="0" applyProtection="0"/>
    <xf numFmtId="43" fontId="14" fillId="0" borderId="0" applyFont="0" applyFill="0" applyBorder="0" applyAlignment="0" applyProtection="0"/>
    <xf numFmtId="0" fontId="3" fillId="0" borderId="0"/>
    <xf numFmtId="0" fontId="14" fillId="23" borderId="77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3" fillId="16" borderId="76" applyNumberFormat="0" applyAlignment="0" applyProtection="0"/>
    <xf numFmtId="41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17" borderId="30" applyNumberFormat="0" applyAlignment="0" applyProtection="0"/>
    <xf numFmtId="43" fontId="14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3" fillId="16" borderId="76" applyNumberFormat="0" applyAlignment="0" applyProtection="0"/>
    <xf numFmtId="4" fontId="66" fillId="55" borderId="81" applyNumberFormat="0" applyProtection="0">
      <alignment horizontal="left" vertical="center" indent="1"/>
    </xf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23" fillId="16" borderId="76" applyNumberFormat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16" borderId="76" applyNumberFormat="0" applyAlignment="0" applyProtection="0"/>
    <xf numFmtId="0" fontId="3" fillId="3" borderId="0" applyNumberFormat="0" applyBorder="0" applyAlignment="0" applyProtection="0"/>
    <xf numFmtId="0" fontId="23" fillId="16" borderId="76" applyNumberForma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7" borderId="76" applyNumberFormat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0" borderId="79" applyNumberFormat="0" applyFill="0" applyAlignment="0" applyProtection="0"/>
    <xf numFmtId="0" fontId="27" fillId="7" borderId="76" applyNumberFormat="0" applyAlignment="0" applyProtection="0"/>
    <xf numFmtId="0" fontId="3" fillId="30" borderId="0" applyNumberFormat="0" applyBorder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3" fillId="31" borderId="0" applyNumberFormat="0" applyBorder="0" applyAlignment="0" applyProtection="0"/>
    <xf numFmtId="0" fontId="27" fillId="7" borderId="76" applyNumberFormat="0" applyAlignment="0" applyProtection="0"/>
    <xf numFmtId="0" fontId="3" fillId="32" borderId="0" applyNumberFormat="0" applyBorder="0" applyAlignment="0" applyProtection="0"/>
    <xf numFmtId="0" fontId="27" fillId="7" borderId="76" applyNumberFormat="0" applyAlignment="0" applyProtection="0"/>
    <xf numFmtId="0" fontId="3" fillId="10" borderId="0" applyNumberFormat="0" applyBorder="0" applyAlignment="0" applyProtection="0"/>
    <xf numFmtId="0" fontId="36" fillId="0" borderId="79" applyNumberFormat="0" applyFill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0" fontId="3" fillId="35" borderId="0" applyNumberFormat="0" applyBorder="0" applyAlignment="0" applyProtection="0"/>
    <xf numFmtId="4" fontId="66" fillId="58" borderId="81" applyNumberFormat="0" applyProtection="0">
      <alignment horizontal="right" vertical="center"/>
    </xf>
    <xf numFmtId="0" fontId="36" fillId="0" borderId="79" applyNumberFormat="0" applyFill="0" applyAlignment="0" applyProtection="0"/>
    <xf numFmtId="0" fontId="3" fillId="36" borderId="0" applyNumberFormat="0" applyBorder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4" fillId="17" borderId="74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3" borderId="7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0" fontId="30" fillId="16" borderId="78" applyNumberFormat="0" applyAlignment="0" applyProtection="0"/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69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70" fillId="22" borderId="81" applyNumberFormat="0" applyProtection="0">
      <alignment vertical="center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4" fontId="69" fillId="22" borderId="81" applyNumberFormat="0" applyProtection="0">
      <alignment horizontal="left" vertical="center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0" fontId="69" fillId="22" borderId="81" applyNumberFormat="0" applyProtection="0">
      <alignment horizontal="left" vertical="top" indent="1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3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9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1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15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1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20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56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4" fontId="66" fillId="10" borderId="81" applyNumberFormat="0" applyProtection="0">
      <alignment horizontal="right" vertical="center"/>
    </xf>
    <xf numFmtId="0" fontId="24" fillId="17" borderId="91" applyNumberFormat="0" applyAlignment="0" applyProtection="0"/>
    <xf numFmtId="0" fontId="24" fillId="17" borderId="91" applyNumberFormat="0" applyAlignment="0" applyProtection="0"/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4" fontId="66" fillId="55" borderId="81" applyNumberFormat="0" applyProtection="0">
      <alignment horizontal="right" vertical="center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center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9" borderId="81" applyNumberFormat="0" applyProtection="0">
      <alignment horizontal="left" vertical="top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center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55" borderId="81" applyNumberFormat="0" applyProtection="0">
      <alignment horizontal="left" vertical="top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center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center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58" borderId="81" applyNumberFormat="0" applyProtection="0">
      <alignment horizontal="left" vertical="top" indent="1"/>
    </xf>
    <xf numFmtId="0" fontId="14" fillId="60" borderId="80" applyNumberFormat="0">
      <protection locked="0"/>
    </xf>
    <xf numFmtId="0" fontId="14" fillId="60" borderId="80" applyNumberFormat="0">
      <protection locked="0"/>
    </xf>
    <xf numFmtId="0" fontId="14" fillId="60" borderId="80" applyNumberFormat="0">
      <protection locked="0"/>
    </xf>
    <xf numFmtId="0" fontId="14" fillId="60" borderId="80" applyNumberFormat="0">
      <protection locked="0"/>
    </xf>
    <xf numFmtId="0" fontId="14" fillId="60" borderId="80" applyNumberFormat="0">
      <protection locked="0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66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72" fillId="23" borderId="81" applyNumberFormat="0" applyProtection="0">
      <alignment vertical="center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4" fontId="66" fillId="23" borderId="81" applyNumberFormat="0" applyProtection="0">
      <alignment horizontal="left" vertical="center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0" fontId="66" fillId="23" borderId="81" applyNumberFormat="0" applyProtection="0">
      <alignment horizontal="left" vertical="top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0" fontId="66" fillId="55" borderId="81" applyNumberFormat="0" applyProtection="0">
      <alignment horizontal="left" vertical="top" indent="1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" fontId="74" fillId="58" borderId="81" applyNumberFormat="0" applyProtection="0">
      <alignment horizontal="right" vertical="center"/>
    </xf>
    <xf numFmtId="43" fontId="14" fillId="0" borderId="0" applyFont="0" applyFill="0" applyBorder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24" fillId="17" borderId="75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4" fontId="72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30" fillId="16" borderId="78" applyNumberFormat="0" applyAlignment="0" applyProtection="0"/>
    <xf numFmtId="0" fontId="14" fillId="23" borderId="77" applyNumberFormat="0" applyFon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7" fillId="7" borderId="76" applyNumberFormat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30" fillId="16" borderId="78" applyNumberFormat="0" applyAlignment="0" applyProtection="0"/>
    <xf numFmtId="0" fontId="20" fillId="23" borderId="77" applyNumberFormat="0" applyFont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3" fontId="14" fillId="0" borderId="0" applyFont="0" applyFill="0" applyBorder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7" fillId="7" borderId="76" applyNumberFormat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5" borderId="81" applyNumberFormat="0" applyProtection="0">
      <alignment horizontal="left" vertical="center" indent="1"/>
    </xf>
    <xf numFmtId="0" fontId="24" fillId="17" borderId="75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24" fillId="17" borderId="75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24" fillId="17" borderId="75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24" fillId="17" borderId="75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5" borderId="81" applyNumberFormat="0" applyProtection="0">
      <alignment horizontal="left" vertical="center" indent="1"/>
    </xf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4" fillId="17" borderId="75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14" fillId="23" borderId="77" applyNumberFormat="0" applyFont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4" fontId="66" fillId="55" borderId="81" applyNumberFormat="0" applyProtection="0">
      <alignment horizontal="left" vertical="center" indent="1"/>
    </xf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3" fontId="14" fillId="0" borderId="0" applyFont="0" applyFill="0" applyBorder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3" fillId="16" borderId="76" applyNumberFormat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72" fillId="58" borderId="81" applyNumberFormat="0" applyProtection="0">
      <alignment horizontal="right" vertical="center"/>
    </xf>
    <xf numFmtId="0" fontId="36" fillId="0" borderId="79" applyNumberFormat="0" applyFill="0" applyAlignment="0" applyProtection="0"/>
    <xf numFmtId="0" fontId="27" fillId="7" borderId="76" applyNumberFormat="0" applyAlignment="0" applyProtection="0"/>
    <xf numFmtId="4" fontId="66" fillId="58" borderId="81" applyNumberFormat="0" applyProtection="0">
      <alignment horizontal="right" vertical="center"/>
    </xf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0" fontId="27" fillId="7" borderId="76" applyNumberFormat="0" applyAlignment="0" applyProtection="0"/>
    <xf numFmtId="0" fontId="27" fillId="7" borderId="76" applyNumberFormat="0" applyAlignment="0" applyProtection="0"/>
    <xf numFmtId="0" fontId="24" fillId="17" borderId="75" applyNumberFormat="0" applyAlignment="0" applyProtection="0"/>
    <xf numFmtId="4" fontId="66" fillId="55" borderId="81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24" fillId="17" borderId="30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4" fillId="17" borderId="30" applyNumberFormat="0" applyAlignment="0" applyProtection="0"/>
    <xf numFmtId="0" fontId="3" fillId="0" borderId="0"/>
    <xf numFmtId="43" fontId="14" fillId="0" borderId="0" applyFont="0" applyFill="0" applyBorder="0" applyAlignment="0" applyProtection="0"/>
    <xf numFmtId="0" fontId="88" fillId="0" borderId="0"/>
    <xf numFmtId="0" fontId="3" fillId="0" borderId="0"/>
    <xf numFmtId="43" fontId="89" fillId="0" borderId="0" applyFont="0" applyFill="0" applyBorder="0" applyAlignment="0" applyProtection="0"/>
    <xf numFmtId="0" fontId="14" fillId="0" borderId="0"/>
    <xf numFmtId="9" fontId="3" fillId="0" borderId="0" applyFont="0" applyFill="0" applyBorder="0" applyAlignment="0" applyProtection="0"/>
    <xf numFmtId="0" fontId="14" fillId="0" borderId="0"/>
    <xf numFmtId="0" fontId="90" fillId="0" borderId="0"/>
    <xf numFmtId="43" fontId="9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8" fillId="4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1" fillId="0" borderId="0"/>
    <xf numFmtId="0" fontId="3" fillId="0" borderId="0"/>
    <xf numFmtId="43" fontId="3" fillId="0" borderId="0" applyFont="0" applyFill="0" applyBorder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30" fillId="16" borderId="78" applyNumberForma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43" fontId="14" fillId="0" borderId="0" applyFont="0" applyFill="0" applyBorder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3" fontId="14" fillId="0" borderId="0" applyFont="0" applyFill="0" applyBorder="0" applyAlignment="0" applyProtection="0"/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20" fillId="23" borderId="77" applyNumberFormat="0" applyFon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4" fillId="17" borderId="74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4" fillId="17" borderId="74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4" fillId="17" borderId="74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24" fillId="17" borderId="74" applyNumberForma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0" fontId="27" fillId="7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23" fillId="16" borderId="76" applyNumberFormat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36" fillId="0" borderId="79" applyNumberFormat="0" applyFill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14" fillId="23" borderId="77" applyNumberFormat="0" applyFont="0" applyAlignment="0" applyProtection="0"/>
    <xf numFmtId="0" fontId="27" fillId="7" borderId="76" applyNumberFormat="0" applyAlignment="0" applyProtection="0"/>
    <xf numFmtId="43" fontId="14" fillId="0" borderId="0" applyFont="0" applyFill="0" applyBorder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72" fillId="58" borderId="81" applyNumberFormat="0" applyProtection="0">
      <alignment horizontal="right" vertical="center"/>
    </xf>
    <xf numFmtId="0" fontId="23" fillId="16" borderId="76" applyNumberFormat="0" applyAlignment="0" applyProtection="0"/>
    <xf numFmtId="0" fontId="23" fillId="16" borderId="76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36" fillId="0" borderId="79" applyNumberFormat="0" applyFill="0" applyAlignment="0" applyProtection="0"/>
    <xf numFmtId="0" fontId="27" fillId="7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4" fillId="17" borderId="74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4" fillId="17" borderId="74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0" fontId="23" fillId="16" borderId="76" applyNumberFormat="0" applyAlignment="0" applyProtection="0"/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4" fontId="66" fillId="58" borderId="81" applyNumberFormat="0" applyProtection="0">
      <alignment horizontal="right" vertical="center"/>
    </xf>
    <xf numFmtId="4" fontId="66" fillId="58" borderId="81" applyNumberFormat="0" applyProtection="0">
      <alignment horizontal="right" vertical="center"/>
    </xf>
    <xf numFmtId="4" fontId="66" fillId="55" borderId="81" applyNumberFormat="0" applyProtection="0">
      <alignment horizontal="left" vertical="center" indent="1"/>
    </xf>
    <xf numFmtId="0" fontId="14" fillId="23" borderId="77" applyNumberFormat="0" applyFon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0" fontId="27" fillId="7" borderId="76" applyNumberFormat="0" applyAlignment="0" applyProtection="0"/>
    <xf numFmtId="4" fontId="66" fillId="58" borderId="81" applyNumberFormat="0" applyProtection="0">
      <alignment horizontal="right" vertical="center"/>
    </xf>
    <xf numFmtId="0" fontId="14" fillId="60" borderId="86" applyNumberFormat="0">
      <protection locked="0"/>
    </xf>
    <xf numFmtId="0" fontId="14" fillId="60" borderId="86" applyNumberFormat="0">
      <protection locked="0"/>
    </xf>
    <xf numFmtId="0" fontId="14" fillId="60" borderId="86" applyNumberFormat="0">
      <protection locked="0"/>
    </xf>
    <xf numFmtId="0" fontId="14" fillId="60" borderId="86" applyNumberFormat="0">
      <protection locked="0"/>
    </xf>
    <xf numFmtId="0" fontId="14" fillId="60" borderId="86" applyNumberFormat="0">
      <protection locked="0"/>
    </xf>
    <xf numFmtId="0" fontId="36" fillId="0" borderId="90" applyNumberFormat="0" applyFill="0" applyAlignment="0" applyProtection="0"/>
    <xf numFmtId="0" fontId="30" fillId="16" borderId="89" applyNumberFormat="0" applyAlignment="0" applyProtection="0"/>
    <xf numFmtId="0" fontId="14" fillId="23" borderId="88" applyNumberFormat="0" applyFont="0" applyAlignment="0" applyProtection="0"/>
    <xf numFmtId="0" fontId="27" fillId="7" borderId="87" applyNumberFormat="0" applyAlignment="0" applyProtection="0"/>
    <xf numFmtId="0" fontId="23" fillId="16" borderId="87" applyNumberFormat="0" applyAlignment="0" applyProtection="0"/>
    <xf numFmtId="0" fontId="36" fillId="0" borderId="90" applyNumberFormat="0" applyFill="0" applyAlignment="0" applyProtection="0"/>
    <xf numFmtId="0" fontId="30" fillId="16" borderId="89" applyNumberFormat="0" applyAlignment="0" applyProtection="0"/>
    <xf numFmtId="0" fontId="27" fillId="7" borderId="87" applyNumberFormat="0" applyAlignment="0" applyProtection="0"/>
    <xf numFmtId="0" fontId="23" fillId="16" borderId="87" applyNumberFormat="0" applyAlignment="0" applyProtection="0"/>
    <xf numFmtId="0" fontId="36" fillId="0" borderId="85" applyNumberFormat="0" applyFill="0" applyAlignment="0" applyProtection="0"/>
    <xf numFmtId="0" fontId="30" fillId="16" borderId="84" applyNumberFormat="0" applyAlignment="0" applyProtection="0"/>
    <xf numFmtId="0" fontId="14" fillId="23" borderId="83" applyNumberFormat="0" applyFont="0" applyAlignment="0" applyProtection="0"/>
    <xf numFmtId="0" fontId="27" fillId="7" borderId="82" applyNumberFormat="0" applyAlignment="0" applyProtection="0"/>
    <xf numFmtId="0" fontId="23" fillId="16" borderId="82" applyNumberFormat="0" applyAlignment="0" applyProtection="0"/>
    <xf numFmtId="0" fontId="36" fillId="0" borderId="85" applyNumberFormat="0" applyFill="0" applyAlignment="0" applyProtection="0"/>
    <xf numFmtId="0" fontId="30" fillId="16" borderId="84" applyNumberFormat="0" applyAlignment="0" applyProtection="0"/>
    <xf numFmtId="0" fontId="20" fillId="23" borderId="83" applyNumberFormat="0" applyFont="0" applyAlignment="0" applyProtection="0"/>
    <xf numFmtId="43" fontId="14" fillId="0" borderId="0" applyFont="0" applyFill="0" applyBorder="0" applyAlignment="0" applyProtection="0"/>
    <xf numFmtId="0" fontId="27" fillId="7" borderId="82" applyNumberFormat="0" applyAlignment="0" applyProtection="0"/>
    <xf numFmtId="0" fontId="23" fillId="16" borderId="82" applyNumberFormat="0" applyAlignment="0" applyProtection="0"/>
    <xf numFmtId="0" fontId="20" fillId="23" borderId="88" applyNumberFormat="0" applyFont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54" borderId="33" applyNumberFormat="0" applyFont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1">
    <xf numFmtId="0" fontId="0" fillId="0" borderId="0" xfId="0"/>
    <xf numFmtId="0" fontId="14" fillId="0" borderId="0" xfId="53"/>
    <xf numFmtId="0" fontId="18" fillId="0" borderId="12" xfId="53" applyFont="1" applyBorder="1" applyAlignment="1">
      <alignment horizontal="center" vertical="center" wrapText="1"/>
    </xf>
    <xf numFmtId="0" fontId="14" fillId="0" borderId="12" xfId="53" applyFont="1" applyBorder="1" applyAlignment="1">
      <alignment vertical="center" wrapText="1"/>
    </xf>
    <xf numFmtId="3" fontId="14" fillId="0" borderId="12" xfId="53" applyNumberFormat="1" applyFont="1" applyBorder="1" applyAlignment="1">
      <alignment horizontal="center" vertical="center" wrapText="1"/>
    </xf>
    <xf numFmtId="0" fontId="14" fillId="0" borderId="12" xfId="53" applyFont="1" applyBorder="1" applyAlignment="1">
      <alignment horizontal="center" vertical="center" wrapText="1"/>
    </xf>
    <xf numFmtId="3" fontId="14" fillId="0" borderId="0" xfId="53" applyNumberFormat="1" applyBorder="1" applyAlignment="1">
      <alignment horizontal="center" vertical="center"/>
    </xf>
    <xf numFmtId="0" fontId="14" fillId="0" borderId="0" xfId="53" applyBorder="1" applyAlignment="1">
      <alignment horizontal="center" vertical="center"/>
    </xf>
    <xf numFmtId="0" fontId="14" fillId="0" borderId="0" xfId="53" applyFont="1"/>
    <xf numFmtId="174" fontId="0" fillId="0" borderId="0" xfId="51" applyNumberFormat="1" applyFont="1"/>
    <xf numFmtId="174" fontId="18" fillId="0" borderId="13" xfId="51" applyNumberFormat="1" applyFont="1" applyFill="1" applyBorder="1"/>
    <xf numFmtId="174" fontId="18" fillId="0" borderId="0" xfId="51" applyNumberFormat="1" applyFont="1" applyFill="1" applyBorder="1"/>
    <xf numFmtId="14" fontId="0" fillId="0" borderId="0" xfId="51" applyNumberFormat="1" applyFont="1" applyAlignment="1">
      <alignment horizontal="left"/>
    </xf>
    <xf numFmtId="0" fontId="14" fillId="0" borderId="0" xfId="53" applyFont="1" applyBorder="1" applyAlignment="1">
      <alignment vertical="center" wrapText="1"/>
    </xf>
    <xf numFmtId="3" fontId="14" fillId="0" borderId="0" xfId="53" applyNumberFormat="1" applyFont="1" applyBorder="1" applyAlignment="1">
      <alignment horizontal="center" vertical="center" wrapText="1"/>
    </xf>
    <xf numFmtId="174" fontId="0" fillId="0" borderId="0" xfId="51" applyNumberFormat="1" applyFont="1" applyAlignment="1">
      <alignment wrapText="1"/>
    </xf>
    <xf numFmtId="174" fontId="38" fillId="0" borderId="0" xfId="51" applyNumberFormat="1" applyFont="1"/>
    <xf numFmtId="14" fontId="38" fillId="0" borderId="0" xfId="51" applyNumberFormat="1" applyFont="1" applyAlignment="1">
      <alignment horizontal="left"/>
    </xf>
    <xf numFmtId="3" fontId="48" fillId="24" borderId="24" xfId="101" applyNumberFormat="1" applyFont="1" applyFill="1" applyBorder="1" applyAlignment="1">
      <alignment horizontal="center" wrapText="1"/>
    </xf>
    <xf numFmtId="165" fontId="48" fillId="24" borderId="24" xfId="101" applyNumberFormat="1" applyFont="1" applyFill="1" applyBorder="1"/>
    <xf numFmtId="3" fontId="18" fillId="0" borderId="12" xfId="53" applyNumberFormat="1" applyFont="1" applyBorder="1" applyAlignment="1">
      <alignment horizontal="center" vertical="center" wrapText="1"/>
    </xf>
    <xf numFmtId="37" fontId="14" fillId="24" borderId="0" xfId="37" applyFont="1" applyFill="1" applyBorder="1" applyProtection="1">
      <protection hidden="1"/>
    </xf>
    <xf numFmtId="37" fontId="14" fillId="24" borderId="0" xfId="37" applyFont="1" applyFill="1" applyProtection="1">
      <protection hidden="1"/>
    </xf>
    <xf numFmtId="37" fontId="18" fillId="24" borderId="10" xfId="37" applyFont="1" applyFill="1" applyBorder="1" applyAlignment="1" applyProtection="1">
      <alignment horizontal="center" vertical="center" wrapText="1"/>
      <protection hidden="1"/>
    </xf>
    <xf numFmtId="9" fontId="18" fillId="24" borderId="10" xfId="40" applyFont="1" applyFill="1" applyBorder="1" applyAlignment="1" applyProtection="1">
      <alignment horizontal="center" vertical="center" wrapText="1"/>
      <protection hidden="1"/>
    </xf>
    <xf numFmtId="37" fontId="39" fillId="24" borderId="0" xfId="37" applyFont="1" applyFill="1" applyProtection="1">
      <protection hidden="1"/>
    </xf>
    <xf numFmtId="37" fontId="39" fillId="24" borderId="0" xfId="37" applyFont="1" applyFill="1" applyBorder="1" applyAlignment="1" applyProtection="1">
      <alignment horizontal="center" vertical="center" wrapText="1"/>
      <protection hidden="1"/>
    </xf>
    <xf numFmtId="167" fontId="39" fillId="24" borderId="0" xfId="103" applyFont="1" applyFill="1" applyBorder="1" applyAlignment="1" applyProtection="1">
      <alignment horizontal="center" vertical="center" wrapText="1"/>
      <protection hidden="1"/>
    </xf>
    <xf numFmtId="37" fontId="39" fillId="24" borderId="0" xfId="37" applyFont="1" applyFill="1" applyAlignment="1" applyProtection="1">
      <alignment horizontal="center" vertical="center"/>
      <protection hidden="1"/>
    </xf>
    <xf numFmtId="171" fontId="39" fillId="24" borderId="0" xfId="103" applyNumberFormat="1" applyFont="1" applyFill="1" applyBorder="1" applyAlignment="1" applyProtection="1">
      <alignment horizontal="center" vertical="center" wrapText="1"/>
      <protection hidden="1"/>
    </xf>
    <xf numFmtId="37" fontId="43" fillId="24" borderId="0" xfId="37" applyFont="1" applyFill="1" applyProtection="1">
      <protection hidden="1"/>
    </xf>
    <xf numFmtId="37" fontId="43" fillId="24" borderId="0" xfId="37" applyFont="1" applyFill="1" applyBorder="1" applyAlignment="1" applyProtection="1">
      <alignment horizontal="center" vertical="center" wrapText="1"/>
      <protection hidden="1"/>
    </xf>
    <xf numFmtId="170" fontId="43" fillId="24" borderId="0" xfId="37" applyNumberFormat="1" applyFont="1" applyFill="1" applyProtection="1">
      <protection hidden="1"/>
    </xf>
    <xf numFmtId="37" fontId="39" fillId="24" borderId="0" xfId="37" applyFont="1" applyFill="1" applyAlignment="1" applyProtection="1">
      <alignment horizontal="center" vertical="center" wrapText="1"/>
      <protection hidden="1"/>
    </xf>
    <xf numFmtId="170" fontId="14" fillId="24" borderId="0" xfId="37" applyNumberFormat="1" applyFont="1" applyFill="1" applyProtection="1">
      <protection hidden="1"/>
    </xf>
    <xf numFmtId="39" fontId="14" fillId="24" borderId="0" xfId="37" applyNumberFormat="1" applyFont="1" applyFill="1" applyProtection="1">
      <protection hidden="1"/>
    </xf>
    <xf numFmtId="171" fontId="14" fillId="24" borderId="0" xfId="37" applyNumberFormat="1" applyFont="1" applyFill="1" applyProtection="1">
      <protection hidden="1"/>
    </xf>
    <xf numFmtId="165" fontId="14" fillId="24" borderId="50" xfId="33" applyNumberFormat="1" applyFont="1" applyFill="1" applyBorder="1" applyProtection="1">
      <protection hidden="1"/>
    </xf>
    <xf numFmtId="169" fontId="14" fillId="24" borderId="50" xfId="33" applyNumberFormat="1" applyFont="1" applyFill="1" applyBorder="1" applyProtection="1">
      <protection hidden="1"/>
    </xf>
    <xf numFmtId="165" fontId="14" fillId="24" borderId="0" xfId="33" applyNumberFormat="1" applyFont="1" applyFill="1" applyBorder="1" applyProtection="1">
      <protection hidden="1"/>
    </xf>
    <xf numFmtId="169" fontId="14" fillId="24" borderId="0" xfId="33" applyNumberFormat="1" applyFont="1" applyFill="1" applyBorder="1" applyProtection="1">
      <protection hidden="1"/>
    </xf>
    <xf numFmtId="170" fontId="14" fillId="24" borderId="50" xfId="40" applyNumberFormat="1" applyFont="1" applyFill="1" applyBorder="1" applyProtection="1">
      <protection hidden="1"/>
    </xf>
    <xf numFmtId="170" fontId="14" fillId="24" borderId="0" xfId="40" applyNumberFormat="1" applyFont="1" applyFill="1" applyBorder="1" applyProtection="1">
      <protection hidden="1"/>
    </xf>
    <xf numFmtId="170" fontId="18" fillId="24" borderId="47" xfId="40" applyNumberFormat="1" applyFont="1" applyFill="1" applyBorder="1" applyProtection="1">
      <protection hidden="1"/>
    </xf>
    <xf numFmtId="37" fontId="14" fillId="24" borderId="49" xfId="37" applyFont="1" applyFill="1" applyBorder="1" applyProtection="1">
      <protection hidden="1"/>
    </xf>
    <xf numFmtId="37" fontId="14" fillId="24" borderId="50" xfId="37" applyFont="1" applyFill="1" applyBorder="1" applyProtection="1">
      <protection hidden="1"/>
    </xf>
    <xf numFmtId="37" fontId="14" fillId="24" borderId="13" xfId="37" applyFont="1" applyFill="1" applyBorder="1" applyProtection="1">
      <protection hidden="1"/>
    </xf>
    <xf numFmtId="37" fontId="18" fillId="24" borderId="52" xfId="37" applyFont="1" applyFill="1" applyBorder="1" applyProtection="1">
      <protection hidden="1"/>
    </xf>
    <xf numFmtId="37" fontId="18" fillId="24" borderId="47" xfId="37" applyFont="1" applyFill="1" applyBorder="1" applyProtection="1">
      <protection hidden="1"/>
    </xf>
    <xf numFmtId="37" fontId="15" fillId="24" borderId="0" xfId="37" applyFont="1" applyFill="1" applyProtection="1">
      <protection hidden="1"/>
    </xf>
    <xf numFmtId="49" fontId="47" fillId="24" borderId="10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5" xfId="54" applyNumberFormat="1" applyFont="1" applyFill="1" applyBorder="1" applyAlignment="1" applyProtection="1">
      <alignment horizontal="center" vertical="center" wrapText="1"/>
      <protection hidden="1"/>
    </xf>
    <xf numFmtId="10" fontId="47" fillId="24" borderId="18" xfId="56" applyNumberFormat="1" applyFont="1" applyFill="1" applyBorder="1" applyAlignment="1" applyProtection="1">
      <alignment horizontal="center" vertical="center" wrapText="1"/>
      <protection hidden="1"/>
    </xf>
    <xf numFmtId="186" fontId="47" fillId="24" borderId="10" xfId="56" applyNumberFormat="1" applyFont="1" applyFill="1" applyBorder="1" applyAlignment="1" applyProtection="1">
      <alignment horizontal="center" vertical="center" wrapText="1"/>
      <protection hidden="1"/>
    </xf>
    <xf numFmtId="37" fontId="19" fillId="24" borderId="0" xfId="37" applyFont="1" applyFill="1" applyBorder="1" applyAlignment="1" applyProtection="1">
      <alignment horizontal="center" vertical="center" wrapText="1"/>
      <protection hidden="1"/>
    </xf>
    <xf numFmtId="37" fontId="51" fillId="24" borderId="0" xfId="37" applyFont="1" applyFill="1" applyBorder="1" applyAlignment="1" applyProtection="1">
      <alignment horizontal="center" vertical="center" wrapText="1"/>
      <protection hidden="1"/>
    </xf>
    <xf numFmtId="37" fontId="52" fillId="24" borderId="0" xfId="37" applyFont="1" applyFill="1" applyBorder="1" applyAlignment="1" applyProtection="1">
      <alignment horizontal="center" vertical="center" wrapText="1"/>
      <protection hidden="1"/>
    </xf>
    <xf numFmtId="177" fontId="52" fillId="24" borderId="0" xfId="37" applyNumberFormat="1" applyFont="1" applyFill="1" applyBorder="1" applyAlignment="1" applyProtection="1">
      <alignment horizontal="center" vertical="center" wrapText="1"/>
      <protection hidden="1"/>
    </xf>
    <xf numFmtId="37" fontId="14" fillId="24" borderId="50" xfId="37" applyFont="1" applyFill="1" applyBorder="1" applyAlignment="1" applyProtection="1">
      <alignment horizontal="right"/>
      <protection hidden="1"/>
    </xf>
    <xf numFmtId="178" fontId="14" fillId="24" borderId="50" xfId="40" applyNumberFormat="1" applyFont="1" applyFill="1" applyBorder="1" applyProtection="1">
      <protection hidden="1"/>
    </xf>
    <xf numFmtId="37" fontId="14" fillId="24" borderId="0" xfId="37" applyFont="1" applyFill="1" applyBorder="1" applyAlignment="1" applyProtection="1">
      <alignment horizontal="right"/>
      <protection hidden="1"/>
    </xf>
    <xf numFmtId="178" fontId="14" fillId="24" borderId="0" xfId="40" applyNumberFormat="1" applyFont="1" applyFill="1" applyBorder="1" applyProtection="1">
      <protection hidden="1"/>
    </xf>
    <xf numFmtId="37" fontId="18" fillId="24" borderId="0" xfId="37" applyFont="1" applyFill="1" applyProtection="1">
      <protection hidden="1"/>
    </xf>
    <xf numFmtId="2" fontId="18" fillId="24" borderId="0" xfId="33" applyNumberFormat="1" applyFont="1" applyFill="1" applyBorder="1" applyProtection="1">
      <protection hidden="1"/>
    </xf>
    <xf numFmtId="164" fontId="14" fillId="24" borderId="0" xfId="33" applyFont="1" applyFill="1" applyBorder="1" applyProtection="1">
      <protection hidden="1"/>
    </xf>
    <xf numFmtId="176" fontId="14" fillId="24" borderId="0" xfId="40" applyNumberFormat="1" applyFont="1" applyFill="1" applyBorder="1" applyProtection="1">
      <protection hidden="1"/>
    </xf>
    <xf numFmtId="176" fontId="15" fillId="24" borderId="0" xfId="40" applyNumberFormat="1" applyFont="1" applyFill="1" applyProtection="1">
      <protection hidden="1"/>
    </xf>
    <xf numFmtId="179" fontId="15" fillId="24" borderId="0" xfId="37" applyNumberFormat="1" applyFont="1" applyFill="1" applyProtection="1">
      <protection hidden="1"/>
    </xf>
    <xf numFmtId="176" fontId="49" fillId="24" borderId="0" xfId="40" applyNumberFormat="1" applyFont="1" applyFill="1" applyProtection="1">
      <protection hidden="1"/>
    </xf>
    <xf numFmtId="180" fontId="15" fillId="24" borderId="0" xfId="37" applyNumberFormat="1" applyFont="1" applyFill="1" applyProtection="1">
      <protection hidden="1"/>
    </xf>
    <xf numFmtId="37" fontId="15" fillId="24" borderId="0" xfId="37" applyNumberFormat="1" applyFont="1" applyFill="1" applyProtection="1">
      <protection hidden="1"/>
    </xf>
    <xf numFmtId="177" fontId="15" fillId="24" borderId="0" xfId="37" applyNumberFormat="1" applyFont="1" applyFill="1" applyProtection="1">
      <protection hidden="1"/>
    </xf>
    <xf numFmtId="37" fontId="18" fillId="24" borderId="46" xfId="37" applyFont="1" applyFill="1" applyBorder="1" applyAlignment="1" applyProtection="1">
      <alignment horizontal="right"/>
      <protection hidden="1"/>
    </xf>
    <xf numFmtId="178" fontId="18" fillId="24" borderId="46" xfId="40" applyNumberFormat="1" applyFont="1" applyFill="1" applyBorder="1" applyProtection="1">
      <protection hidden="1"/>
    </xf>
    <xf numFmtId="37" fontId="18" fillId="24" borderId="56" xfId="37" applyFont="1" applyFill="1" applyBorder="1" applyAlignment="1" applyProtection="1">
      <alignment horizontal="left"/>
      <protection hidden="1"/>
    </xf>
    <xf numFmtId="187" fontId="18" fillId="24" borderId="59" xfId="33" applyNumberFormat="1" applyFont="1" applyFill="1" applyBorder="1" applyProtection="1">
      <protection hidden="1"/>
    </xf>
    <xf numFmtId="187" fontId="18" fillId="24" borderId="57" xfId="33" applyNumberFormat="1" applyFont="1" applyFill="1" applyBorder="1" applyProtection="1">
      <protection hidden="1"/>
    </xf>
    <xf numFmtId="187" fontId="18" fillId="24" borderId="58" xfId="33" applyNumberFormat="1" applyFont="1" applyFill="1" applyBorder="1" applyProtection="1">
      <protection hidden="1"/>
    </xf>
    <xf numFmtId="174" fontId="18" fillId="0" borderId="56" xfId="51" applyNumberFormat="1" applyFont="1" applyFill="1" applyBorder="1"/>
    <xf numFmtId="0" fontId="13" fillId="24" borderId="0" xfId="101" applyFill="1"/>
    <xf numFmtId="0" fontId="48" fillId="24" borderId="0" xfId="101" applyFont="1" applyFill="1"/>
    <xf numFmtId="174" fontId="13" fillId="24" borderId="0" xfId="101" applyNumberFormat="1" applyFill="1"/>
    <xf numFmtId="175" fontId="13" fillId="24" borderId="0" xfId="33" applyNumberFormat="1" applyFont="1" applyFill="1"/>
    <xf numFmtId="174" fontId="18" fillId="0" borderId="60" xfId="51" applyNumberFormat="1" applyFont="1" applyFill="1" applyBorder="1" applyAlignment="1">
      <alignment horizontal="center" vertical="center" wrapText="1"/>
    </xf>
    <xf numFmtId="174" fontId="18" fillId="0" borderId="45" xfId="51" applyNumberFormat="1" applyFont="1" applyFill="1" applyBorder="1" applyAlignment="1">
      <alignment horizontal="center" vertical="center" wrapText="1"/>
    </xf>
    <xf numFmtId="174" fontId="18" fillId="0" borderId="61" xfId="51" applyNumberFormat="1" applyFont="1" applyFill="1" applyBorder="1" applyAlignment="1">
      <alignment horizontal="center" vertical="center" wrapText="1"/>
    </xf>
    <xf numFmtId="37" fontId="56" fillId="24" borderId="0" xfId="37" applyFont="1" applyFill="1" applyAlignment="1" applyProtection="1">
      <alignment wrapText="1"/>
      <protection hidden="1"/>
    </xf>
    <xf numFmtId="37" fontId="56" fillId="24" borderId="0" xfId="37" applyFont="1" applyFill="1" applyAlignment="1" applyProtection="1">
      <protection hidden="1"/>
    </xf>
    <xf numFmtId="188" fontId="14" fillId="24" borderId="50" xfId="40" applyNumberFormat="1" applyFont="1" applyFill="1" applyBorder="1" applyProtection="1">
      <protection hidden="1"/>
    </xf>
    <xf numFmtId="188" fontId="14" fillId="24" borderId="51" xfId="40" applyNumberFormat="1" applyFont="1" applyFill="1" applyBorder="1" applyProtection="1">
      <protection hidden="1"/>
    </xf>
    <xf numFmtId="188" fontId="14" fillId="24" borderId="0" xfId="40" applyNumberFormat="1" applyFont="1" applyFill="1" applyBorder="1" applyProtection="1">
      <protection hidden="1"/>
    </xf>
    <xf numFmtId="188" fontId="14" fillId="24" borderId="20" xfId="40" applyNumberFormat="1" applyFont="1" applyFill="1" applyBorder="1" applyProtection="1">
      <protection hidden="1"/>
    </xf>
    <xf numFmtId="174" fontId="38" fillId="0" borderId="0" xfId="51" applyNumberFormat="1" applyFont="1" applyAlignment="1">
      <alignment vertical="center"/>
    </xf>
    <xf numFmtId="37" fontId="18" fillId="24" borderId="52" xfId="37" applyFont="1" applyFill="1" applyBorder="1" applyAlignment="1" applyProtection="1">
      <alignment horizontal="left"/>
      <protection hidden="1"/>
    </xf>
    <xf numFmtId="165" fontId="40" fillId="24" borderId="47" xfId="33" applyNumberFormat="1" applyFont="1" applyFill="1" applyBorder="1" applyProtection="1">
      <protection hidden="1"/>
    </xf>
    <xf numFmtId="169" fontId="18" fillId="24" borderId="47" xfId="33" applyNumberFormat="1" applyFont="1" applyFill="1" applyBorder="1" applyProtection="1">
      <protection hidden="1"/>
    </xf>
    <xf numFmtId="165" fontId="18" fillId="24" borderId="47" xfId="40" applyNumberFormat="1" applyFont="1" applyFill="1" applyBorder="1" applyProtection="1">
      <protection hidden="1"/>
    </xf>
    <xf numFmtId="165" fontId="14" fillId="0" borderId="0" xfId="53" applyNumberFormat="1"/>
    <xf numFmtId="37" fontId="18" fillId="24" borderId="62" xfId="37" applyFont="1" applyFill="1" applyBorder="1" applyAlignment="1" applyProtection="1">
      <alignment horizontal="center" vertical="center" wrapText="1"/>
      <protection hidden="1"/>
    </xf>
    <xf numFmtId="9" fontId="18" fillId="24" borderId="10" xfId="109" applyNumberFormat="1" applyFont="1" applyFill="1" applyBorder="1" applyAlignment="1" applyProtection="1">
      <alignment horizontal="center" vertical="center" wrapText="1"/>
      <protection hidden="1"/>
    </xf>
    <xf numFmtId="0" fontId="45" fillId="24" borderId="10" xfId="109" applyFont="1" applyFill="1" applyBorder="1" applyAlignment="1" applyProtection="1">
      <alignment horizontal="center" vertical="center" wrapText="1"/>
      <protection hidden="1"/>
    </xf>
    <xf numFmtId="0" fontId="18" fillId="24" borderId="10" xfId="109" applyFont="1" applyFill="1" applyBorder="1" applyAlignment="1" applyProtection="1">
      <alignment horizontal="center" vertical="center" wrapText="1"/>
      <protection hidden="1"/>
    </xf>
    <xf numFmtId="171" fontId="45" fillId="24" borderId="10" xfId="109" applyNumberFormat="1" applyFont="1" applyFill="1" applyBorder="1" applyAlignment="1" applyProtection="1">
      <alignment horizontal="center" vertical="center" wrapText="1"/>
      <protection hidden="1"/>
    </xf>
    <xf numFmtId="0" fontId="18" fillId="24" borderId="63" xfId="109" applyFont="1" applyFill="1" applyBorder="1" applyAlignment="1" applyProtection="1">
      <alignment horizontal="center" vertical="center" wrapText="1"/>
      <protection hidden="1"/>
    </xf>
    <xf numFmtId="0" fontId="39" fillId="24" borderId="0" xfId="109" applyFont="1" applyFill="1" applyBorder="1" applyAlignment="1" applyProtection="1">
      <alignment horizontal="center" vertical="center" wrapText="1"/>
      <protection hidden="1"/>
    </xf>
    <xf numFmtId="170" fontId="39" fillId="24" borderId="0" xfId="109" applyNumberFormat="1" applyFont="1" applyFill="1" applyBorder="1" applyAlignment="1" applyProtection="1">
      <alignment horizontal="center" vertical="center" wrapText="1"/>
      <protection hidden="1"/>
    </xf>
    <xf numFmtId="0" fontId="44" fillId="24" borderId="0" xfId="109" applyFont="1" applyFill="1" applyAlignment="1" applyProtection="1">
      <alignment horizontal="center" vertical="center" wrapText="1"/>
      <protection hidden="1"/>
    </xf>
    <xf numFmtId="171" fontId="44" fillId="24" borderId="0" xfId="109" applyNumberFormat="1" applyFont="1" applyFill="1" applyAlignment="1" applyProtection="1">
      <alignment horizontal="center" vertical="center" wrapText="1"/>
      <protection hidden="1"/>
    </xf>
    <xf numFmtId="170" fontId="14" fillId="24" borderId="51" xfId="40" applyNumberFormat="1" applyFont="1" applyFill="1" applyBorder="1" applyProtection="1">
      <protection hidden="1"/>
    </xf>
    <xf numFmtId="3" fontId="38" fillId="24" borderId="49" xfId="109" applyNumberFormat="1" applyFont="1" applyFill="1" applyBorder="1" applyProtection="1">
      <protection hidden="1"/>
    </xf>
    <xf numFmtId="170" fontId="14" fillId="24" borderId="20" xfId="40" applyNumberFormat="1" applyFont="1" applyFill="1" applyBorder="1" applyProtection="1">
      <protection hidden="1"/>
    </xf>
    <xf numFmtId="3" fontId="38" fillId="24" borderId="13" xfId="109" applyNumberFormat="1" applyFont="1" applyFill="1" applyBorder="1" applyProtection="1">
      <protection hidden="1"/>
    </xf>
    <xf numFmtId="170" fontId="18" fillId="24" borderId="53" xfId="40" applyNumberFormat="1" applyFont="1" applyFill="1" applyBorder="1" applyProtection="1">
      <protection hidden="1"/>
    </xf>
    <xf numFmtId="3" fontId="40" fillId="24" borderId="52" xfId="109" applyNumberFormat="1" applyFont="1" applyFill="1" applyBorder="1" applyProtection="1">
      <protection hidden="1"/>
    </xf>
    <xf numFmtId="188" fontId="18" fillId="24" borderId="47" xfId="40" applyNumberFormat="1" applyFont="1" applyFill="1" applyBorder="1" applyProtection="1">
      <protection hidden="1"/>
    </xf>
    <xf numFmtId="188" fontId="18" fillId="24" borderId="53" xfId="40" applyNumberFormat="1" applyFont="1" applyFill="1" applyBorder="1" applyProtection="1">
      <protection hidden="1"/>
    </xf>
    <xf numFmtId="37" fontId="14" fillId="24" borderId="0" xfId="37" applyFont="1" applyFill="1" applyAlignment="1" applyProtection="1">
      <alignment horizontal="left" vertical="top" wrapText="1"/>
      <protection hidden="1"/>
    </xf>
    <xf numFmtId="9" fontId="39" fillId="24" borderId="0" xfId="109" applyNumberFormat="1" applyFont="1" applyFill="1" applyBorder="1" applyAlignment="1" applyProtection="1">
      <alignment horizontal="center" vertical="center" wrapText="1"/>
      <protection hidden="1"/>
    </xf>
    <xf numFmtId="37" fontId="43" fillId="24" borderId="0" xfId="37" applyFont="1" applyFill="1" applyBorder="1" applyProtection="1">
      <protection hidden="1"/>
    </xf>
    <xf numFmtId="37" fontId="18" fillId="0" borderId="10" xfId="37" applyFont="1" applyFill="1" applyBorder="1" applyAlignment="1" applyProtection="1">
      <alignment horizontal="center" vertical="center" wrapText="1"/>
      <protection hidden="1"/>
    </xf>
    <xf numFmtId="10" fontId="47" fillId="24" borderId="0" xfId="40" applyNumberFormat="1" applyFont="1" applyFill="1" applyProtection="1">
      <protection hidden="1"/>
    </xf>
    <xf numFmtId="37" fontId="47" fillId="24" borderId="0" xfId="37" applyFont="1" applyFill="1" applyProtection="1">
      <protection hidden="1"/>
    </xf>
    <xf numFmtId="37" fontId="82" fillId="24" borderId="0" xfId="37" applyFont="1" applyFill="1" applyProtection="1">
      <protection hidden="1"/>
    </xf>
    <xf numFmtId="10" fontId="14" fillId="24" borderId="23" xfId="40" applyNumberFormat="1" applyFont="1" applyFill="1" applyBorder="1" applyAlignment="1" applyProtection="1">
      <alignment horizontal="right"/>
      <protection hidden="1"/>
    </xf>
    <xf numFmtId="174" fontId="14" fillId="0" borderId="0" xfId="51" applyNumberFormat="1" applyFont="1"/>
    <xf numFmtId="174" fontId="18" fillId="0" borderId="64" xfId="51" applyNumberFormat="1" applyFont="1" applyFill="1" applyBorder="1" applyAlignment="1">
      <alignment horizontal="center" vertical="center" wrapText="1"/>
    </xf>
    <xf numFmtId="174" fontId="18" fillId="0" borderId="48" xfId="51" applyNumberFormat="1" applyFont="1" applyFill="1" applyBorder="1" applyAlignment="1">
      <alignment horizontal="center" vertical="center" wrapText="1"/>
    </xf>
    <xf numFmtId="174" fontId="18" fillId="0" borderId="65" xfId="51" applyNumberFormat="1" applyFont="1" applyFill="1" applyBorder="1" applyAlignment="1">
      <alignment horizontal="center" vertical="center" wrapText="1"/>
    </xf>
    <xf numFmtId="174" fontId="18" fillId="0" borderId="64" xfId="51" applyNumberFormat="1" applyFont="1" applyFill="1" applyBorder="1"/>
    <xf numFmtId="174" fontId="18" fillId="0" borderId="48" xfId="51" applyNumberFormat="1" applyFont="1" applyFill="1" applyBorder="1"/>
    <xf numFmtId="174" fontId="18" fillId="0" borderId="65" xfId="51" applyNumberFormat="1" applyFont="1" applyFill="1" applyBorder="1"/>
    <xf numFmtId="0" fontId="18" fillId="0" borderId="0" xfId="51" applyNumberFormat="1" applyFont="1" applyAlignment="1"/>
    <xf numFmtId="2" fontId="18" fillId="0" borderId="0" xfId="51" applyNumberFormat="1" applyFont="1" applyAlignment="1"/>
    <xf numFmtId="0" fontId="14" fillId="0" borderId="50" xfId="53" applyFont="1" applyBorder="1" applyAlignment="1">
      <alignment vertical="center"/>
    </xf>
    <xf numFmtId="0" fontId="56" fillId="0" borderId="0" xfId="53" applyFont="1"/>
    <xf numFmtId="189" fontId="14" fillId="24" borderId="50" xfId="33" applyNumberFormat="1" applyFont="1" applyFill="1" applyBorder="1" applyProtection="1">
      <protection hidden="1"/>
    </xf>
    <xf numFmtId="189" fontId="14" fillId="24" borderId="0" xfId="33" applyNumberFormat="1" applyFont="1" applyFill="1" applyBorder="1" applyProtection="1">
      <protection hidden="1"/>
    </xf>
    <xf numFmtId="189" fontId="18" fillId="24" borderId="47" xfId="33" applyNumberFormat="1" applyFont="1" applyFill="1" applyBorder="1" applyProtection="1">
      <protection hidden="1"/>
    </xf>
    <xf numFmtId="174" fontId="14" fillId="24" borderId="0" xfId="113" applyNumberFormat="1" applyFont="1" applyFill="1" applyBorder="1"/>
    <xf numFmtId="170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Alignment="1" applyProtection="1">
      <alignment horizontal="center" vertical="center"/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170" fontId="39" fillId="0" borderId="0" xfId="103" applyNumberFormat="1" applyFont="1" applyFill="1" applyBorder="1" applyAlignment="1" applyProtection="1">
      <alignment horizontal="center" vertical="center" wrapText="1"/>
      <protection hidden="1"/>
    </xf>
    <xf numFmtId="37" fontId="83" fillId="0" borderId="0" xfId="37" applyFont="1" applyAlignment="1" applyProtection="1">
      <alignment horizontal="center" vertical="center"/>
      <protection hidden="1"/>
    </xf>
    <xf numFmtId="37" fontId="14" fillId="0" borderId="0" xfId="37" applyFont="1" applyFill="1" applyBorder="1" applyAlignment="1" applyProtection="1">
      <alignment horizontal="center" vertical="center" wrapText="1"/>
      <protection hidden="1"/>
    </xf>
    <xf numFmtId="170" fontId="14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14" fillId="0" borderId="0" xfId="37" applyFont="1" applyFill="1" applyProtection="1">
      <protection hidden="1"/>
    </xf>
    <xf numFmtId="170" fontId="84" fillId="0" borderId="0" xfId="0" applyNumberFormat="1" applyFont="1" applyFill="1" applyAlignment="1" applyProtection="1">
      <alignment horizontal="center" vertical="center" wrapText="1"/>
      <protection hidden="1"/>
    </xf>
    <xf numFmtId="165" fontId="38" fillId="0" borderId="49" xfId="33" applyNumberFormat="1" applyFont="1" applyBorder="1" applyProtection="1">
      <protection hidden="1"/>
    </xf>
    <xf numFmtId="165" fontId="38" fillId="0" borderId="50" xfId="33" applyNumberFormat="1" applyFont="1" applyBorder="1" applyProtection="1">
      <protection hidden="1"/>
    </xf>
    <xf numFmtId="169" fontId="38" fillId="0" borderId="50" xfId="33" applyNumberFormat="1" applyFont="1" applyBorder="1" applyProtection="1">
      <protection hidden="1"/>
    </xf>
    <xf numFmtId="190" fontId="38" fillId="0" borderId="50" xfId="33" applyNumberFormat="1" applyFont="1" applyBorder="1" applyProtection="1">
      <protection hidden="1"/>
    </xf>
    <xf numFmtId="191" fontId="38" fillId="0" borderId="50" xfId="33" applyNumberFormat="1" applyFont="1" applyBorder="1" applyProtection="1">
      <protection hidden="1"/>
    </xf>
    <xf numFmtId="165" fontId="14" fillId="0" borderId="50" xfId="33" applyNumberFormat="1" applyFont="1" applyFill="1" applyBorder="1" applyProtection="1">
      <protection hidden="1"/>
    </xf>
    <xf numFmtId="170" fontId="14" fillId="0" borderId="51" xfId="40" applyNumberFormat="1" applyFont="1" applyFill="1" applyBorder="1" applyProtection="1">
      <protection hidden="1"/>
    </xf>
    <xf numFmtId="165" fontId="38" fillId="0" borderId="13" xfId="33" applyNumberFormat="1" applyFont="1" applyBorder="1" applyProtection="1">
      <protection hidden="1"/>
    </xf>
    <xf numFmtId="165" fontId="38" fillId="0" borderId="0" xfId="33" applyNumberFormat="1" applyFont="1" applyBorder="1" applyProtection="1">
      <protection hidden="1"/>
    </xf>
    <xf numFmtId="169" fontId="38" fillId="0" borderId="0" xfId="33" applyNumberFormat="1" applyFont="1" applyBorder="1" applyProtection="1">
      <protection hidden="1"/>
    </xf>
    <xf numFmtId="190" fontId="38" fillId="0" borderId="0" xfId="33" applyNumberFormat="1" applyFont="1" applyBorder="1" applyProtection="1">
      <protection hidden="1"/>
    </xf>
    <xf numFmtId="191" fontId="38" fillId="0" borderId="0" xfId="33" applyNumberFormat="1" applyFont="1" applyBorder="1" applyProtection="1">
      <protection hidden="1"/>
    </xf>
    <xf numFmtId="165" fontId="14" fillId="0" borderId="0" xfId="33" applyNumberFormat="1" applyFont="1" applyFill="1" applyBorder="1" applyProtection="1">
      <protection hidden="1"/>
    </xf>
    <xf numFmtId="170" fontId="14" fillId="0" borderId="20" xfId="40" applyNumberFormat="1" applyFont="1" applyFill="1" applyBorder="1" applyProtection="1">
      <protection hidden="1"/>
    </xf>
    <xf numFmtId="165" fontId="18" fillId="0" borderId="52" xfId="33" applyNumberFormat="1" applyFont="1" applyFill="1" applyBorder="1" applyAlignment="1" applyProtection="1">
      <protection hidden="1"/>
    </xf>
    <xf numFmtId="165" fontId="18" fillId="0" borderId="47" xfId="33" applyNumberFormat="1" applyFont="1" applyFill="1" applyBorder="1" applyAlignment="1" applyProtection="1">
      <protection hidden="1"/>
    </xf>
    <xf numFmtId="169" fontId="18" fillId="0" borderId="47" xfId="33" applyNumberFormat="1" applyFont="1" applyFill="1" applyBorder="1" applyAlignment="1" applyProtection="1">
      <protection hidden="1"/>
    </xf>
    <xf numFmtId="191" fontId="18" fillId="0" borderId="47" xfId="33" applyNumberFormat="1" applyFont="1" applyFill="1" applyBorder="1" applyAlignment="1" applyProtection="1">
      <protection hidden="1"/>
    </xf>
    <xf numFmtId="170" fontId="18" fillId="0" borderId="53" xfId="40" applyNumberFormat="1" applyFont="1" applyFill="1" applyBorder="1" applyProtection="1">
      <protection hidden="1"/>
    </xf>
    <xf numFmtId="37" fontId="18" fillId="24" borderId="66" xfId="37" applyFont="1" applyFill="1" applyBorder="1" applyAlignment="1" applyProtection="1">
      <alignment horizontal="center" vertical="center" wrapText="1"/>
      <protection hidden="1"/>
    </xf>
    <xf numFmtId="9" fontId="18" fillId="24" borderId="66" xfId="40" applyFont="1" applyFill="1" applyBorder="1" applyAlignment="1" applyProtection="1">
      <alignment horizontal="center" vertical="center" wrapText="1"/>
      <protection hidden="1"/>
    </xf>
    <xf numFmtId="170" fontId="18" fillId="24" borderId="66" xfId="40" applyNumberFormat="1" applyFont="1" applyFill="1" applyBorder="1" applyAlignment="1" applyProtection="1">
      <alignment horizontal="center" vertical="center" wrapText="1"/>
      <protection hidden="1"/>
    </xf>
    <xf numFmtId="174" fontId="18" fillId="24" borderId="43" xfId="113" applyNumberFormat="1" applyFont="1" applyFill="1" applyBorder="1" applyAlignment="1">
      <alignment horizontal="center" vertical="center" wrapText="1"/>
    </xf>
    <xf numFmtId="174" fontId="18" fillId="24" borderId="45" xfId="113" applyNumberFormat="1" applyFont="1" applyFill="1" applyBorder="1" applyAlignment="1">
      <alignment horizontal="center" vertical="center" wrapText="1"/>
    </xf>
    <xf numFmtId="174" fontId="18" fillId="24" borderId="61" xfId="113" applyNumberFormat="1" applyFont="1" applyFill="1" applyBorder="1" applyAlignment="1">
      <alignment horizontal="center" vertical="center" wrapText="1"/>
    </xf>
    <xf numFmtId="174" fontId="18" fillId="24" borderId="13" xfId="113" applyNumberFormat="1" applyFont="1" applyFill="1" applyBorder="1"/>
    <xf numFmtId="192" fontId="14" fillId="24" borderId="67" xfId="113" applyNumberFormat="1" applyFont="1" applyFill="1" applyBorder="1"/>
    <xf numFmtId="174" fontId="18" fillId="24" borderId="44" xfId="113" applyNumberFormat="1" applyFont="1" applyFill="1" applyBorder="1"/>
    <xf numFmtId="192" fontId="18" fillId="24" borderId="46" xfId="113" applyNumberFormat="1" applyFont="1" applyFill="1" applyBorder="1"/>
    <xf numFmtId="192" fontId="18" fillId="24" borderId="68" xfId="113" applyNumberFormat="1" applyFont="1" applyFill="1" applyBorder="1"/>
    <xf numFmtId="175" fontId="18" fillId="24" borderId="58" xfId="33" applyNumberFormat="1" applyFont="1" applyFill="1" applyBorder="1"/>
    <xf numFmtId="175" fontId="18" fillId="24" borderId="59" xfId="33" applyNumberFormat="1" applyFont="1" applyFill="1" applyBorder="1"/>
    <xf numFmtId="164" fontId="85" fillId="0" borderId="0" xfId="33" applyFont="1"/>
    <xf numFmtId="165" fontId="13" fillId="24" borderId="0" xfId="33" applyNumberFormat="1" applyFont="1" applyFill="1"/>
    <xf numFmtId="43" fontId="48" fillId="24" borderId="26" xfId="33" applyNumberFormat="1" applyFont="1" applyFill="1" applyBorder="1"/>
    <xf numFmtId="193" fontId="14" fillId="24" borderId="50" xfId="37" applyNumberFormat="1" applyFont="1" applyFill="1" applyBorder="1" applyAlignment="1" applyProtection="1">
      <alignment horizontal="right"/>
      <protection hidden="1"/>
    </xf>
    <xf numFmtId="174" fontId="0" fillId="0" borderId="0" xfId="51" applyNumberFormat="1" applyFont="1" applyFill="1" applyBorder="1"/>
    <xf numFmtId="174" fontId="18" fillId="0" borderId="52" xfId="51" applyNumberFormat="1" applyFont="1" applyFill="1" applyBorder="1"/>
    <xf numFmtId="174" fontId="18" fillId="0" borderId="47" xfId="51" applyNumberFormat="1" applyFont="1" applyFill="1" applyBorder="1"/>
    <xf numFmtId="194" fontId="0" fillId="0" borderId="20" xfId="51" applyNumberFormat="1" applyFont="1" applyBorder="1"/>
    <xf numFmtId="193" fontId="18" fillId="0" borderId="64" xfId="51" applyNumberFormat="1" applyFont="1" applyFill="1" applyBorder="1" applyAlignment="1">
      <alignment horizontal="center" vertical="center" wrapText="1"/>
    </xf>
    <xf numFmtId="193" fontId="18" fillId="0" borderId="48" xfId="51" applyNumberFormat="1" applyFont="1" applyFill="1" applyBorder="1" applyAlignment="1">
      <alignment horizontal="center" vertical="center" wrapText="1"/>
    </xf>
    <xf numFmtId="193" fontId="14" fillId="0" borderId="65" xfId="51" applyNumberFormat="1" applyFont="1" applyBorder="1"/>
    <xf numFmtId="194" fontId="38" fillId="0" borderId="0" xfId="51" applyNumberFormat="1" applyFont="1" applyBorder="1" applyAlignment="1">
      <alignment vertical="center"/>
    </xf>
    <xf numFmtId="174" fontId="18" fillId="0" borderId="46" xfId="51" applyNumberFormat="1" applyFont="1" applyFill="1" applyBorder="1" applyAlignment="1">
      <alignment vertical="center"/>
    </xf>
    <xf numFmtId="194" fontId="40" fillId="0" borderId="58" xfId="51" applyNumberFormat="1" applyFont="1" applyFill="1" applyBorder="1" applyAlignment="1">
      <alignment vertical="center"/>
    </xf>
    <xf numFmtId="194" fontId="18" fillId="0" borderId="59" xfId="51" applyNumberFormat="1" applyFont="1" applyFill="1" applyBorder="1" applyAlignment="1">
      <alignment vertical="center"/>
    </xf>
    <xf numFmtId="0" fontId="39" fillId="0" borderId="0" xfId="36" applyFont="1" applyFill="1" applyBorder="1" applyAlignment="1" applyProtection="1">
      <alignment horizontal="center" vertical="center" wrapText="1"/>
      <protection hidden="1"/>
    </xf>
    <xf numFmtId="165" fontId="14" fillId="0" borderId="0" xfId="33" applyNumberFormat="1" applyFont="1" applyBorder="1" applyAlignment="1">
      <alignment horizontal="center" vertical="center" wrapText="1"/>
    </xf>
    <xf numFmtId="174" fontId="18" fillId="0" borderId="13" xfId="5720" applyNumberFormat="1" applyFont="1" applyFill="1" applyBorder="1"/>
    <xf numFmtId="37" fontId="14" fillId="24" borderId="49" xfId="37" applyFont="1" applyFill="1" applyBorder="1" applyAlignment="1" applyProtection="1">
      <alignment horizontal="left"/>
      <protection hidden="1"/>
    </xf>
    <xf numFmtId="37" fontId="14" fillId="24" borderId="54" xfId="37" applyFont="1" applyFill="1" applyBorder="1" applyAlignment="1" applyProtection="1">
      <alignment horizontal="left"/>
      <protection hidden="1"/>
    </xf>
    <xf numFmtId="37" fontId="14" fillId="24" borderId="13" xfId="37" applyFont="1" applyFill="1" applyBorder="1" applyAlignment="1" applyProtection="1">
      <alignment horizontal="left"/>
      <protection hidden="1"/>
    </xf>
    <xf numFmtId="37" fontId="14" fillId="24" borderId="55" xfId="37" applyFont="1" applyFill="1" applyBorder="1" applyAlignment="1" applyProtection="1">
      <alignment horizontal="left"/>
      <protection hidden="1"/>
    </xf>
    <xf numFmtId="174" fontId="18" fillId="0" borderId="53" xfId="51" applyNumberFormat="1" applyFont="1" applyFill="1" applyBorder="1"/>
    <xf numFmtId="0" fontId="14" fillId="24" borderId="0" xfId="37" applyNumberFormat="1" applyFont="1" applyFill="1" applyProtection="1">
      <protection hidden="1"/>
    </xf>
    <xf numFmtId="0" fontId="38" fillId="0" borderId="0" xfId="51" applyNumberFormat="1" applyFont="1"/>
    <xf numFmtId="171" fontId="14" fillId="24" borderId="51" xfId="40" applyNumberFormat="1" applyFont="1" applyFill="1" applyBorder="1" applyProtection="1">
      <protection hidden="1"/>
    </xf>
    <xf numFmtId="171" fontId="14" fillId="24" borderId="20" xfId="40" applyNumberFormat="1" applyFont="1" applyFill="1" applyBorder="1" applyProtection="1">
      <protection hidden="1"/>
    </xf>
    <xf numFmtId="171" fontId="18" fillId="24" borderId="53" xfId="40" applyNumberFormat="1" applyFont="1" applyFill="1" applyBorder="1" applyProtection="1">
      <protection hidden="1"/>
    </xf>
    <xf numFmtId="0" fontId="0" fillId="0" borderId="0" xfId="51" applyNumberFormat="1" applyFont="1"/>
    <xf numFmtId="0" fontId="1" fillId="24" borderId="0" xfId="101" applyFont="1" applyFill="1"/>
    <xf numFmtId="0" fontId="13" fillId="24" borderId="0" xfId="101" applyNumberFormat="1" applyFill="1"/>
    <xf numFmtId="174" fontId="18" fillId="24" borderId="92" xfId="113" applyNumberFormat="1" applyFont="1" applyFill="1" applyBorder="1" applyAlignment="1">
      <alignment horizontal="center" vertical="center" wrapText="1"/>
    </xf>
    <xf numFmtId="10" fontId="0" fillId="0" borderId="0" xfId="40" applyNumberFormat="1" applyFont="1"/>
    <xf numFmtId="174" fontId="14" fillId="0" borderId="20" xfId="51" applyNumberFormat="1" applyFont="1" applyFill="1" applyBorder="1"/>
    <xf numFmtId="195" fontId="0" fillId="0" borderId="0" xfId="51" applyNumberFormat="1" applyFont="1"/>
    <xf numFmtId="164" fontId="14" fillId="0" borderId="0" xfId="33"/>
    <xf numFmtId="49" fontId="18" fillId="0" borderId="0" xfId="51" applyNumberFormat="1" applyFont="1" applyBorder="1" applyAlignment="1">
      <alignment horizontal="center" vertical="center" wrapText="1"/>
    </xf>
    <xf numFmtId="174" fontId="18" fillId="0" borderId="0" xfId="51" applyNumberFormat="1" applyFont="1" applyBorder="1" applyAlignment="1">
      <alignment horizontal="center"/>
    </xf>
    <xf numFmtId="174" fontId="18" fillId="0" borderId="0" xfId="51" applyNumberFormat="1" applyFont="1" applyBorder="1" applyAlignment="1">
      <alignment horizontal="center" wrapText="1"/>
    </xf>
    <xf numFmtId="49" fontId="18" fillId="0" borderId="47" xfId="51" applyNumberFormat="1" applyFont="1" applyBorder="1" applyAlignment="1">
      <alignment horizontal="center" vertical="center" wrapText="1"/>
    </xf>
    <xf numFmtId="0" fontId="55" fillId="24" borderId="0" xfId="101" applyFont="1" applyFill="1" applyBorder="1" applyAlignment="1">
      <alignment horizontal="center" wrapText="1"/>
    </xf>
    <xf numFmtId="0" fontId="55" fillId="24" borderId="25" xfId="101" applyFont="1" applyFill="1" applyBorder="1" applyAlignment="1">
      <alignment horizontal="center"/>
    </xf>
    <xf numFmtId="0" fontId="46" fillId="24" borderId="14" xfId="109" applyFont="1" applyFill="1" applyBorder="1" applyAlignment="1">
      <alignment horizontal="center"/>
    </xf>
    <xf numFmtId="0" fontId="46" fillId="0" borderId="14" xfId="36" applyFont="1" applyBorder="1" applyAlignment="1">
      <alignment horizontal="center"/>
    </xf>
    <xf numFmtId="37" fontId="46" fillId="24" borderId="14" xfId="37" applyFont="1" applyFill="1" applyBorder="1" applyAlignment="1" applyProtection="1">
      <alignment horizontal="center"/>
      <protection hidden="1"/>
    </xf>
    <xf numFmtId="49" fontId="47" fillId="24" borderId="15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8" xfId="54" applyNumberFormat="1" applyFont="1" applyFill="1" applyBorder="1" applyAlignment="1" applyProtection="1">
      <alignment horizontal="center" vertical="center" wrapText="1"/>
      <protection hidden="1"/>
    </xf>
    <xf numFmtId="37" fontId="46" fillId="24" borderId="0" xfId="37" applyFont="1" applyFill="1" applyAlignment="1" applyProtection="1">
      <alignment horizontal="center" vertical="center"/>
      <protection hidden="1"/>
    </xf>
    <xf numFmtId="37" fontId="81" fillId="24" borderId="0" xfId="37" applyFont="1" applyFill="1" applyAlignment="1" applyProtection="1">
      <alignment horizontal="center" vertical="center"/>
      <protection hidden="1"/>
    </xf>
    <xf numFmtId="37" fontId="18" fillId="24" borderId="15" xfId="37" applyFont="1" applyFill="1" applyBorder="1" applyAlignment="1" applyProtection="1">
      <alignment horizontal="center" vertical="center" wrapText="1"/>
      <protection hidden="1"/>
    </xf>
    <xf numFmtId="37" fontId="18" fillId="24" borderId="18" xfId="37" applyFont="1" applyFill="1" applyBorder="1" applyAlignment="1" applyProtection="1">
      <alignment horizontal="center" vertical="center" wrapText="1"/>
      <protection hidden="1"/>
    </xf>
    <xf numFmtId="49" fontId="50" fillId="24" borderId="18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6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7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1" xfId="54" applyNumberFormat="1" applyFont="1" applyFill="1" applyBorder="1" applyAlignment="1" applyProtection="1">
      <alignment horizontal="center" vertical="center" wrapText="1"/>
      <protection hidden="1"/>
    </xf>
    <xf numFmtId="49" fontId="47" fillId="24" borderId="19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3" applyFont="1" applyAlignment="1">
      <alignment horizontal="center" vertical="center"/>
    </xf>
    <xf numFmtId="174" fontId="18" fillId="0" borderId="0" xfId="51" applyNumberFormat="1" applyFont="1" applyAlignment="1">
      <alignment horizontal="center" vertical="center" wrapText="1"/>
    </xf>
    <xf numFmtId="174" fontId="18" fillId="0" borderId="0" xfId="51" applyNumberFormat="1" applyFont="1" applyAlignment="1">
      <alignment horizontal="center" wrapText="1"/>
    </xf>
    <xf numFmtId="49" fontId="18" fillId="0" borderId="47" xfId="51" applyNumberFormat="1" applyFont="1" applyBorder="1" applyAlignment="1">
      <alignment horizontal="center"/>
    </xf>
    <xf numFmtId="174" fontId="18" fillId="0" borderId="0" xfId="51" applyNumberFormat="1" applyFont="1" applyAlignment="1">
      <alignment horizontal="center"/>
    </xf>
  </cellXfs>
  <cellStyles count="9283">
    <cellStyle name="=C:\WINNT\SYSTEM32\COMMAND.COM" xfId="57"/>
    <cellStyle name="20% - Accent1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20% - Énfasis1" xfId="1" builtinId="30" customBuiltin="1"/>
    <cellStyle name="20% - Énfasis1 2" xfId="58"/>
    <cellStyle name="20% - Énfasis1 2 2" xfId="137"/>
    <cellStyle name="20% - Énfasis1 2 2 2" xfId="5001"/>
    <cellStyle name="20% - Énfasis1 2 3" xfId="138"/>
    <cellStyle name="20% - Énfasis1 3" xfId="139"/>
    <cellStyle name="20% - Énfasis1 3 2" xfId="140"/>
    <cellStyle name="20% - Énfasis1 3 2 2" xfId="5004"/>
    <cellStyle name="20% - Énfasis1 3 3" xfId="5003"/>
    <cellStyle name="20% - Énfasis1 4" xfId="141"/>
    <cellStyle name="20% - Énfasis1 5" xfId="4889"/>
    <cellStyle name="20% - Énfasis1 6" xfId="9265"/>
    <cellStyle name="20% - Énfasis2" xfId="2" builtinId="34" customBuiltin="1"/>
    <cellStyle name="20% - Énfasis2 2" xfId="59"/>
    <cellStyle name="20% - Énfasis2 2 2" xfId="142"/>
    <cellStyle name="20% - Énfasis2 2 2 2" xfId="5006"/>
    <cellStyle name="20% - Énfasis2 2 3" xfId="143"/>
    <cellStyle name="20% - Énfasis2 3" xfId="144"/>
    <cellStyle name="20% - Énfasis2 3 2" xfId="145"/>
    <cellStyle name="20% - Énfasis2 3 2 2" xfId="5009"/>
    <cellStyle name="20% - Énfasis2 3 3" xfId="5008"/>
    <cellStyle name="20% - Énfasis2 4" xfId="146"/>
    <cellStyle name="20% - Énfasis2 5" xfId="4891"/>
    <cellStyle name="20% - Énfasis2 6" xfId="9267"/>
    <cellStyle name="20% - Énfasis3" xfId="3" builtinId="38" customBuiltin="1"/>
    <cellStyle name="20% - Énfasis3 2" xfId="60"/>
    <cellStyle name="20% - Énfasis3 2 2" xfId="147"/>
    <cellStyle name="20% - Énfasis3 2 2 2" xfId="5011"/>
    <cellStyle name="20% - Énfasis3 2 3" xfId="148"/>
    <cellStyle name="20% - Énfasis3 3" xfId="149"/>
    <cellStyle name="20% - Énfasis3 3 2" xfId="150"/>
    <cellStyle name="20% - Énfasis3 3 2 2" xfId="5013"/>
    <cellStyle name="20% - Énfasis3 3 3" xfId="5012"/>
    <cellStyle name="20% - Énfasis3 4" xfId="151"/>
    <cellStyle name="20% - Énfasis3 5" xfId="4893"/>
    <cellStyle name="20% - Énfasis3 6" xfId="9269"/>
    <cellStyle name="20% - Énfasis4" xfId="4" builtinId="42" customBuiltin="1"/>
    <cellStyle name="20% - Énfasis4 2" xfId="61"/>
    <cellStyle name="20% - Énfasis4 2 2" xfId="152"/>
    <cellStyle name="20% - Énfasis4 2 2 2" xfId="5014"/>
    <cellStyle name="20% - Énfasis4 2 3" xfId="153"/>
    <cellStyle name="20% - Énfasis4 3" xfId="154"/>
    <cellStyle name="20% - Énfasis4 3 2" xfId="155"/>
    <cellStyle name="20% - Énfasis4 3 2 2" xfId="5016"/>
    <cellStyle name="20% - Énfasis4 3 3" xfId="5015"/>
    <cellStyle name="20% - Énfasis4 4" xfId="156"/>
    <cellStyle name="20% - Énfasis4 5" xfId="4895"/>
    <cellStyle name="20% - Énfasis4 6" xfId="9271"/>
    <cellStyle name="20% - Énfasis5" xfId="5" builtinId="46" customBuiltin="1"/>
    <cellStyle name="20% - Énfasis5 2" xfId="62"/>
    <cellStyle name="20% - Énfasis5 2 2" xfId="157"/>
    <cellStyle name="20% - Énfasis5 2 2 2" xfId="5017"/>
    <cellStyle name="20% - Énfasis5 2 3" xfId="158"/>
    <cellStyle name="20% - Énfasis5 3" xfId="159"/>
    <cellStyle name="20% - Énfasis5 4" xfId="4897"/>
    <cellStyle name="20% - Énfasis5 5" xfId="9273"/>
    <cellStyle name="20% - Énfasis6" xfId="6" builtinId="50" customBuiltin="1"/>
    <cellStyle name="20% - Énfasis6 2" xfId="63"/>
    <cellStyle name="20% - Énfasis6 2 2" xfId="160"/>
    <cellStyle name="20% - Énfasis6 2 2 2" xfId="5020"/>
    <cellStyle name="20% - Énfasis6 2 3" xfId="161"/>
    <cellStyle name="20% - Énfasis6 3" xfId="162"/>
    <cellStyle name="20% - Énfasis6 4" xfId="4899"/>
    <cellStyle name="20% - Énfasis6 5" xfId="9275"/>
    <cellStyle name="40% - Accent1" xfId="163"/>
    <cellStyle name="40% - Accent2" xfId="164"/>
    <cellStyle name="40% - Accent3" xfId="165"/>
    <cellStyle name="40% - Accent4" xfId="166"/>
    <cellStyle name="40% - Accent5" xfId="167"/>
    <cellStyle name="40% - Accent6" xfId="168"/>
    <cellStyle name="40% - Énfasis1" xfId="7" builtinId="31" customBuiltin="1"/>
    <cellStyle name="40% - Énfasis1 2" xfId="64"/>
    <cellStyle name="40% - Énfasis1 2 2" xfId="169"/>
    <cellStyle name="40% - Énfasis1 2 2 2" xfId="5027"/>
    <cellStyle name="40% - Énfasis1 2 3" xfId="170"/>
    <cellStyle name="40% - Énfasis1 3" xfId="171"/>
    <cellStyle name="40% - Énfasis1 4" xfId="4890"/>
    <cellStyle name="40% - Énfasis1 5" xfId="9266"/>
    <cellStyle name="40% - Énfasis2" xfId="8" builtinId="35" customBuiltin="1"/>
    <cellStyle name="40% - Énfasis2 2" xfId="65"/>
    <cellStyle name="40% - Énfasis2 2 2" xfId="172"/>
    <cellStyle name="40% - Énfasis2 2 2 2" xfId="5029"/>
    <cellStyle name="40% - Énfasis2 2 3" xfId="173"/>
    <cellStyle name="40% - Énfasis2 3" xfId="174"/>
    <cellStyle name="40% - Énfasis2 4" xfId="4892"/>
    <cellStyle name="40% - Énfasis2 5" xfId="9268"/>
    <cellStyle name="40% - Énfasis3" xfId="9" builtinId="39" customBuiltin="1"/>
    <cellStyle name="40% - Énfasis3 2" xfId="66"/>
    <cellStyle name="40% - Énfasis3 2 2" xfId="175"/>
    <cellStyle name="40% - Énfasis3 2 2 2" xfId="5031"/>
    <cellStyle name="40% - Énfasis3 2 3" xfId="176"/>
    <cellStyle name="40% - Énfasis3 3" xfId="177"/>
    <cellStyle name="40% - Énfasis3 3 2" xfId="178"/>
    <cellStyle name="40% - Énfasis3 3 2 2" xfId="5034"/>
    <cellStyle name="40% - Énfasis3 3 3" xfId="5033"/>
    <cellStyle name="40% - Énfasis3 4" xfId="179"/>
    <cellStyle name="40% - Énfasis3 5" xfId="4894"/>
    <cellStyle name="40% - Énfasis3 6" xfId="9270"/>
    <cellStyle name="40% - Énfasis4" xfId="10" builtinId="43" customBuiltin="1"/>
    <cellStyle name="40% - Énfasis4 2" xfId="67"/>
    <cellStyle name="40% - Énfasis4 2 2" xfId="180"/>
    <cellStyle name="40% - Énfasis4 2 2 2" xfId="5035"/>
    <cellStyle name="40% - Énfasis4 2 3" xfId="181"/>
    <cellStyle name="40% - Énfasis4 3" xfId="182"/>
    <cellStyle name="40% - Énfasis4 4" xfId="4896"/>
    <cellStyle name="40% - Énfasis4 5" xfId="9272"/>
    <cellStyle name="40% - Énfasis5" xfId="11" builtinId="47" customBuiltin="1"/>
    <cellStyle name="40% - Énfasis5 2" xfId="68"/>
    <cellStyle name="40% - Énfasis5 2 2" xfId="183"/>
    <cellStyle name="40% - Énfasis5 2 2 2" xfId="5038"/>
    <cellStyle name="40% - Énfasis5 2 3" xfId="184"/>
    <cellStyle name="40% - Énfasis5 3" xfId="185"/>
    <cellStyle name="40% - Énfasis5 4" xfId="4898"/>
    <cellStyle name="40% - Énfasis5 5" xfId="9274"/>
    <cellStyle name="40% - Énfasis6" xfId="12" builtinId="51" customBuiltin="1"/>
    <cellStyle name="40% - Énfasis6 2" xfId="69"/>
    <cellStyle name="40% - Énfasis6 2 2" xfId="186"/>
    <cellStyle name="40% - Énfasis6 2 2 2" xfId="5041"/>
    <cellStyle name="40% - Énfasis6 2 3" xfId="187"/>
    <cellStyle name="40% - Énfasis6 3" xfId="188"/>
    <cellStyle name="40% - Énfasis6 4" xfId="4900"/>
    <cellStyle name="40% - Énfasis6 5" xfId="9276"/>
    <cellStyle name="60% - Accent1" xfId="189"/>
    <cellStyle name="60% - Accent2" xfId="190"/>
    <cellStyle name="60% - Accent3" xfId="191"/>
    <cellStyle name="60% - Accent4" xfId="192"/>
    <cellStyle name="60% - Accent5" xfId="193"/>
    <cellStyle name="60% - Accent6" xfId="194"/>
    <cellStyle name="60% - Énfasis1" xfId="13" builtinId="32" customBuiltin="1"/>
    <cellStyle name="60% - Énfasis1 2" xfId="70"/>
    <cellStyle name="60% - Énfasis1 2 2" xfId="195"/>
    <cellStyle name="60% - Énfasis1 2 3" xfId="196"/>
    <cellStyle name="60% - Énfasis1 3" xfId="197"/>
    <cellStyle name="60% - Énfasis2" xfId="14" builtinId="36" customBuiltin="1"/>
    <cellStyle name="60% - Énfasis2 2" xfId="71"/>
    <cellStyle name="60% - Énfasis2 2 2" xfId="198"/>
    <cellStyle name="60% - Énfasis2 2 3" xfId="199"/>
    <cellStyle name="60% - Énfasis2 3" xfId="200"/>
    <cellStyle name="60% - Énfasis3" xfId="15" builtinId="40" customBuiltin="1"/>
    <cellStyle name="60% - Énfasis3 2" xfId="72"/>
    <cellStyle name="60% - Énfasis3 2 2" xfId="201"/>
    <cellStyle name="60% - Énfasis3 2 3" xfId="202"/>
    <cellStyle name="60% - Énfasis3 3" xfId="203"/>
    <cellStyle name="60% - Énfasis3 3 2" xfId="204"/>
    <cellStyle name="60% - Énfasis3 4" xfId="205"/>
    <cellStyle name="60% - Énfasis4" xfId="16" builtinId="44" customBuiltin="1"/>
    <cellStyle name="60% - Énfasis4 2" xfId="73"/>
    <cellStyle name="60% - Énfasis4 2 2" xfId="206"/>
    <cellStyle name="60% - Énfasis4 2 3" xfId="207"/>
    <cellStyle name="60% - Énfasis4 3" xfId="208"/>
    <cellStyle name="60% - Énfasis4 3 2" xfId="209"/>
    <cellStyle name="60% - Énfasis4 4" xfId="210"/>
    <cellStyle name="60% - Énfasis5" xfId="17" builtinId="48" customBuiltin="1"/>
    <cellStyle name="60% - Énfasis5 2" xfId="74"/>
    <cellStyle name="60% - Énfasis5 2 2" xfId="211"/>
    <cellStyle name="60% - Énfasis5 2 3" xfId="212"/>
    <cellStyle name="60% - Énfasis5 3" xfId="213"/>
    <cellStyle name="60% - Énfasis6" xfId="18" builtinId="52" customBuiltin="1"/>
    <cellStyle name="60% - Énfasis6 2" xfId="75"/>
    <cellStyle name="60% - Énfasis6 2 2" xfId="214"/>
    <cellStyle name="60% - Énfasis6 2 3" xfId="215"/>
    <cellStyle name="60% - Énfasis6 3" xfId="216"/>
    <cellStyle name="60% - Énfasis6 3 2" xfId="217"/>
    <cellStyle name="60% - Énfasis6 4" xfId="218"/>
    <cellStyle name="Accent1" xfId="219"/>
    <cellStyle name="Accent2" xfId="220"/>
    <cellStyle name="Accent3" xfId="221"/>
    <cellStyle name="Accent4" xfId="222"/>
    <cellStyle name="Accent5" xfId="223"/>
    <cellStyle name="Accent6" xfId="224"/>
    <cellStyle name="Bad" xfId="225"/>
    <cellStyle name="Buena" xfId="19" builtinId="26" customBuiltin="1"/>
    <cellStyle name="Buena 2" xfId="76"/>
    <cellStyle name="Buena 2 2" xfId="226"/>
    <cellStyle name="Buena 2 3" xfId="227"/>
    <cellStyle name="Buena 3" xfId="228"/>
    <cellStyle name="Buena 3 2" xfId="9027"/>
    <cellStyle name="Bueno 2" xfId="4885"/>
    <cellStyle name="Calculation" xfId="229"/>
    <cellStyle name="Calculation 2" xfId="5057"/>
    <cellStyle name="Cálculo" xfId="20" builtinId="22" customBuiltin="1"/>
    <cellStyle name="Cálculo 2" xfId="77"/>
    <cellStyle name="Cálculo 2 10" xfId="9254"/>
    <cellStyle name="Cálculo 2 11" xfId="9245"/>
    <cellStyle name="Cálculo 2 2" xfId="230"/>
    <cellStyle name="Cálculo 2 2 2" xfId="231"/>
    <cellStyle name="Cálculo 2 2 2 2" xfId="232"/>
    <cellStyle name="Cálculo 2 2 2 2 2" xfId="233"/>
    <cellStyle name="Cálculo 2 2 2 2 2 2" xfId="5061"/>
    <cellStyle name="Cálculo 2 2 2 2 3" xfId="234"/>
    <cellStyle name="Cálculo 2 2 2 2 3 2" xfId="5062"/>
    <cellStyle name="Cálculo 2 2 2 2 4" xfId="235"/>
    <cellStyle name="Cálculo 2 2 2 2 4 2" xfId="5063"/>
    <cellStyle name="Cálculo 2 2 2 2 5" xfId="236"/>
    <cellStyle name="Cálculo 2 2 2 2 5 2" xfId="5064"/>
    <cellStyle name="Cálculo 2 2 2 2 6" xfId="237"/>
    <cellStyle name="Cálculo 2 2 2 2 6 2" xfId="5065"/>
    <cellStyle name="Cálculo 2 2 2 2 7" xfId="238"/>
    <cellStyle name="Cálculo 2 2 2 2 7 2" xfId="5066"/>
    <cellStyle name="Cálculo 2 2 2 2 8" xfId="5060"/>
    <cellStyle name="Cálculo 2 2 2 3" xfId="5059"/>
    <cellStyle name="Cálculo 2 2 3" xfId="239"/>
    <cellStyle name="Cálculo 2 2 3 2" xfId="240"/>
    <cellStyle name="Cálculo 2 2 3 2 2" xfId="241"/>
    <cellStyle name="Cálculo 2 2 3 2 2 2" xfId="5069"/>
    <cellStyle name="Cálculo 2 2 3 2 3" xfId="242"/>
    <cellStyle name="Cálculo 2 2 3 2 3 2" xfId="5070"/>
    <cellStyle name="Cálculo 2 2 3 2 4" xfId="243"/>
    <cellStyle name="Cálculo 2 2 3 2 4 2" xfId="5071"/>
    <cellStyle name="Cálculo 2 2 3 2 5" xfId="244"/>
    <cellStyle name="Cálculo 2 2 3 2 5 2" xfId="5072"/>
    <cellStyle name="Cálculo 2 2 3 2 6" xfId="245"/>
    <cellStyle name="Cálculo 2 2 3 2 6 2" xfId="5073"/>
    <cellStyle name="Cálculo 2 2 3 2 7" xfId="246"/>
    <cellStyle name="Cálculo 2 2 3 2 7 2" xfId="5074"/>
    <cellStyle name="Cálculo 2 2 3 2 8" xfId="5068"/>
    <cellStyle name="Cálculo 2 2 3 3" xfId="5067"/>
    <cellStyle name="Cálculo 2 2 4" xfId="247"/>
    <cellStyle name="Cálculo 2 2 4 2" xfId="248"/>
    <cellStyle name="Cálculo 2 2 4 2 2" xfId="249"/>
    <cellStyle name="Cálculo 2 2 4 2 2 2" xfId="5077"/>
    <cellStyle name="Cálculo 2 2 4 2 3" xfId="250"/>
    <cellStyle name="Cálculo 2 2 4 2 3 2" xfId="5078"/>
    <cellStyle name="Cálculo 2 2 4 2 4" xfId="251"/>
    <cellStyle name="Cálculo 2 2 4 2 4 2" xfId="5079"/>
    <cellStyle name="Cálculo 2 2 4 2 5" xfId="252"/>
    <cellStyle name="Cálculo 2 2 4 2 5 2" xfId="5080"/>
    <cellStyle name="Cálculo 2 2 4 2 6" xfId="253"/>
    <cellStyle name="Cálculo 2 2 4 2 6 2" xfId="5081"/>
    <cellStyle name="Cálculo 2 2 4 2 7" xfId="254"/>
    <cellStyle name="Cálculo 2 2 4 2 7 2" xfId="5082"/>
    <cellStyle name="Cálculo 2 2 4 2 8" xfId="5076"/>
    <cellStyle name="Cálculo 2 2 4 3" xfId="5075"/>
    <cellStyle name="Cálculo 2 2 5" xfId="255"/>
    <cellStyle name="Cálculo 2 2 5 2" xfId="256"/>
    <cellStyle name="Cálculo 2 2 5 2 2" xfId="5084"/>
    <cellStyle name="Cálculo 2 2 5 3" xfId="257"/>
    <cellStyle name="Cálculo 2 2 5 3 2" xfId="5085"/>
    <cellStyle name="Cálculo 2 2 5 4" xfId="258"/>
    <cellStyle name="Cálculo 2 2 5 4 2" xfId="5086"/>
    <cellStyle name="Cálculo 2 2 5 5" xfId="259"/>
    <cellStyle name="Cálculo 2 2 5 5 2" xfId="8727"/>
    <cellStyle name="Cálculo 2 2 5 6" xfId="260"/>
    <cellStyle name="Cálculo 2 2 5 6 2" xfId="5087"/>
    <cellStyle name="Cálculo 2 2 5 7" xfId="261"/>
    <cellStyle name="Cálculo 2 2 5 7 2" xfId="5088"/>
    <cellStyle name="Cálculo 2 2 5 8" xfId="5083"/>
    <cellStyle name="Cálculo 2 2 6" xfId="5058"/>
    <cellStyle name="Cálculo 2 3" xfId="262"/>
    <cellStyle name="Cálculo 2 3 2" xfId="263"/>
    <cellStyle name="Cálculo 2 3 2 2" xfId="264"/>
    <cellStyle name="Cálculo 2 3 2 2 2" xfId="265"/>
    <cellStyle name="Cálculo 2 3 2 2 2 2" xfId="5092"/>
    <cellStyle name="Cálculo 2 3 2 2 3" xfId="266"/>
    <cellStyle name="Cálculo 2 3 2 2 3 2" xfId="5093"/>
    <cellStyle name="Cálculo 2 3 2 2 4" xfId="267"/>
    <cellStyle name="Cálculo 2 3 2 2 4 2" xfId="5094"/>
    <cellStyle name="Cálculo 2 3 2 2 5" xfId="268"/>
    <cellStyle name="Cálculo 2 3 2 2 5 2" xfId="5095"/>
    <cellStyle name="Cálculo 2 3 2 2 6" xfId="269"/>
    <cellStyle name="Cálculo 2 3 2 2 6 2" xfId="5096"/>
    <cellStyle name="Cálculo 2 3 2 2 7" xfId="270"/>
    <cellStyle name="Cálculo 2 3 2 2 7 2" xfId="5097"/>
    <cellStyle name="Cálculo 2 3 2 2 8" xfId="5091"/>
    <cellStyle name="Cálculo 2 3 2 3" xfId="5090"/>
    <cellStyle name="Cálculo 2 3 3" xfId="271"/>
    <cellStyle name="Cálculo 2 3 3 2" xfId="272"/>
    <cellStyle name="Cálculo 2 3 3 2 2" xfId="273"/>
    <cellStyle name="Cálculo 2 3 3 2 2 2" xfId="5100"/>
    <cellStyle name="Cálculo 2 3 3 2 3" xfId="274"/>
    <cellStyle name="Cálculo 2 3 3 2 3 2" xfId="5101"/>
    <cellStyle name="Cálculo 2 3 3 2 4" xfId="275"/>
    <cellStyle name="Cálculo 2 3 3 2 4 2" xfId="5102"/>
    <cellStyle name="Cálculo 2 3 3 2 5" xfId="276"/>
    <cellStyle name="Cálculo 2 3 3 2 5 2" xfId="5103"/>
    <cellStyle name="Cálculo 2 3 3 2 6" xfId="277"/>
    <cellStyle name="Cálculo 2 3 3 2 6 2" xfId="5104"/>
    <cellStyle name="Cálculo 2 3 3 2 7" xfId="278"/>
    <cellStyle name="Cálculo 2 3 3 2 7 2" xfId="5105"/>
    <cellStyle name="Cálculo 2 3 3 2 8" xfId="5099"/>
    <cellStyle name="Cálculo 2 3 3 3" xfId="5098"/>
    <cellStyle name="Cálculo 2 3 4" xfId="279"/>
    <cellStyle name="Cálculo 2 3 4 2" xfId="280"/>
    <cellStyle name="Cálculo 2 3 4 2 2" xfId="281"/>
    <cellStyle name="Cálculo 2 3 4 2 2 2" xfId="5108"/>
    <cellStyle name="Cálculo 2 3 4 2 3" xfId="282"/>
    <cellStyle name="Cálculo 2 3 4 2 3 2" xfId="5109"/>
    <cellStyle name="Cálculo 2 3 4 2 4" xfId="283"/>
    <cellStyle name="Cálculo 2 3 4 2 4 2" xfId="5110"/>
    <cellStyle name="Cálculo 2 3 4 2 5" xfId="284"/>
    <cellStyle name="Cálculo 2 3 4 2 5 2" xfId="5111"/>
    <cellStyle name="Cálculo 2 3 4 2 6" xfId="285"/>
    <cellStyle name="Cálculo 2 3 4 2 6 2" xfId="5112"/>
    <cellStyle name="Cálculo 2 3 4 2 7" xfId="286"/>
    <cellStyle name="Cálculo 2 3 4 2 7 2" xfId="5113"/>
    <cellStyle name="Cálculo 2 3 4 2 8" xfId="5107"/>
    <cellStyle name="Cálculo 2 3 4 3" xfId="5106"/>
    <cellStyle name="Cálculo 2 3 5" xfId="287"/>
    <cellStyle name="Cálculo 2 3 5 2" xfId="288"/>
    <cellStyle name="Cálculo 2 3 5 2 2" xfId="8935"/>
    <cellStyle name="Cálculo 2 3 5 3" xfId="289"/>
    <cellStyle name="Cálculo 2 3 5 3 2" xfId="5114"/>
    <cellStyle name="Cálculo 2 3 5 4" xfId="290"/>
    <cellStyle name="Cálculo 2 3 5 4 2" xfId="5115"/>
    <cellStyle name="Cálculo 2 3 5 5" xfId="291"/>
    <cellStyle name="Cálculo 2 3 5 5 2" xfId="5116"/>
    <cellStyle name="Cálculo 2 3 5 6" xfId="292"/>
    <cellStyle name="Cálculo 2 3 5 6 2" xfId="8930"/>
    <cellStyle name="Cálculo 2 3 5 7" xfId="293"/>
    <cellStyle name="Cálculo 2 3 5 7 2" xfId="5117"/>
    <cellStyle name="Cálculo 2 3 5 8" xfId="8832"/>
    <cellStyle name="Cálculo 2 3 6" xfId="5089"/>
    <cellStyle name="Cálculo 2 4" xfId="294"/>
    <cellStyle name="Cálculo 2 4 2" xfId="295"/>
    <cellStyle name="Cálculo 2 4 2 2" xfId="296"/>
    <cellStyle name="Cálculo 2 4 2 2 2" xfId="297"/>
    <cellStyle name="Cálculo 2 4 2 2 2 2" xfId="5121"/>
    <cellStyle name="Cálculo 2 4 2 2 3" xfId="298"/>
    <cellStyle name="Cálculo 2 4 2 2 3 2" xfId="5122"/>
    <cellStyle name="Cálculo 2 4 2 2 4" xfId="299"/>
    <cellStyle name="Cálculo 2 4 2 2 4 2" xfId="5123"/>
    <cellStyle name="Cálculo 2 4 2 2 5" xfId="300"/>
    <cellStyle name="Cálculo 2 4 2 2 5 2" xfId="5124"/>
    <cellStyle name="Cálculo 2 4 2 2 6" xfId="301"/>
    <cellStyle name="Cálculo 2 4 2 2 6 2" xfId="5125"/>
    <cellStyle name="Cálculo 2 4 2 2 7" xfId="302"/>
    <cellStyle name="Cálculo 2 4 2 2 7 2" xfId="5126"/>
    <cellStyle name="Cálculo 2 4 2 2 8" xfId="5120"/>
    <cellStyle name="Cálculo 2 4 2 3" xfId="5119"/>
    <cellStyle name="Cálculo 2 4 3" xfId="303"/>
    <cellStyle name="Cálculo 2 4 3 2" xfId="304"/>
    <cellStyle name="Cálculo 2 4 3 2 2" xfId="305"/>
    <cellStyle name="Cálculo 2 4 3 2 2 2" xfId="5129"/>
    <cellStyle name="Cálculo 2 4 3 2 3" xfId="306"/>
    <cellStyle name="Cálculo 2 4 3 2 3 2" xfId="5130"/>
    <cellStyle name="Cálculo 2 4 3 2 4" xfId="307"/>
    <cellStyle name="Cálculo 2 4 3 2 4 2" xfId="5131"/>
    <cellStyle name="Cálculo 2 4 3 2 5" xfId="308"/>
    <cellStyle name="Cálculo 2 4 3 2 5 2" xfId="5132"/>
    <cellStyle name="Cálculo 2 4 3 2 6" xfId="309"/>
    <cellStyle name="Cálculo 2 4 3 2 6 2" xfId="5133"/>
    <cellStyle name="Cálculo 2 4 3 2 7" xfId="310"/>
    <cellStyle name="Cálculo 2 4 3 2 7 2" xfId="5134"/>
    <cellStyle name="Cálculo 2 4 3 2 8" xfId="5128"/>
    <cellStyle name="Cálculo 2 4 3 3" xfId="5127"/>
    <cellStyle name="Cálculo 2 4 4" xfId="311"/>
    <cellStyle name="Cálculo 2 4 4 2" xfId="312"/>
    <cellStyle name="Cálculo 2 4 4 2 2" xfId="313"/>
    <cellStyle name="Cálculo 2 4 4 2 2 2" xfId="5137"/>
    <cellStyle name="Cálculo 2 4 4 2 3" xfId="314"/>
    <cellStyle name="Cálculo 2 4 4 2 3 2" xfId="5138"/>
    <cellStyle name="Cálculo 2 4 4 2 4" xfId="315"/>
    <cellStyle name="Cálculo 2 4 4 2 4 2" xfId="5139"/>
    <cellStyle name="Cálculo 2 4 4 2 5" xfId="316"/>
    <cellStyle name="Cálculo 2 4 4 2 5 2" xfId="5140"/>
    <cellStyle name="Cálculo 2 4 4 2 6" xfId="317"/>
    <cellStyle name="Cálculo 2 4 4 2 6 2" xfId="5141"/>
    <cellStyle name="Cálculo 2 4 4 2 7" xfId="318"/>
    <cellStyle name="Cálculo 2 4 4 2 7 2" xfId="5142"/>
    <cellStyle name="Cálculo 2 4 4 2 8" xfId="5136"/>
    <cellStyle name="Cálculo 2 4 4 3" xfId="5135"/>
    <cellStyle name="Cálculo 2 4 5" xfId="319"/>
    <cellStyle name="Cálculo 2 4 5 2" xfId="320"/>
    <cellStyle name="Cálculo 2 4 5 2 2" xfId="5144"/>
    <cellStyle name="Cálculo 2 4 5 3" xfId="321"/>
    <cellStyle name="Cálculo 2 4 5 3 2" xfId="5145"/>
    <cellStyle name="Cálculo 2 4 5 4" xfId="322"/>
    <cellStyle name="Cálculo 2 4 5 4 2" xfId="5146"/>
    <cellStyle name="Cálculo 2 4 5 5" xfId="323"/>
    <cellStyle name="Cálculo 2 4 5 5 2" xfId="5147"/>
    <cellStyle name="Cálculo 2 4 5 6" xfId="324"/>
    <cellStyle name="Cálculo 2 4 5 6 2" xfId="5148"/>
    <cellStyle name="Cálculo 2 4 5 7" xfId="325"/>
    <cellStyle name="Cálculo 2 4 5 7 2" xfId="5149"/>
    <cellStyle name="Cálculo 2 4 5 8" xfId="5143"/>
    <cellStyle name="Cálculo 2 4 6" xfId="5118"/>
    <cellStyle name="Cálculo 2 5" xfId="326"/>
    <cellStyle name="Cálculo 2 5 2" xfId="327"/>
    <cellStyle name="Cálculo 2 5 2 2" xfId="328"/>
    <cellStyle name="Cálculo 2 5 2 2 2" xfId="329"/>
    <cellStyle name="Cálculo 2 5 2 2 2 2" xfId="5153"/>
    <cellStyle name="Cálculo 2 5 2 2 3" xfId="330"/>
    <cellStyle name="Cálculo 2 5 2 2 3 2" xfId="5154"/>
    <cellStyle name="Cálculo 2 5 2 2 4" xfId="331"/>
    <cellStyle name="Cálculo 2 5 2 2 4 2" xfId="5155"/>
    <cellStyle name="Cálculo 2 5 2 2 5" xfId="332"/>
    <cellStyle name="Cálculo 2 5 2 2 5 2" xfId="5156"/>
    <cellStyle name="Cálculo 2 5 2 2 6" xfId="333"/>
    <cellStyle name="Cálculo 2 5 2 2 6 2" xfId="5157"/>
    <cellStyle name="Cálculo 2 5 2 2 7" xfId="334"/>
    <cellStyle name="Cálculo 2 5 2 2 7 2" xfId="5158"/>
    <cellStyle name="Cálculo 2 5 2 2 8" xfId="5152"/>
    <cellStyle name="Cálculo 2 5 2 3" xfId="5151"/>
    <cellStyle name="Cálculo 2 5 3" xfId="335"/>
    <cellStyle name="Cálculo 2 5 3 2" xfId="336"/>
    <cellStyle name="Cálculo 2 5 3 2 2" xfId="337"/>
    <cellStyle name="Cálculo 2 5 3 2 2 2" xfId="5161"/>
    <cellStyle name="Cálculo 2 5 3 2 3" xfId="338"/>
    <cellStyle name="Cálculo 2 5 3 2 3 2" xfId="5162"/>
    <cellStyle name="Cálculo 2 5 3 2 4" xfId="339"/>
    <cellStyle name="Cálculo 2 5 3 2 4 2" xfId="5163"/>
    <cellStyle name="Cálculo 2 5 3 2 5" xfId="340"/>
    <cellStyle name="Cálculo 2 5 3 2 5 2" xfId="5164"/>
    <cellStyle name="Cálculo 2 5 3 2 6" xfId="341"/>
    <cellStyle name="Cálculo 2 5 3 2 6 2" xfId="5165"/>
    <cellStyle name="Cálculo 2 5 3 2 7" xfId="342"/>
    <cellStyle name="Cálculo 2 5 3 2 7 2" xfId="5166"/>
    <cellStyle name="Cálculo 2 5 3 2 8" xfId="5160"/>
    <cellStyle name="Cálculo 2 5 3 3" xfId="5159"/>
    <cellStyle name="Cálculo 2 5 4" xfId="343"/>
    <cellStyle name="Cálculo 2 5 4 2" xfId="344"/>
    <cellStyle name="Cálculo 2 5 4 2 2" xfId="345"/>
    <cellStyle name="Cálculo 2 5 4 2 2 2" xfId="5169"/>
    <cellStyle name="Cálculo 2 5 4 2 3" xfId="346"/>
    <cellStyle name="Cálculo 2 5 4 2 3 2" xfId="5170"/>
    <cellStyle name="Cálculo 2 5 4 2 4" xfId="347"/>
    <cellStyle name="Cálculo 2 5 4 2 4 2" xfId="5171"/>
    <cellStyle name="Cálculo 2 5 4 2 5" xfId="348"/>
    <cellStyle name="Cálculo 2 5 4 2 5 2" xfId="5172"/>
    <cellStyle name="Cálculo 2 5 4 2 6" xfId="349"/>
    <cellStyle name="Cálculo 2 5 4 2 6 2" xfId="5173"/>
    <cellStyle name="Cálculo 2 5 4 2 7" xfId="350"/>
    <cellStyle name="Cálculo 2 5 4 2 7 2" xfId="5174"/>
    <cellStyle name="Cálculo 2 5 4 2 8" xfId="5168"/>
    <cellStyle name="Cálculo 2 5 4 3" xfId="5167"/>
    <cellStyle name="Cálculo 2 5 5" xfId="351"/>
    <cellStyle name="Cálculo 2 5 5 2" xfId="352"/>
    <cellStyle name="Cálculo 2 5 5 2 2" xfId="5176"/>
    <cellStyle name="Cálculo 2 5 5 3" xfId="353"/>
    <cellStyle name="Cálculo 2 5 5 3 2" xfId="5177"/>
    <cellStyle name="Cálculo 2 5 5 4" xfId="354"/>
    <cellStyle name="Cálculo 2 5 5 4 2" xfId="5178"/>
    <cellStyle name="Cálculo 2 5 5 5" xfId="355"/>
    <cellStyle name="Cálculo 2 5 5 5 2" xfId="5179"/>
    <cellStyle name="Cálculo 2 5 5 6" xfId="356"/>
    <cellStyle name="Cálculo 2 5 5 6 2" xfId="5180"/>
    <cellStyle name="Cálculo 2 5 5 7" xfId="357"/>
    <cellStyle name="Cálculo 2 5 5 7 2" xfId="5181"/>
    <cellStyle name="Cálculo 2 5 5 8" xfId="5175"/>
    <cellStyle name="Cálculo 2 5 6" xfId="5150"/>
    <cellStyle name="Cálculo 2 6" xfId="358"/>
    <cellStyle name="Cálculo 2 6 2" xfId="359"/>
    <cellStyle name="Cálculo 2 6 2 2" xfId="360"/>
    <cellStyle name="Cálculo 2 6 2 2 2" xfId="361"/>
    <cellStyle name="Cálculo 2 6 2 2 2 2" xfId="5185"/>
    <cellStyle name="Cálculo 2 6 2 2 3" xfId="362"/>
    <cellStyle name="Cálculo 2 6 2 2 3 2" xfId="5186"/>
    <cellStyle name="Cálculo 2 6 2 2 4" xfId="363"/>
    <cellStyle name="Cálculo 2 6 2 2 4 2" xfId="5187"/>
    <cellStyle name="Cálculo 2 6 2 2 5" xfId="364"/>
    <cellStyle name="Cálculo 2 6 2 2 5 2" xfId="5188"/>
    <cellStyle name="Cálculo 2 6 2 2 6" xfId="365"/>
    <cellStyle name="Cálculo 2 6 2 2 6 2" xfId="8910"/>
    <cellStyle name="Cálculo 2 6 2 2 7" xfId="366"/>
    <cellStyle name="Cálculo 2 6 2 2 7 2" xfId="8949"/>
    <cellStyle name="Cálculo 2 6 2 2 8" xfId="5184"/>
    <cellStyle name="Cálculo 2 6 2 3" xfId="5183"/>
    <cellStyle name="Cálculo 2 6 3" xfId="367"/>
    <cellStyle name="Cálculo 2 6 3 2" xfId="368"/>
    <cellStyle name="Cálculo 2 6 3 2 2" xfId="369"/>
    <cellStyle name="Cálculo 2 6 3 2 2 2" xfId="5191"/>
    <cellStyle name="Cálculo 2 6 3 2 3" xfId="370"/>
    <cellStyle name="Cálculo 2 6 3 2 3 2" xfId="8911"/>
    <cellStyle name="Cálculo 2 6 3 2 4" xfId="371"/>
    <cellStyle name="Cálculo 2 6 3 2 4 2" xfId="8950"/>
    <cellStyle name="Cálculo 2 6 3 2 5" xfId="372"/>
    <cellStyle name="Cálculo 2 6 3 2 5 2" xfId="5192"/>
    <cellStyle name="Cálculo 2 6 3 2 6" xfId="373"/>
    <cellStyle name="Cálculo 2 6 3 2 6 2" xfId="5193"/>
    <cellStyle name="Cálculo 2 6 3 2 7" xfId="374"/>
    <cellStyle name="Cálculo 2 6 3 2 7 2" xfId="5194"/>
    <cellStyle name="Cálculo 2 6 3 2 8" xfId="5190"/>
    <cellStyle name="Cálculo 2 6 3 3" xfId="5189"/>
    <cellStyle name="Cálculo 2 6 4" xfId="375"/>
    <cellStyle name="Cálculo 2 6 4 2" xfId="376"/>
    <cellStyle name="Cálculo 2 6 4 2 2" xfId="377"/>
    <cellStyle name="Cálculo 2 6 4 2 2 2" xfId="5195"/>
    <cellStyle name="Cálculo 2 6 4 2 3" xfId="378"/>
    <cellStyle name="Cálculo 2 6 4 2 3 2" xfId="5196"/>
    <cellStyle name="Cálculo 2 6 4 2 4" xfId="379"/>
    <cellStyle name="Cálculo 2 6 4 2 4 2" xfId="5197"/>
    <cellStyle name="Cálculo 2 6 4 2 5" xfId="380"/>
    <cellStyle name="Cálculo 2 6 4 2 5 2" xfId="5198"/>
    <cellStyle name="Cálculo 2 6 4 2 6" xfId="381"/>
    <cellStyle name="Cálculo 2 6 4 2 6 2" xfId="8913"/>
    <cellStyle name="Cálculo 2 6 4 2 7" xfId="382"/>
    <cellStyle name="Cálculo 2 6 4 2 7 2" xfId="8953"/>
    <cellStyle name="Cálculo 2 6 4 2 8" xfId="8952"/>
    <cellStyle name="Cálculo 2 6 4 3" xfId="8912"/>
    <cellStyle name="Cálculo 2 6 5" xfId="383"/>
    <cellStyle name="Cálculo 2 6 5 2" xfId="384"/>
    <cellStyle name="Cálculo 2 6 5 2 2" xfId="5200"/>
    <cellStyle name="Cálculo 2 6 5 3" xfId="385"/>
    <cellStyle name="Cálculo 2 6 5 3 2" xfId="5201"/>
    <cellStyle name="Cálculo 2 6 5 4" xfId="386"/>
    <cellStyle name="Cálculo 2 6 5 4 2" xfId="8914"/>
    <cellStyle name="Cálculo 2 6 5 5" xfId="387"/>
    <cellStyle name="Cálculo 2 6 5 5 2" xfId="8954"/>
    <cellStyle name="Cálculo 2 6 5 6" xfId="388"/>
    <cellStyle name="Cálculo 2 6 5 6 2" xfId="5202"/>
    <cellStyle name="Cálculo 2 6 5 7" xfId="389"/>
    <cellStyle name="Cálculo 2 6 5 7 2" xfId="5203"/>
    <cellStyle name="Cálculo 2 6 5 8" xfId="5199"/>
    <cellStyle name="Cálculo 2 6 6" xfId="5182"/>
    <cellStyle name="Cálculo 2 7" xfId="390"/>
    <cellStyle name="Cálculo 2 8" xfId="4952"/>
    <cellStyle name="Cálculo 2 9" xfId="8758"/>
    <cellStyle name="Cálculo 3" xfId="391"/>
    <cellStyle name="Cálculo 3 10" xfId="392"/>
    <cellStyle name="Cálculo 3 10 2" xfId="393"/>
    <cellStyle name="Cálculo 3 10 2 2" xfId="394"/>
    <cellStyle name="Cálculo 3 10 2 2 2" xfId="5207"/>
    <cellStyle name="Cálculo 3 10 2 3" xfId="395"/>
    <cellStyle name="Cálculo 3 10 2 3 2" xfId="5208"/>
    <cellStyle name="Cálculo 3 10 2 4" xfId="396"/>
    <cellStyle name="Cálculo 3 10 2 4 2" xfId="5209"/>
    <cellStyle name="Cálculo 3 10 2 5" xfId="397"/>
    <cellStyle name="Cálculo 3 10 2 5 2" xfId="5210"/>
    <cellStyle name="Cálculo 3 10 2 6" xfId="398"/>
    <cellStyle name="Cálculo 3 10 2 6 2" xfId="5211"/>
    <cellStyle name="Cálculo 3 10 2 7" xfId="399"/>
    <cellStyle name="Cálculo 3 10 2 7 2" xfId="9159"/>
    <cellStyle name="Cálculo 3 10 2 8" xfId="5206"/>
    <cellStyle name="Cálculo 3 10 3" xfId="5205"/>
    <cellStyle name="Cálculo 3 11" xfId="400"/>
    <cellStyle name="Cálculo 3 11 2" xfId="401"/>
    <cellStyle name="Cálculo 3 11 2 2" xfId="402"/>
    <cellStyle name="Cálculo 3 11 2 2 2" xfId="9117"/>
    <cellStyle name="Cálculo 3 11 2 3" xfId="403"/>
    <cellStyle name="Cálculo 3 11 2 3 2" xfId="5216"/>
    <cellStyle name="Cálculo 3 11 2 4" xfId="404"/>
    <cellStyle name="Cálculo 3 11 2 4 2" xfId="5217"/>
    <cellStyle name="Cálculo 3 11 2 5" xfId="405"/>
    <cellStyle name="Cálculo 3 11 2 5 2" xfId="5218"/>
    <cellStyle name="Cálculo 3 11 2 6" xfId="406"/>
    <cellStyle name="Cálculo 3 11 2 6 2" xfId="9139"/>
    <cellStyle name="Cálculo 3 11 2 7" xfId="407"/>
    <cellStyle name="Cálculo 3 11 2 7 2" xfId="9157"/>
    <cellStyle name="Cálculo 3 11 2 8" xfId="9158"/>
    <cellStyle name="Cálculo 3 11 3" xfId="9118"/>
    <cellStyle name="Cálculo 3 12" xfId="408"/>
    <cellStyle name="Cálculo 3 12 2" xfId="409"/>
    <cellStyle name="Cálculo 3 12 2 2" xfId="5223"/>
    <cellStyle name="Cálculo 3 12 3" xfId="410"/>
    <cellStyle name="Cálculo 3 12 3 2" xfId="5224"/>
    <cellStyle name="Cálculo 3 12 4" xfId="411"/>
    <cellStyle name="Cálculo 3 12 4 2" xfId="5225"/>
    <cellStyle name="Cálculo 3 12 5" xfId="412"/>
    <cellStyle name="Cálculo 3 12 5 2" xfId="9156"/>
    <cellStyle name="Cálculo 3 12 6" xfId="413"/>
    <cellStyle name="Cálculo 3 12 6 2" xfId="9115"/>
    <cellStyle name="Cálculo 3 12 7" xfId="414"/>
    <cellStyle name="Cálculo 3 12 7 2" xfId="5226"/>
    <cellStyle name="Cálculo 3 12 8" xfId="9116"/>
    <cellStyle name="Cálculo 3 13" xfId="5204"/>
    <cellStyle name="Cálculo 3 2" xfId="415"/>
    <cellStyle name="Cálculo 3 2 2" xfId="416"/>
    <cellStyle name="Cálculo 3 2 2 2" xfId="417"/>
    <cellStyle name="Cálculo 3 2 2 2 2" xfId="418"/>
    <cellStyle name="Cálculo 3 2 2 2 2 2" xfId="9114"/>
    <cellStyle name="Cálculo 3 2 2 2 3" xfId="419"/>
    <cellStyle name="Cálculo 3 2 2 2 3 2" xfId="5229"/>
    <cellStyle name="Cálculo 3 2 2 2 4" xfId="420"/>
    <cellStyle name="Cálculo 3 2 2 2 4 2" xfId="5230"/>
    <cellStyle name="Cálculo 3 2 2 2 5" xfId="421"/>
    <cellStyle name="Cálculo 3 2 2 2 5 2" xfId="5231"/>
    <cellStyle name="Cálculo 3 2 2 2 6" xfId="422"/>
    <cellStyle name="Cálculo 3 2 2 2 6 2" xfId="9154"/>
    <cellStyle name="Cálculo 3 2 2 2 7" xfId="423"/>
    <cellStyle name="Cálculo 3 2 2 2 7 2" xfId="8842"/>
    <cellStyle name="Cálculo 3 2 2 2 8" xfId="9155"/>
    <cellStyle name="Cálculo 3 2 2 3" xfId="5228"/>
    <cellStyle name="Cálculo 3 2 3" xfId="424"/>
    <cellStyle name="Cálculo 3 2 3 2" xfId="425"/>
    <cellStyle name="Cálculo 3 2 3 2 2" xfId="426"/>
    <cellStyle name="Cálculo 3 2 3 2 2 2" xfId="5233"/>
    <cellStyle name="Cálculo 3 2 3 2 3" xfId="427"/>
    <cellStyle name="Cálculo 3 2 3 2 3 2" xfId="5234"/>
    <cellStyle name="Cálculo 3 2 3 2 4" xfId="428"/>
    <cellStyle name="Cálculo 3 2 3 2 4 2" xfId="9153"/>
    <cellStyle name="Cálculo 3 2 3 2 5" xfId="429"/>
    <cellStyle name="Cálculo 3 2 3 2 5 2" xfId="9112"/>
    <cellStyle name="Cálculo 3 2 3 2 6" xfId="430"/>
    <cellStyle name="Cálculo 3 2 3 2 6 2" xfId="5235"/>
    <cellStyle name="Cálculo 3 2 3 2 7" xfId="431"/>
    <cellStyle name="Cálculo 3 2 3 2 7 2" xfId="5236"/>
    <cellStyle name="Cálculo 3 2 3 2 8" xfId="5232"/>
    <cellStyle name="Cálculo 3 2 3 3" xfId="9113"/>
    <cellStyle name="Cálculo 3 2 4" xfId="432"/>
    <cellStyle name="Cálculo 3 2 4 2" xfId="433"/>
    <cellStyle name="Cálculo 3 2 4 2 2" xfId="434"/>
    <cellStyle name="Cálculo 3 2 4 2 2 2" xfId="9111"/>
    <cellStyle name="Cálculo 3 2 4 2 3" xfId="435"/>
    <cellStyle name="Cálculo 3 2 4 2 3 2" xfId="5238"/>
    <cellStyle name="Cálculo 3 2 4 2 4" xfId="436"/>
    <cellStyle name="Cálculo 3 2 4 2 4 2" xfId="5239"/>
    <cellStyle name="Cálculo 3 2 4 2 5" xfId="437"/>
    <cellStyle name="Cálculo 3 2 4 2 5 2" xfId="5240"/>
    <cellStyle name="Cálculo 3 2 4 2 6" xfId="438"/>
    <cellStyle name="Cálculo 3 2 4 2 6 2" xfId="9151"/>
    <cellStyle name="Cálculo 3 2 4 2 7" xfId="439"/>
    <cellStyle name="Cálculo 3 2 4 2 7 2" xfId="9110"/>
    <cellStyle name="Cálculo 3 2 4 2 8" xfId="9152"/>
    <cellStyle name="Cálculo 3 2 4 3" xfId="5237"/>
    <cellStyle name="Cálculo 3 2 5" xfId="440"/>
    <cellStyle name="Cálculo 3 2 5 2" xfId="441"/>
    <cellStyle name="Cálculo 3 2 5 2 2" xfId="5242"/>
    <cellStyle name="Cálculo 3 2 5 3" xfId="442"/>
    <cellStyle name="Cálculo 3 2 5 3 2" xfId="5243"/>
    <cellStyle name="Cálculo 3 2 5 4" xfId="443"/>
    <cellStyle name="Cálculo 3 2 5 4 2" xfId="9150"/>
    <cellStyle name="Cálculo 3 2 5 5" xfId="444"/>
    <cellStyle name="Cálculo 3 2 5 5 2" xfId="9109"/>
    <cellStyle name="Cálculo 3 2 5 6" xfId="445"/>
    <cellStyle name="Cálculo 3 2 5 6 2" xfId="5244"/>
    <cellStyle name="Cálculo 3 2 5 7" xfId="446"/>
    <cellStyle name="Cálculo 3 2 5 7 2" xfId="5245"/>
    <cellStyle name="Cálculo 3 2 5 8" xfId="5241"/>
    <cellStyle name="Cálculo 3 2 6" xfId="5227"/>
    <cellStyle name="Cálculo 3 3" xfId="447"/>
    <cellStyle name="Cálculo 3 3 2" xfId="448"/>
    <cellStyle name="Cálculo 3 3 2 2" xfId="449"/>
    <cellStyle name="Cálculo 3 3 2 2 2" xfId="450"/>
    <cellStyle name="Cálculo 3 3 2 2 2 2" xfId="5249"/>
    <cellStyle name="Cálculo 3 3 2 2 3" xfId="451"/>
    <cellStyle name="Cálculo 3 3 2 2 3 2" xfId="5250"/>
    <cellStyle name="Cálculo 3 3 2 2 4" xfId="452"/>
    <cellStyle name="Cálculo 3 3 2 2 4 2" xfId="5251"/>
    <cellStyle name="Cálculo 3 3 2 2 5" xfId="453"/>
    <cellStyle name="Cálculo 3 3 2 2 5 2" xfId="5252"/>
    <cellStyle name="Cálculo 3 3 2 2 6" xfId="454"/>
    <cellStyle name="Cálculo 3 3 2 2 6 2" xfId="5253"/>
    <cellStyle name="Cálculo 3 3 2 2 7" xfId="455"/>
    <cellStyle name="Cálculo 3 3 2 2 7 2" xfId="5254"/>
    <cellStyle name="Cálculo 3 3 2 2 8" xfId="5248"/>
    <cellStyle name="Cálculo 3 3 2 3" xfId="5247"/>
    <cellStyle name="Cálculo 3 3 3" xfId="456"/>
    <cellStyle name="Cálculo 3 3 3 2" xfId="457"/>
    <cellStyle name="Cálculo 3 3 3 2 2" xfId="458"/>
    <cellStyle name="Cálculo 3 3 3 2 2 2" xfId="5257"/>
    <cellStyle name="Cálculo 3 3 3 2 3" xfId="459"/>
    <cellStyle name="Cálculo 3 3 3 2 3 2" xfId="5258"/>
    <cellStyle name="Cálculo 3 3 3 2 4" xfId="460"/>
    <cellStyle name="Cálculo 3 3 3 2 4 2" xfId="5259"/>
    <cellStyle name="Cálculo 3 3 3 2 5" xfId="461"/>
    <cellStyle name="Cálculo 3 3 3 2 5 2" xfId="5260"/>
    <cellStyle name="Cálculo 3 3 3 2 6" xfId="462"/>
    <cellStyle name="Cálculo 3 3 3 2 6 2" xfId="5261"/>
    <cellStyle name="Cálculo 3 3 3 2 7" xfId="463"/>
    <cellStyle name="Cálculo 3 3 3 2 7 2" xfId="5262"/>
    <cellStyle name="Cálculo 3 3 3 2 8" xfId="5256"/>
    <cellStyle name="Cálculo 3 3 3 3" xfId="5255"/>
    <cellStyle name="Cálculo 3 3 4" xfId="464"/>
    <cellStyle name="Cálculo 3 3 4 2" xfId="465"/>
    <cellStyle name="Cálculo 3 3 4 2 2" xfId="466"/>
    <cellStyle name="Cálculo 3 3 4 2 2 2" xfId="5265"/>
    <cellStyle name="Cálculo 3 3 4 2 3" xfId="467"/>
    <cellStyle name="Cálculo 3 3 4 2 3 2" xfId="5266"/>
    <cellStyle name="Cálculo 3 3 4 2 4" xfId="468"/>
    <cellStyle name="Cálculo 3 3 4 2 4 2" xfId="5267"/>
    <cellStyle name="Cálculo 3 3 4 2 5" xfId="469"/>
    <cellStyle name="Cálculo 3 3 4 2 5 2" xfId="5268"/>
    <cellStyle name="Cálculo 3 3 4 2 6" xfId="470"/>
    <cellStyle name="Cálculo 3 3 4 2 6 2" xfId="5269"/>
    <cellStyle name="Cálculo 3 3 4 2 7" xfId="471"/>
    <cellStyle name="Cálculo 3 3 4 2 7 2" xfId="5270"/>
    <cellStyle name="Cálculo 3 3 4 2 8" xfId="5264"/>
    <cellStyle name="Cálculo 3 3 4 3" xfId="5263"/>
    <cellStyle name="Cálculo 3 3 5" xfId="472"/>
    <cellStyle name="Cálculo 3 3 5 2" xfId="473"/>
    <cellStyle name="Cálculo 3 3 5 2 2" xfId="5272"/>
    <cellStyle name="Cálculo 3 3 5 3" xfId="474"/>
    <cellStyle name="Cálculo 3 3 5 3 2" xfId="5273"/>
    <cellStyle name="Cálculo 3 3 5 4" xfId="475"/>
    <cellStyle name="Cálculo 3 3 5 4 2" xfId="5274"/>
    <cellStyle name="Cálculo 3 3 5 5" xfId="476"/>
    <cellStyle name="Cálculo 3 3 5 5 2" xfId="5275"/>
    <cellStyle name="Cálculo 3 3 5 6" xfId="477"/>
    <cellStyle name="Cálculo 3 3 5 6 2" xfId="5276"/>
    <cellStyle name="Cálculo 3 3 5 7" xfId="478"/>
    <cellStyle name="Cálculo 3 3 5 7 2" xfId="5277"/>
    <cellStyle name="Cálculo 3 3 5 8" xfId="5271"/>
    <cellStyle name="Cálculo 3 3 6" xfId="5246"/>
    <cellStyle name="Cálculo 3 4" xfId="479"/>
    <cellStyle name="Cálculo 3 4 2" xfId="480"/>
    <cellStyle name="Cálculo 3 4 2 2" xfId="481"/>
    <cellStyle name="Cálculo 3 4 2 2 2" xfId="482"/>
    <cellStyle name="Cálculo 3 4 2 2 2 2" xfId="5281"/>
    <cellStyle name="Cálculo 3 4 2 2 3" xfId="483"/>
    <cellStyle name="Cálculo 3 4 2 2 3 2" xfId="5282"/>
    <cellStyle name="Cálculo 3 4 2 2 4" xfId="484"/>
    <cellStyle name="Cálculo 3 4 2 2 4 2" xfId="8973"/>
    <cellStyle name="Cálculo 3 4 2 2 5" xfId="485"/>
    <cellStyle name="Cálculo 3 4 2 2 5 2" xfId="8979"/>
    <cellStyle name="Cálculo 3 4 2 2 6" xfId="486"/>
    <cellStyle name="Cálculo 3 4 2 2 6 2" xfId="5283"/>
    <cellStyle name="Cálculo 3 4 2 2 7" xfId="487"/>
    <cellStyle name="Cálculo 3 4 2 2 7 2" xfId="5284"/>
    <cellStyle name="Cálculo 3 4 2 2 8" xfId="5280"/>
    <cellStyle name="Cálculo 3 4 2 3" xfId="5279"/>
    <cellStyle name="Cálculo 3 4 3" xfId="488"/>
    <cellStyle name="Cálculo 3 4 3 2" xfId="489"/>
    <cellStyle name="Cálculo 3 4 3 2 2" xfId="490"/>
    <cellStyle name="Cálculo 3 4 3 2 2 2" xfId="8849"/>
    <cellStyle name="Cálculo 3 4 3 2 3" xfId="491"/>
    <cellStyle name="Cálculo 3 4 3 2 3 2" xfId="5286"/>
    <cellStyle name="Cálculo 3 4 3 2 4" xfId="492"/>
    <cellStyle name="Cálculo 3 4 3 2 4 2" xfId="5287"/>
    <cellStyle name="Cálculo 3 4 3 2 5" xfId="493"/>
    <cellStyle name="Cálculo 3 4 3 2 5 2" xfId="5288"/>
    <cellStyle name="Cálculo 3 4 3 2 6" xfId="494"/>
    <cellStyle name="Cálculo 3 4 3 2 6 2" xfId="8974"/>
    <cellStyle name="Cálculo 3 4 3 2 7" xfId="495"/>
    <cellStyle name="Cálculo 3 4 3 2 7 2" xfId="8851"/>
    <cellStyle name="Cálculo 3 4 3 2 8" xfId="8833"/>
    <cellStyle name="Cálculo 3 4 3 3" xfId="5285"/>
    <cellStyle name="Cálculo 3 4 4" xfId="496"/>
    <cellStyle name="Cálculo 3 4 4 2" xfId="497"/>
    <cellStyle name="Cálculo 3 4 4 2 2" xfId="498"/>
    <cellStyle name="Cálculo 3 4 4 2 2 2" xfId="5291"/>
    <cellStyle name="Cálculo 3 4 4 2 3" xfId="499"/>
    <cellStyle name="Cálculo 3 4 4 2 3 2" xfId="5292"/>
    <cellStyle name="Cálculo 3 4 4 2 4" xfId="500"/>
    <cellStyle name="Cálculo 3 4 4 2 4 2" xfId="9207"/>
    <cellStyle name="Cálculo 3 4 4 2 5" xfId="501"/>
    <cellStyle name="Cálculo 3 4 4 2 5 2" xfId="8852"/>
    <cellStyle name="Cálculo 3 4 4 2 6" xfId="502"/>
    <cellStyle name="Cálculo 3 4 4 2 6 2" xfId="5293"/>
    <cellStyle name="Cálculo 3 4 4 2 7" xfId="503"/>
    <cellStyle name="Cálculo 3 4 4 2 7 2" xfId="5294"/>
    <cellStyle name="Cálculo 3 4 4 2 8" xfId="5290"/>
    <cellStyle name="Cálculo 3 4 4 3" xfId="5289"/>
    <cellStyle name="Cálculo 3 4 5" xfId="504"/>
    <cellStyle name="Cálculo 3 4 5 2" xfId="505"/>
    <cellStyle name="Cálculo 3 4 5 2 2" xfId="8834"/>
    <cellStyle name="Cálculo 3 4 5 3" xfId="506"/>
    <cellStyle name="Cálculo 3 4 5 3 2" xfId="8853"/>
    <cellStyle name="Cálculo 3 4 5 4" xfId="507"/>
    <cellStyle name="Cálculo 3 4 5 4 2" xfId="5296"/>
    <cellStyle name="Cálculo 3 4 5 5" xfId="508"/>
    <cellStyle name="Cálculo 3 4 5 5 2" xfId="5297"/>
    <cellStyle name="Cálculo 3 4 5 6" xfId="509"/>
    <cellStyle name="Cálculo 3 4 5 6 2" xfId="5298"/>
    <cellStyle name="Cálculo 3 4 5 7" xfId="510"/>
    <cellStyle name="Cálculo 3 4 5 7 2" xfId="5299"/>
    <cellStyle name="Cálculo 3 4 5 8" xfId="5295"/>
    <cellStyle name="Cálculo 3 4 6" xfId="5278"/>
    <cellStyle name="Cálculo 3 5" xfId="511"/>
    <cellStyle name="Cálculo 3 5 2" xfId="512"/>
    <cellStyle name="Cálculo 3 5 2 2" xfId="513"/>
    <cellStyle name="Cálculo 3 5 2 2 2" xfId="514"/>
    <cellStyle name="Cálculo 3 5 2 2 2 2" xfId="5303"/>
    <cellStyle name="Cálculo 3 5 2 2 3" xfId="515"/>
    <cellStyle name="Cálculo 3 5 2 2 3 2" xfId="5304"/>
    <cellStyle name="Cálculo 3 5 2 2 4" xfId="516"/>
    <cellStyle name="Cálculo 3 5 2 2 4 2" xfId="9124"/>
    <cellStyle name="Cálculo 3 5 2 2 5" xfId="517"/>
    <cellStyle name="Cálculo 3 5 2 2 5 2" xfId="4902"/>
    <cellStyle name="Cálculo 3 5 2 2 6" xfId="518"/>
    <cellStyle name="Cálculo 3 5 2 2 6 2" xfId="5025"/>
    <cellStyle name="Cálculo 3 5 2 2 7" xfId="519"/>
    <cellStyle name="Cálculo 3 5 2 2 7 2" xfId="5305"/>
    <cellStyle name="Cálculo 3 5 2 2 8" xfId="5302"/>
    <cellStyle name="Cálculo 3 5 2 3" xfId="5301"/>
    <cellStyle name="Cálculo 3 5 3" xfId="520"/>
    <cellStyle name="Cálculo 3 5 3 2" xfId="521"/>
    <cellStyle name="Cálculo 3 5 3 2 2" xfId="522"/>
    <cellStyle name="Cálculo 3 5 3 2 2 2" xfId="9160"/>
    <cellStyle name="Cálculo 3 5 3 2 3" xfId="523"/>
    <cellStyle name="Cálculo 3 5 3 2 3 2" xfId="5306"/>
    <cellStyle name="Cálculo 3 5 3 2 4" xfId="524"/>
    <cellStyle name="Cálculo 3 5 3 2 4 2" xfId="4947"/>
    <cellStyle name="Cálculo 3 5 3 2 5" xfId="525"/>
    <cellStyle name="Cálculo 3 5 3 2 5 2" xfId="5307"/>
    <cellStyle name="Cálculo 3 5 3 2 6" xfId="526"/>
    <cellStyle name="Cálculo 3 5 3 2 6 2" xfId="5308"/>
    <cellStyle name="Cálculo 3 5 3 2 7" xfId="527"/>
    <cellStyle name="Cálculo 3 5 3 2 7 2" xfId="8805"/>
    <cellStyle name="Cálculo 3 5 3 2 8" xfId="8804"/>
    <cellStyle name="Cálculo 3 5 3 3" xfId="4945"/>
    <cellStyle name="Cálculo 3 5 4" xfId="528"/>
    <cellStyle name="Cálculo 3 5 4 2" xfId="529"/>
    <cellStyle name="Cálculo 3 5 4 2 2" xfId="530"/>
    <cellStyle name="Cálculo 3 5 4 2 2 2" xfId="5309"/>
    <cellStyle name="Cálculo 3 5 4 2 3" xfId="531"/>
    <cellStyle name="Cálculo 3 5 4 2 3 2" xfId="5310"/>
    <cellStyle name="Cálculo 3 5 4 2 4" xfId="532"/>
    <cellStyle name="Cálculo 3 5 4 2 4 2" xfId="5311"/>
    <cellStyle name="Cálculo 3 5 4 2 5" xfId="533"/>
    <cellStyle name="Cálculo 3 5 4 2 5 2" xfId="4915"/>
    <cellStyle name="Cálculo 3 5 4 2 6" xfId="534"/>
    <cellStyle name="Cálculo 3 5 4 2 6 2" xfId="4953"/>
    <cellStyle name="Cálculo 3 5 4 2 7" xfId="535"/>
    <cellStyle name="Cálculo 3 5 4 2 7 2" xfId="4984"/>
    <cellStyle name="Cálculo 3 5 4 2 8" xfId="4942"/>
    <cellStyle name="Cálculo 3 5 4 3" xfId="9053"/>
    <cellStyle name="Cálculo 3 5 5" xfId="536"/>
    <cellStyle name="Cálculo 3 5 5 2" xfId="537"/>
    <cellStyle name="Cálculo 3 5 5 2 2" xfId="9042"/>
    <cellStyle name="Cálculo 3 5 5 3" xfId="538"/>
    <cellStyle name="Cálculo 3 5 5 3 2" xfId="9052"/>
    <cellStyle name="Cálculo 3 5 5 4" xfId="539"/>
    <cellStyle name="Cálculo 3 5 5 4 2" xfId="5002"/>
    <cellStyle name="Cálculo 3 5 5 5" xfId="540"/>
    <cellStyle name="Cálculo 3 5 5 5 2" xfId="4977"/>
    <cellStyle name="Cálculo 3 5 5 6" xfId="541"/>
    <cellStyle name="Cálculo 3 5 5 6 2" xfId="5313"/>
    <cellStyle name="Cálculo 3 5 5 7" xfId="542"/>
    <cellStyle name="Cálculo 3 5 5 7 2" xfId="4996"/>
    <cellStyle name="Cálculo 3 5 5 8" xfId="5312"/>
    <cellStyle name="Cálculo 3 5 6" xfId="5300"/>
    <cellStyle name="Cálculo 3 6" xfId="543"/>
    <cellStyle name="Cálculo 3 6 2" xfId="544"/>
    <cellStyle name="Cálculo 3 6 2 2" xfId="545"/>
    <cellStyle name="Cálculo 3 6 2 2 2" xfId="546"/>
    <cellStyle name="Cálculo 3 6 2 2 2 2" xfId="5315"/>
    <cellStyle name="Cálculo 3 6 2 2 3" xfId="547"/>
    <cellStyle name="Cálculo 3 6 2 2 3 2" xfId="4916"/>
    <cellStyle name="Cálculo 3 6 2 2 4" xfId="548"/>
    <cellStyle name="Cálculo 3 6 2 2 4 2" xfId="9166"/>
    <cellStyle name="Cálculo 3 6 2 2 5" xfId="549"/>
    <cellStyle name="Cálculo 3 6 2 2 5 2" xfId="9162"/>
    <cellStyle name="Cálculo 3 6 2 2 6" xfId="550"/>
    <cellStyle name="Cálculo 3 6 2 2 6 2" xfId="4954"/>
    <cellStyle name="Cálculo 3 6 2 2 7" xfId="551"/>
    <cellStyle name="Cálculo 3 6 2 2 7 2" xfId="5316"/>
    <cellStyle name="Cálculo 3 6 2 2 8" xfId="5314"/>
    <cellStyle name="Cálculo 3 6 2 3" xfId="5005"/>
    <cellStyle name="Cálculo 3 6 3" xfId="552"/>
    <cellStyle name="Cálculo 3 6 3 2" xfId="553"/>
    <cellStyle name="Cálculo 3 6 3 2 2" xfId="554"/>
    <cellStyle name="Cálculo 3 6 3 2 2 2" xfId="9120"/>
    <cellStyle name="Cálculo 3 6 3 2 3" xfId="555"/>
    <cellStyle name="Cálculo 3 6 3 2 3 2" xfId="5318"/>
    <cellStyle name="Cálculo 3 6 3 2 4" xfId="556"/>
    <cellStyle name="Cálculo 3 6 3 2 4 2" xfId="5319"/>
    <cellStyle name="Cálculo 3 6 3 2 5" xfId="557"/>
    <cellStyle name="Cálculo 3 6 3 2 5 2" xfId="5320"/>
    <cellStyle name="Cálculo 3 6 3 2 6" xfId="558"/>
    <cellStyle name="Cálculo 3 6 3 2 6 2" xfId="9050"/>
    <cellStyle name="Cálculo 3 6 3 2 7" xfId="559"/>
    <cellStyle name="Cálculo 3 6 3 2 7 2" xfId="4903"/>
    <cellStyle name="Cálculo 3 6 3 2 8" xfId="9123"/>
    <cellStyle name="Cálculo 3 6 3 3" xfId="5317"/>
    <cellStyle name="Cálculo 3 6 4" xfId="560"/>
    <cellStyle name="Cálculo 3 6 4 2" xfId="561"/>
    <cellStyle name="Cálculo 3 6 4 2 2" xfId="562"/>
    <cellStyle name="Cálculo 3 6 4 2 2 2" xfId="4935"/>
    <cellStyle name="Cálculo 3 6 4 2 3" xfId="563"/>
    <cellStyle name="Cálculo 3 6 4 2 3 2" xfId="9049"/>
    <cellStyle name="Cálculo 3 6 4 2 4" xfId="564"/>
    <cellStyle name="Cálculo 3 6 4 2 4 2" xfId="4943"/>
    <cellStyle name="Cálculo 3 6 4 2 5" xfId="565"/>
    <cellStyle name="Cálculo 3 6 4 2 5 2" xfId="4917"/>
    <cellStyle name="Cálculo 3 6 4 2 6" xfId="566"/>
    <cellStyle name="Cálculo 3 6 4 2 6 2" xfId="4955"/>
    <cellStyle name="Cálculo 3 6 4 2 7" xfId="567"/>
    <cellStyle name="Cálculo 3 6 4 2 7 2" xfId="5323"/>
    <cellStyle name="Cálculo 3 6 4 2 8" xfId="5322"/>
    <cellStyle name="Cálculo 3 6 4 3" xfId="5321"/>
    <cellStyle name="Cálculo 3 6 5" xfId="568"/>
    <cellStyle name="Cálculo 3 6 5 2" xfId="569"/>
    <cellStyle name="Cálculo 3 6 5 2 2" xfId="5007"/>
    <cellStyle name="Cálculo 3 6 5 3" xfId="570"/>
    <cellStyle name="Cálculo 3 6 5 3 2" xfId="5324"/>
    <cellStyle name="Cálculo 3 6 5 4" xfId="571"/>
    <cellStyle name="Cálculo 3 6 5 4 2" xfId="5325"/>
    <cellStyle name="Cálculo 3 6 5 5" xfId="572"/>
    <cellStyle name="Cálculo 3 6 5 5 2" xfId="4918"/>
    <cellStyle name="Cálculo 3 6 5 6" xfId="573"/>
    <cellStyle name="Cálculo 3 6 5 6 2" xfId="9165"/>
    <cellStyle name="Cálculo 3 6 5 7" xfId="574"/>
    <cellStyle name="Cálculo 3 6 5 7 2" xfId="9161"/>
    <cellStyle name="Cálculo 3 6 5 8" xfId="9048"/>
    <cellStyle name="Cálculo 3 6 6" xfId="9051"/>
    <cellStyle name="Cálculo 3 7" xfId="575"/>
    <cellStyle name="Cálculo 3 7 2" xfId="576"/>
    <cellStyle name="Cálculo 3 7 2 2" xfId="577"/>
    <cellStyle name="Cálculo 3 7 2 2 2" xfId="578"/>
    <cellStyle name="Cálculo 3 7 2 2 2 2" xfId="5328"/>
    <cellStyle name="Cálculo 3 7 2 2 3" xfId="579"/>
    <cellStyle name="Cálculo 3 7 2 2 3 2" xfId="4919"/>
    <cellStyle name="Cálculo 3 7 2 2 4" xfId="580"/>
    <cellStyle name="Cálculo 3 7 2 2 4 2" xfId="4957"/>
    <cellStyle name="Cálculo 3 7 2 2 5" xfId="581"/>
    <cellStyle name="Cálculo 3 7 2 2 5 2" xfId="5329"/>
    <cellStyle name="Cálculo 3 7 2 2 6" xfId="582"/>
    <cellStyle name="Cálculo 3 7 2 2 6 2" xfId="5330"/>
    <cellStyle name="Cálculo 3 7 2 2 7" xfId="583"/>
    <cellStyle name="Cálculo 3 7 2 2 7 2" xfId="5331"/>
    <cellStyle name="Cálculo 3 7 2 2 8" xfId="5327"/>
    <cellStyle name="Cálculo 3 7 2 3" xfId="5326"/>
    <cellStyle name="Cálculo 3 7 3" xfId="584"/>
    <cellStyle name="Cálculo 3 7 3 2" xfId="585"/>
    <cellStyle name="Cálculo 3 7 3 2 2" xfId="586"/>
    <cellStyle name="Cálculo 3 7 3 2 2 2" xfId="5332"/>
    <cellStyle name="Cálculo 3 7 3 2 3" xfId="587"/>
    <cellStyle name="Cálculo 3 7 3 2 3 2" xfId="5333"/>
    <cellStyle name="Cálculo 3 7 3 2 4" xfId="588"/>
    <cellStyle name="Cálculo 3 7 3 2 4 2" xfId="5334"/>
    <cellStyle name="Cálculo 3 7 3 2 5" xfId="589"/>
    <cellStyle name="Cálculo 3 7 3 2 5 2" xfId="4921"/>
    <cellStyle name="Cálculo 3 7 3 2 6" xfId="590"/>
    <cellStyle name="Cálculo 3 7 3 2 6 2" xfId="4959"/>
    <cellStyle name="Cálculo 3 7 3 2 7" xfId="591"/>
    <cellStyle name="Cálculo 3 7 3 2 7 2" xfId="5335"/>
    <cellStyle name="Cálculo 3 7 3 2 8" xfId="4958"/>
    <cellStyle name="Cálculo 3 7 3 3" xfId="4920"/>
    <cellStyle name="Cálculo 3 7 4" xfId="592"/>
    <cellStyle name="Cálculo 3 7 4 2" xfId="593"/>
    <cellStyle name="Cálculo 3 7 4 2 2" xfId="594"/>
    <cellStyle name="Cálculo 3 7 4 2 2 2" xfId="4922"/>
    <cellStyle name="Cálculo 3 7 4 2 3" xfId="595"/>
    <cellStyle name="Cálculo 3 7 4 2 3 2" xfId="4960"/>
    <cellStyle name="Cálculo 3 7 4 2 4" xfId="596"/>
    <cellStyle name="Cálculo 3 7 4 2 4 2" xfId="5338"/>
    <cellStyle name="Cálculo 3 7 4 2 5" xfId="597"/>
    <cellStyle name="Cálculo 3 7 4 2 5 2" xfId="5339"/>
    <cellStyle name="Cálculo 3 7 4 2 6" xfId="598"/>
    <cellStyle name="Cálculo 3 7 4 2 6 2" xfId="5340"/>
    <cellStyle name="Cálculo 3 7 4 2 7" xfId="599"/>
    <cellStyle name="Cálculo 3 7 4 2 7 2" xfId="4923"/>
    <cellStyle name="Cálculo 3 7 4 2 8" xfId="5337"/>
    <cellStyle name="Cálculo 3 7 4 3" xfId="5336"/>
    <cellStyle name="Cálculo 3 7 5" xfId="600"/>
    <cellStyle name="Cálculo 3 7 5 2" xfId="601"/>
    <cellStyle name="Cálculo 3 7 5 2 2" xfId="5341"/>
    <cellStyle name="Cálculo 3 7 5 3" xfId="602"/>
    <cellStyle name="Cálculo 3 7 5 3 2" xfId="5342"/>
    <cellStyle name="Cálculo 3 7 5 4" xfId="603"/>
    <cellStyle name="Cálculo 3 7 5 4 2" xfId="5343"/>
    <cellStyle name="Cálculo 3 7 5 5" xfId="604"/>
    <cellStyle name="Cálculo 3 7 5 5 2" xfId="5344"/>
    <cellStyle name="Cálculo 3 7 5 6" xfId="605"/>
    <cellStyle name="Cálculo 3 7 5 6 2" xfId="5345"/>
    <cellStyle name="Cálculo 3 7 5 7" xfId="606"/>
    <cellStyle name="Cálculo 3 7 5 7 2" xfId="5346"/>
    <cellStyle name="Cálculo 3 7 5 8" xfId="4961"/>
    <cellStyle name="Cálculo 3 7 6" xfId="4956"/>
    <cellStyle name="Cálculo 3 8" xfId="607"/>
    <cellStyle name="Cálculo 3 8 2" xfId="608"/>
    <cellStyle name="Cálculo 3 8 2 2" xfId="609"/>
    <cellStyle name="Cálculo 3 8 2 2 2" xfId="610"/>
    <cellStyle name="Cálculo 3 8 2 2 2 2" xfId="5350"/>
    <cellStyle name="Cálculo 3 8 2 2 3" xfId="611"/>
    <cellStyle name="Cálculo 3 8 2 2 3 2" xfId="5351"/>
    <cellStyle name="Cálculo 3 8 2 2 4" xfId="612"/>
    <cellStyle name="Cálculo 3 8 2 2 4 2" xfId="5352"/>
    <cellStyle name="Cálculo 3 8 2 2 5" xfId="613"/>
    <cellStyle name="Cálculo 3 8 2 2 5 2" xfId="5353"/>
    <cellStyle name="Cálculo 3 8 2 2 6" xfId="614"/>
    <cellStyle name="Cálculo 3 8 2 2 6 2" xfId="8746"/>
    <cellStyle name="Cálculo 3 8 2 2 7" xfId="615"/>
    <cellStyle name="Cálculo 3 8 2 2 7 2" xfId="8774"/>
    <cellStyle name="Cálculo 3 8 2 2 8" xfId="5349"/>
    <cellStyle name="Cálculo 3 8 2 3" xfId="5348"/>
    <cellStyle name="Cálculo 3 8 3" xfId="616"/>
    <cellStyle name="Cálculo 3 8 3 2" xfId="617"/>
    <cellStyle name="Cálculo 3 8 3 2 2" xfId="618"/>
    <cellStyle name="Cálculo 3 8 3 2 2 2" xfId="5356"/>
    <cellStyle name="Cálculo 3 8 3 2 3" xfId="619"/>
    <cellStyle name="Cálculo 3 8 3 2 3 2" xfId="8747"/>
    <cellStyle name="Cálculo 3 8 3 2 4" xfId="620"/>
    <cellStyle name="Cálculo 3 8 3 2 4 2" xfId="8775"/>
    <cellStyle name="Cálculo 3 8 3 2 5" xfId="621"/>
    <cellStyle name="Cálculo 3 8 3 2 5 2" xfId="5357"/>
    <cellStyle name="Cálculo 3 8 3 2 6" xfId="622"/>
    <cellStyle name="Cálculo 3 8 3 2 6 2" xfId="5358"/>
    <cellStyle name="Cálculo 3 8 3 2 7" xfId="623"/>
    <cellStyle name="Cálculo 3 8 3 2 7 2" xfId="5359"/>
    <cellStyle name="Cálculo 3 8 3 2 8" xfId="5355"/>
    <cellStyle name="Cálculo 3 8 3 3" xfId="5354"/>
    <cellStyle name="Cálculo 3 8 4" xfId="624"/>
    <cellStyle name="Cálculo 3 8 4 2" xfId="625"/>
    <cellStyle name="Cálculo 3 8 4 2 2" xfId="626"/>
    <cellStyle name="Cálculo 3 8 4 2 2 2" xfId="5360"/>
    <cellStyle name="Cálculo 3 8 4 2 3" xfId="627"/>
    <cellStyle name="Cálculo 3 8 4 2 3 2" xfId="5361"/>
    <cellStyle name="Cálculo 3 8 4 2 4" xfId="628"/>
    <cellStyle name="Cálculo 3 8 4 2 4 2" xfId="5362"/>
    <cellStyle name="Cálculo 3 8 4 2 5" xfId="629"/>
    <cellStyle name="Cálculo 3 8 4 2 5 2" xfId="5363"/>
    <cellStyle name="Cálculo 3 8 4 2 6" xfId="630"/>
    <cellStyle name="Cálculo 3 8 4 2 6 2" xfId="8749"/>
    <cellStyle name="Cálculo 3 8 4 2 7" xfId="631"/>
    <cellStyle name="Cálculo 3 8 4 2 7 2" xfId="8776"/>
    <cellStyle name="Cálculo 3 8 4 2 8" xfId="8861"/>
    <cellStyle name="Cálculo 3 8 4 3" xfId="8748"/>
    <cellStyle name="Cálculo 3 8 5" xfId="632"/>
    <cellStyle name="Cálculo 3 8 5 2" xfId="633"/>
    <cellStyle name="Cálculo 3 8 5 2 2" xfId="5365"/>
    <cellStyle name="Cálculo 3 8 5 3" xfId="634"/>
    <cellStyle name="Cálculo 3 8 5 3 2" xfId="5366"/>
    <cellStyle name="Cálculo 3 8 5 4" xfId="635"/>
    <cellStyle name="Cálculo 3 8 5 4 2" xfId="8750"/>
    <cellStyle name="Cálculo 3 8 5 5" xfId="636"/>
    <cellStyle name="Cálculo 3 8 5 5 2" xfId="8777"/>
    <cellStyle name="Cálculo 3 8 5 6" xfId="637"/>
    <cellStyle name="Cálculo 3 8 5 6 2" xfId="5367"/>
    <cellStyle name="Cálculo 3 8 5 7" xfId="638"/>
    <cellStyle name="Cálculo 3 8 5 7 2" xfId="5368"/>
    <cellStyle name="Cálculo 3 8 5 8" xfId="5364"/>
    <cellStyle name="Cálculo 3 8 6" xfId="5347"/>
    <cellStyle name="Cálculo 3 9" xfId="639"/>
    <cellStyle name="Cálculo 3 9 2" xfId="640"/>
    <cellStyle name="Cálculo 3 9 2 2" xfId="641"/>
    <cellStyle name="Cálculo 3 9 2 2 2" xfId="5371"/>
    <cellStyle name="Cálculo 3 9 2 3" xfId="642"/>
    <cellStyle name="Cálculo 3 9 2 3 2" xfId="5372"/>
    <cellStyle name="Cálculo 3 9 2 4" xfId="643"/>
    <cellStyle name="Cálculo 3 9 2 4 2" xfId="5373"/>
    <cellStyle name="Cálculo 3 9 2 5" xfId="644"/>
    <cellStyle name="Cálculo 3 9 2 5 2" xfId="5374"/>
    <cellStyle name="Cálculo 3 9 2 6" xfId="645"/>
    <cellStyle name="Cálculo 3 9 2 6 2" xfId="5375"/>
    <cellStyle name="Cálculo 3 9 2 7" xfId="646"/>
    <cellStyle name="Cálculo 3 9 2 7 2" xfId="5376"/>
    <cellStyle name="Cálculo 3 9 2 8" xfId="5370"/>
    <cellStyle name="Cálculo 3 9 3" xfId="5369"/>
    <cellStyle name="Cálculo 4" xfId="647"/>
    <cellStyle name="Cálculo 4 2" xfId="5377"/>
    <cellStyle name="Cálculo 5" xfId="4914"/>
    <cellStyle name="Cálculo 6" xfId="8786"/>
    <cellStyle name="Cálculo 7" xfId="9260"/>
    <cellStyle name="Cálculo 8" xfId="9249"/>
    <cellStyle name="Celda de comprobación" xfId="21" builtinId="23" customBuiltin="1"/>
    <cellStyle name="Celda de comprobación 2" xfId="78"/>
    <cellStyle name="Celda de comprobación 2 2" xfId="114"/>
    <cellStyle name="Celda de comprobación 2 2 2" xfId="648"/>
    <cellStyle name="Celda de comprobación 2 2 2 2" xfId="5212"/>
    <cellStyle name="Celda de comprobación 2 2 2 3" xfId="8404"/>
    <cellStyle name="Celda de comprobación 2 2 3" xfId="9088"/>
    <cellStyle name="Celda de comprobación 2 2 4" xfId="8821"/>
    <cellStyle name="Celda de comprobación 2 3" xfId="118"/>
    <cellStyle name="Celda de comprobación 2 3 2" xfId="4988"/>
    <cellStyle name="Celda de comprobación 2 3 3" xfId="9085"/>
    <cellStyle name="Celda de comprobación 2 3 4" xfId="8817"/>
    <cellStyle name="Celda de comprobación 2 4" xfId="9012"/>
    <cellStyle name="Celda de comprobación 2 4 2" xfId="9193"/>
    <cellStyle name="Celda de comprobación 2 4 3" xfId="8877"/>
    <cellStyle name="Celda de comprobación 2 4 4" xfId="7620"/>
    <cellStyle name="Celda de comprobación 3" xfId="106"/>
    <cellStyle name="Celda de comprobación 3 2" xfId="649"/>
    <cellStyle name="Celda de comprobación 3 2 2" xfId="5213"/>
    <cellStyle name="Celda de comprobación 3 2 3" xfId="8403"/>
    <cellStyle name="Celda de comprobación 3 3" xfId="9094"/>
    <cellStyle name="Celda de comprobación 3 4" xfId="8828"/>
    <cellStyle name="Celda de comprobación 4" xfId="126"/>
    <cellStyle name="Celda de comprobación 4 2" xfId="650"/>
    <cellStyle name="Celda de comprobación 4 2 2" xfId="5214"/>
    <cellStyle name="Celda de comprobación 4 2 3" xfId="8402"/>
    <cellStyle name="Celda de comprobación 4 3" xfId="9079"/>
    <cellStyle name="Celda de comprobación 4 4" xfId="8809"/>
    <cellStyle name="Celda de comprobación 5" xfId="651"/>
    <cellStyle name="Celda de comprobación 5 2" xfId="5215"/>
    <cellStyle name="Celda de comprobación 5 3" xfId="8401"/>
    <cellStyle name="Celda de comprobación 6" xfId="4886"/>
    <cellStyle name="Celda de comprobación 6 2" xfId="9015"/>
    <cellStyle name="Celda de comprobación 6 3" xfId="9196"/>
    <cellStyle name="Celda de comprobación 6 4" xfId="8986"/>
    <cellStyle name="Celda de comprobación 6 5" xfId="7621"/>
    <cellStyle name="Celda vinculada" xfId="22" builtinId="24" customBuiltin="1"/>
    <cellStyle name="Celda vinculada 2" xfId="79"/>
    <cellStyle name="Celda vinculada 2 2" xfId="652"/>
    <cellStyle name="Celda vinculada 2 3" xfId="653"/>
    <cellStyle name="Celda vinculada 3" xfId="654"/>
    <cellStyle name="Check Cell" xfId="655"/>
    <cellStyle name="Check Cell 2" xfId="656"/>
    <cellStyle name="Check Cell 2 2" xfId="657"/>
    <cellStyle name="Check Cell 2 2 2" xfId="5221"/>
    <cellStyle name="Check Cell 2 2 3" xfId="8395"/>
    <cellStyle name="Check Cell 2 3" xfId="5220"/>
    <cellStyle name="Check Cell 2 4" xfId="8396"/>
    <cellStyle name="Check Cell 3" xfId="658"/>
    <cellStyle name="Check Cell 3 2" xfId="5222"/>
    <cellStyle name="Check Cell 3 3" xfId="8394"/>
    <cellStyle name="Check Cell 4" xfId="5219"/>
    <cellStyle name="Check Cell 5" xfId="8397"/>
    <cellStyle name="Encabezado 1" xfId="46" builtinId="16" customBuiltin="1"/>
    <cellStyle name="Encabezado 1 2" xfId="4883"/>
    <cellStyle name="Encabezado 4" xfId="23" builtinId="19" customBuiltin="1"/>
    <cellStyle name="Encabezado 4 2" xfId="80"/>
    <cellStyle name="Encabezado 4 2 2" xfId="659"/>
    <cellStyle name="Encabezado 4 2 3" xfId="660"/>
    <cellStyle name="Encabezado 4 3" xfId="661"/>
    <cellStyle name="Énfasis1" xfId="24" builtinId="29" customBuiltin="1"/>
    <cellStyle name="Énfasis1 2" xfId="81"/>
    <cellStyle name="Énfasis1 2 2" xfId="662"/>
    <cellStyle name="Énfasis1 2 3" xfId="663"/>
    <cellStyle name="Énfasis1 3" xfId="664"/>
    <cellStyle name="Énfasis2" xfId="25" builtinId="33" customBuiltin="1"/>
    <cellStyle name="Énfasis2 2" xfId="82"/>
    <cellStyle name="Énfasis2 2 2" xfId="665"/>
    <cellStyle name="Énfasis2 2 3" xfId="666"/>
    <cellStyle name="Énfasis2 3" xfId="667"/>
    <cellStyle name="Énfasis3" xfId="26" builtinId="37" customBuiltin="1"/>
    <cellStyle name="Énfasis3 2" xfId="83"/>
    <cellStyle name="Énfasis3 2 2" xfId="668"/>
    <cellStyle name="Énfasis3 2 3" xfId="669"/>
    <cellStyle name="Énfasis3 3" xfId="670"/>
    <cellStyle name="Énfasis4" xfId="27" builtinId="41" customBuiltin="1"/>
    <cellStyle name="Énfasis4 2" xfId="84"/>
    <cellStyle name="Énfasis4 2 2" xfId="671"/>
    <cellStyle name="Énfasis4 2 3" xfId="672"/>
    <cellStyle name="Énfasis4 3" xfId="673"/>
    <cellStyle name="Énfasis5" xfId="28" builtinId="45" customBuiltin="1"/>
    <cellStyle name="Énfasis5 2" xfId="85"/>
    <cellStyle name="Énfasis5 2 2" xfId="674"/>
    <cellStyle name="Énfasis5 2 3" xfId="675"/>
    <cellStyle name="Énfasis5 3" xfId="676"/>
    <cellStyle name="Énfasis6" xfId="29" builtinId="49" customBuiltin="1"/>
    <cellStyle name="Énfasis6 2" xfId="86"/>
    <cellStyle name="Énfasis6 2 2" xfId="677"/>
    <cellStyle name="Énfasis6 2 3" xfId="678"/>
    <cellStyle name="Énfasis6 3" xfId="679"/>
    <cellStyle name="Entrada" xfId="30" builtinId="20" customBuiltin="1"/>
    <cellStyle name="Entrada 2" xfId="87"/>
    <cellStyle name="Entrada 2 10" xfId="9253"/>
    <cellStyle name="Entrada 2 11" xfId="9244"/>
    <cellStyle name="Entrada 2 2" xfId="680"/>
    <cellStyle name="Entrada 2 2 2" xfId="681"/>
    <cellStyle name="Entrada 2 2 2 2" xfId="682"/>
    <cellStyle name="Entrada 2 2 2 2 2" xfId="683"/>
    <cellStyle name="Entrada 2 2 2 2 2 2" xfId="5381"/>
    <cellStyle name="Entrada 2 2 2 2 3" xfId="684"/>
    <cellStyle name="Entrada 2 2 2 2 3 2" xfId="5382"/>
    <cellStyle name="Entrada 2 2 2 2 4" xfId="685"/>
    <cellStyle name="Entrada 2 2 2 2 4 2" xfId="5383"/>
    <cellStyle name="Entrada 2 2 2 2 5" xfId="686"/>
    <cellStyle name="Entrada 2 2 2 2 5 2" xfId="5384"/>
    <cellStyle name="Entrada 2 2 2 2 6" xfId="687"/>
    <cellStyle name="Entrada 2 2 2 2 6 2" xfId="5385"/>
    <cellStyle name="Entrada 2 2 2 2 7" xfId="688"/>
    <cellStyle name="Entrada 2 2 2 2 7 2" xfId="5386"/>
    <cellStyle name="Entrada 2 2 2 2 8" xfId="5380"/>
    <cellStyle name="Entrada 2 2 2 3" xfId="5379"/>
    <cellStyle name="Entrada 2 2 3" xfId="689"/>
    <cellStyle name="Entrada 2 2 3 2" xfId="690"/>
    <cellStyle name="Entrada 2 2 3 2 2" xfId="691"/>
    <cellStyle name="Entrada 2 2 3 2 2 2" xfId="5389"/>
    <cellStyle name="Entrada 2 2 3 2 3" xfId="692"/>
    <cellStyle name="Entrada 2 2 3 2 3 2" xfId="5390"/>
    <cellStyle name="Entrada 2 2 3 2 4" xfId="693"/>
    <cellStyle name="Entrada 2 2 3 2 4 2" xfId="5391"/>
    <cellStyle name="Entrada 2 2 3 2 5" xfId="694"/>
    <cellStyle name="Entrada 2 2 3 2 5 2" xfId="5392"/>
    <cellStyle name="Entrada 2 2 3 2 6" xfId="695"/>
    <cellStyle name="Entrada 2 2 3 2 6 2" xfId="5393"/>
    <cellStyle name="Entrada 2 2 3 2 7" xfId="696"/>
    <cellStyle name="Entrada 2 2 3 2 7 2" xfId="5394"/>
    <cellStyle name="Entrada 2 2 3 2 8" xfId="5388"/>
    <cellStyle name="Entrada 2 2 3 3" xfId="5387"/>
    <cellStyle name="Entrada 2 2 4" xfId="697"/>
    <cellStyle name="Entrada 2 2 4 2" xfId="698"/>
    <cellStyle name="Entrada 2 2 4 2 2" xfId="699"/>
    <cellStyle name="Entrada 2 2 4 2 2 2" xfId="5397"/>
    <cellStyle name="Entrada 2 2 4 2 3" xfId="700"/>
    <cellStyle name="Entrada 2 2 4 2 3 2" xfId="5398"/>
    <cellStyle name="Entrada 2 2 4 2 4" xfId="701"/>
    <cellStyle name="Entrada 2 2 4 2 4 2" xfId="5399"/>
    <cellStyle name="Entrada 2 2 4 2 5" xfId="702"/>
    <cellStyle name="Entrada 2 2 4 2 5 2" xfId="5400"/>
    <cellStyle name="Entrada 2 2 4 2 6" xfId="703"/>
    <cellStyle name="Entrada 2 2 4 2 6 2" xfId="5401"/>
    <cellStyle name="Entrada 2 2 4 2 7" xfId="704"/>
    <cellStyle name="Entrada 2 2 4 2 7 2" xfId="5402"/>
    <cellStyle name="Entrada 2 2 4 2 8" xfId="5396"/>
    <cellStyle name="Entrada 2 2 4 3" xfId="5395"/>
    <cellStyle name="Entrada 2 2 5" xfId="705"/>
    <cellStyle name="Entrada 2 2 5 2" xfId="706"/>
    <cellStyle name="Entrada 2 2 5 2 2" xfId="5404"/>
    <cellStyle name="Entrada 2 2 5 3" xfId="707"/>
    <cellStyle name="Entrada 2 2 5 3 2" xfId="5405"/>
    <cellStyle name="Entrada 2 2 5 4" xfId="708"/>
    <cellStyle name="Entrada 2 2 5 4 2" xfId="5406"/>
    <cellStyle name="Entrada 2 2 5 5" xfId="709"/>
    <cellStyle name="Entrada 2 2 5 5 2" xfId="5407"/>
    <cellStyle name="Entrada 2 2 5 6" xfId="710"/>
    <cellStyle name="Entrada 2 2 5 6 2" xfId="5408"/>
    <cellStyle name="Entrada 2 2 5 7" xfId="711"/>
    <cellStyle name="Entrada 2 2 5 7 2" xfId="5409"/>
    <cellStyle name="Entrada 2 2 5 8" xfId="5403"/>
    <cellStyle name="Entrada 2 2 6" xfId="5378"/>
    <cellStyle name="Entrada 2 3" xfId="712"/>
    <cellStyle name="Entrada 2 3 2" xfId="713"/>
    <cellStyle name="Entrada 2 3 2 2" xfId="714"/>
    <cellStyle name="Entrada 2 3 2 2 2" xfId="715"/>
    <cellStyle name="Entrada 2 3 2 2 2 2" xfId="5413"/>
    <cellStyle name="Entrada 2 3 2 2 3" xfId="716"/>
    <cellStyle name="Entrada 2 3 2 2 3 2" xfId="5414"/>
    <cellStyle name="Entrada 2 3 2 2 4" xfId="717"/>
    <cellStyle name="Entrada 2 3 2 2 4 2" xfId="5415"/>
    <cellStyle name="Entrada 2 3 2 2 5" xfId="718"/>
    <cellStyle name="Entrada 2 3 2 2 5 2" xfId="5416"/>
    <cellStyle name="Entrada 2 3 2 2 6" xfId="719"/>
    <cellStyle name="Entrada 2 3 2 2 6 2" xfId="5417"/>
    <cellStyle name="Entrada 2 3 2 2 7" xfId="720"/>
    <cellStyle name="Entrada 2 3 2 2 7 2" xfId="5418"/>
    <cellStyle name="Entrada 2 3 2 2 8" xfId="5412"/>
    <cellStyle name="Entrada 2 3 2 3" xfId="5411"/>
    <cellStyle name="Entrada 2 3 3" xfId="721"/>
    <cellStyle name="Entrada 2 3 3 2" xfId="722"/>
    <cellStyle name="Entrada 2 3 3 2 2" xfId="723"/>
    <cellStyle name="Entrada 2 3 3 2 2 2" xfId="5421"/>
    <cellStyle name="Entrada 2 3 3 2 3" xfId="724"/>
    <cellStyle name="Entrada 2 3 3 2 3 2" xfId="5422"/>
    <cellStyle name="Entrada 2 3 3 2 4" xfId="725"/>
    <cellStyle name="Entrada 2 3 3 2 4 2" xfId="5423"/>
    <cellStyle name="Entrada 2 3 3 2 5" xfId="726"/>
    <cellStyle name="Entrada 2 3 3 2 5 2" xfId="5424"/>
    <cellStyle name="Entrada 2 3 3 2 6" xfId="727"/>
    <cellStyle name="Entrada 2 3 3 2 6 2" xfId="5425"/>
    <cellStyle name="Entrada 2 3 3 2 7" xfId="728"/>
    <cellStyle name="Entrada 2 3 3 2 7 2" xfId="5426"/>
    <cellStyle name="Entrada 2 3 3 2 8" xfId="5420"/>
    <cellStyle name="Entrada 2 3 3 3" xfId="5419"/>
    <cellStyle name="Entrada 2 3 4" xfId="729"/>
    <cellStyle name="Entrada 2 3 4 2" xfId="730"/>
    <cellStyle name="Entrada 2 3 4 2 2" xfId="731"/>
    <cellStyle name="Entrada 2 3 4 2 2 2" xfId="5429"/>
    <cellStyle name="Entrada 2 3 4 2 3" xfId="732"/>
    <cellStyle name="Entrada 2 3 4 2 3 2" xfId="5430"/>
    <cellStyle name="Entrada 2 3 4 2 4" xfId="733"/>
    <cellStyle name="Entrada 2 3 4 2 4 2" xfId="5431"/>
    <cellStyle name="Entrada 2 3 4 2 5" xfId="734"/>
    <cellStyle name="Entrada 2 3 4 2 5 2" xfId="5432"/>
    <cellStyle name="Entrada 2 3 4 2 6" xfId="735"/>
    <cellStyle name="Entrada 2 3 4 2 6 2" xfId="5433"/>
    <cellStyle name="Entrada 2 3 4 2 7" xfId="736"/>
    <cellStyle name="Entrada 2 3 4 2 7 2" xfId="5434"/>
    <cellStyle name="Entrada 2 3 4 2 8" xfId="5428"/>
    <cellStyle name="Entrada 2 3 4 3" xfId="5427"/>
    <cellStyle name="Entrada 2 3 5" xfId="737"/>
    <cellStyle name="Entrada 2 3 5 2" xfId="738"/>
    <cellStyle name="Entrada 2 3 5 2 2" xfId="5436"/>
    <cellStyle name="Entrada 2 3 5 3" xfId="739"/>
    <cellStyle name="Entrada 2 3 5 3 2" xfId="5437"/>
    <cellStyle name="Entrada 2 3 5 4" xfId="740"/>
    <cellStyle name="Entrada 2 3 5 4 2" xfId="5438"/>
    <cellStyle name="Entrada 2 3 5 5" xfId="741"/>
    <cellStyle name="Entrada 2 3 5 5 2" xfId="5439"/>
    <cellStyle name="Entrada 2 3 5 6" xfId="742"/>
    <cellStyle name="Entrada 2 3 5 6 2" xfId="5440"/>
    <cellStyle name="Entrada 2 3 5 7" xfId="743"/>
    <cellStyle name="Entrada 2 3 5 7 2" xfId="5441"/>
    <cellStyle name="Entrada 2 3 5 8" xfId="5435"/>
    <cellStyle name="Entrada 2 3 6" xfId="5410"/>
    <cellStyle name="Entrada 2 4" xfId="744"/>
    <cellStyle name="Entrada 2 4 2" xfId="745"/>
    <cellStyle name="Entrada 2 4 2 2" xfId="746"/>
    <cellStyle name="Entrada 2 4 2 2 2" xfId="747"/>
    <cellStyle name="Entrada 2 4 2 2 2 2" xfId="5445"/>
    <cellStyle name="Entrada 2 4 2 2 3" xfId="748"/>
    <cellStyle name="Entrada 2 4 2 2 3 2" xfId="5446"/>
    <cellStyle name="Entrada 2 4 2 2 4" xfId="749"/>
    <cellStyle name="Entrada 2 4 2 2 4 2" xfId="5447"/>
    <cellStyle name="Entrada 2 4 2 2 5" xfId="750"/>
    <cellStyle name="Entrada 2 4 2 2 5 2" xfId="5448"/>
    <cellStyle name="Entrada 2 4 2 2 6" xfId="751"/>
    <cellStyle name="Entrada 2 4 2 2 6 2" xfId="5449"/>
    <cellStyle name="Entrada 2 4 2 2 7" xfId="752"/>
    <cellStyle name="Entrada 2 4 2 2 7 2" xfId="5450"/>
    <cellStyle name="Entrada 2 4 2 2 8" xfId="5444"/>
    <cellStyle name="Entrada 2 4 2 3" xfId="5443"/>
    <cellStyle name="Entrada 2 4 3" xfId="753"/>
    <cellStyle name="Entrada 2 4 3 2" xfId="754"/>
    <cellStyle name="Entrada 2 4 3 2 2" xfId="755"/>
    <cellStyle name="Entrada 2 4 3 2 2 2" xfId="5453"/>
    <cellStyle name="Entrada 2 4 3 2 3" xfId="756"/>
    <cellStyle name="Entrada 2 4 3 2 3 2" xfId="5454"/>
    <cellStyle name="Entrada 2 4 3 2 4" xfId="757"/>
    <cellStyle name="Entrada 2 4 3 2 4 2" xfId="5455"/>
    <cellStyle name="Entrada 2 4 3 2 5" xfId="758"/>
    <cellStyle name="Entrada 2 4 3 2 5 2" xfId="5456"/>
    <cellStyle name="Entrada 2 4 3 2 6" xfId="759"/>
    <cellStyle name="Entrada 2 4 3 2 6 2" xfId="5457"/>
    <cellStyle name="Entrada 2 4 3 2 7" xfId="760"/>
    <cellStyle name="Entrada 2 4 3 2 7 2" xfId="5458"/>
    <cellStyle name="Entrada 2 4 3 2 8" xfId="5452"/>
    <cellStyle name="Entrada 2 4 3 3" xfId="5451"/>
    <cellStyle name="Entrada 2 4 4" xfId="761"/>
    <cellStyle name="Entrada 2 4 4 2" xfId="762"/>
    <cellStyle name="Entrada 2 4 4 2 2" xfId="763"/>
    <cellStyle name="Entrada 2 4 4 2 2 2" xfId="5461"/>
    <cellStyle name="Entrada 2 4 4 2 3" xfId="764"/>
    <cellStyle name="Entrada 2 4 4 2 3 2" xfId="5462"/>
    <cellStyle name="Entrada 2 4 4 2 4" xfId="765"/>
    <cellStyle name="Entrada 2 4 4 2 4 2" xfId="5463"/>
    <cellStyle name="Entrada 2 4 4 2 5" xfId="766"/>
    <cellStyle name="Entrada 2 4 4 2 5 2" xfId="5464"/>
    <cellStyle name="Entrada 2 4 4 2 6" xfId="767"/>
    <cellStyle name="Entrada 2 4 4 2 6 2" xfId="5465"/>
    <cellStyle name="Entrada 2 4 4 2 7" xfId="768"/>
    <cellStyle name="Entrada 2 4 4 2 7 2" xfId="5466"/>
    <cellStyle name="Entrada 2 4 4 2 8" xfId="5460"/>
    <cellStyle name="Entrada 2 4 4 3" xfId="5459"/>
    <cellStyle name="Entrada 2 4 5" xfId="769"/>
    <cellStyle name="Entrada 2 4 5 2" xfId="770"/>
    <cellStyle name="Entrada 2 4 5 2 2" xfId="5468"/>
    <cellStyle name="Entrada 2 4 5 3" xfId="771"/>
    <cellStyle name="Entrada 2 4 5 3 2" xfId="5469"/>
    <cellStyle name="Entrada 2 4 5 4" xfId="772"/>
    <cellStyle name="Entrada 2 4 5 4 2" xfId="5470"/>
    <cellStyle name="Entrada 2 4 5 5" xfId="773"/>
    <cellStyle name="Entrada 2 4 5 5 2" xfId="5471"/>
    <cellStyle name="Entrada 2 4 5 6" xfId="774"/>
    <cellStyle name="Entrada 2 4 5 6 2" xfId="5472"/>
    <cellStyle name="Entrada 2 4 5 7" xfId="775"/>
    <cellStyle name="Entrada 2 4 5 7 2" xfId="5473"/>
    <cellStyle name="Entrada 2 4 5 8" xfId="5467"/>
    <cellStyle name="Entrada 2 4 6" xfId="5442"/>
    <cellStyle name="Entrada 2 5" xfId="776"/>
    <cellStyle name="Entrada 2 5 2" xfId="777"/>
    <cellStyle name="Entrada 2 5 2 2" xfId="778"/>
    <cellStyle name="Entrada 2 5 2 2 2" xfId="779"/>
    <cellStyle name="Entrada 2 5 2 2 2 2" xfId="5477"/>
    <cellStyle name="Entrada 2 5 2 2 3" xfId="780"/>
    <cellStyle name="Entrada 2 5 2 2 3 2" xfId="5478"/>
    <cellStyle name="Entrada 2 5 2 2 4" xfId="781"/>
    <cellStyle name="Entrada 2 5 2 2 4 2" xfId="5479"/>
    <cellStyle name="Entrada 2 5 2 2 5" xfId="782"/>
    <cellStyle name="Entrada 2 5 2 2 5 2" xfId="5480"/>
    <cellStyle name="Entrada 2 5 2 2 6" xfId="783"/>
    <cellStyle name="Entrada 2 5 2 2 6 2" xfId="5481"/>
    <cellStyle name="Entrada 2 5 2 2 7" xfId="784"/>
    <cellStyle name="Entrada 2 5 2 2 7 2" xfId="5482"/>
    <cellStyle name="Entrada 2 5 2 2 8" xfId="5476"/>
    <cellStyle name="Entrada 2 5 2 3" xfId="5475"/>
    <cellStyle name="Entrada 2 5 3" xfId="785"/>
    <cellStyle name="Entrada 2 5 3 2" xfId="786"/>
    <cellStyle name="Entrada 2 5 3 2 2" xfId="787"/>
    <cellStyle name="Entrada 2 5 3 2 2 2" xfId="5485"/>
    <cellStyle name="Entrada 2 5 3 2 3" xfId="788"/>
    <cellStyle name="Entrada 2 5 3 2 3 2" xfId="5486"/>
    <cellStyle name="Entrada 2 5 3 2 4" xfId="789"/>
    <cellStyle name="Entrada 2 5 3 2 4 2" xfId="5487"/>
    <cellStyle name="Entrada 2 5 3 2 5" xfId="790"/>
    <cellStyle name="Entrada 2 5 3 2 5 2" xfId="5488"/>
    <cellStyle name="Entrada 2 5 3 2 6" xfId="791"/>
    <cellStyle name="Entrada 2 5 3 2 6 2" xfId="5489"/>
    <cellStyle name="Entrada 2 5 3 2 7" xfId="792"/>
    <cellStyle name="Entrada 2 5 3 2 7 2" xfId="5490"/>
    <cellStyle name="Entrada 2 5 3 2 8" xfId="5484"/>
    <cellStyle name="Entrada 2 5 3 3" xfId="5483"/>
    <cellStyle name="Entrada 2 5 4" xfId="793"/>
    <cellStyle name="Entrada 2 5 4 2" xfId="794"/>
    <cellStyle name="Entrada 2 5 4 2 2" xfId="795"/>
    <cellStyle name="Entrada 2 5 4 2 2 2" xfId="5493"/>
    <cellStyle name="Entrada 2 5 4 2 3" xfId="796"/>
    <cellStyle name="Entrada 2 5 4 2 3 2" xfId="5494"/>
    <cellStyle name="Entrada 2 5 4 2 4" xfId="797"/>
    <cellStyle name="Entrada 2 5 4 2 4 2" xfId="5495"/>
    <cellStyle name="Entrada 2 5 4 2 5" xfId="798"/>
    <cellStyle name="Entrada 2 5 4 2 5 2" xfId="5496"/>
    <cellStyle name="Entrada 2 5 4 2 6" xfId="799"/>
    <cellStyle name="Entrada 2 5 4 2 6 2" xfId="5497"/>
    <cellStyle name="Entrada 2 5 4 2 7" xfId="800"/>
    <cellStyle name="Entrada 2 5 4 2 7 2" xfId="5498"/>
    <cellStyle name="Entrada 2 5 4 2 8" xfId="5492"/>
    <cellStyle name="Entrada 2 5 4 3" xfId="5491"/>
    <cellStyle name="Entrada 2 5 5" xfId="801"/>
    <cellStyle name="Entrada 2 5 5 2" xfId="802"/>
    <cellStyle name="Entrada 2 5 5 2 2" xfId="5500"/>
    <cellStyle name="Entrada 2 5 5 3" xfId="803"/>
    <cellStyle name="Entrada 2 5 5 3 2" xfId="5501"/>
    <cellStyle name="Entrada 2 5 5 4" xfId="804"/>
    <cellStyle name="Entrada 2 5 5 4 2" xfId="5502"/>
    <cellStyle name="Entrada 2 5 5 5" xfId="805"/>
    <cellStyle name="Entrada 2 5 5 5 2" xfId="5503"/>
    <cellStyle name="Entrada 2 5 5 6" xfId="806"/>
    <cellStyle name="Entrada 2 5 5 6 2" xfId="5504"/>
    <cellStyle name="Entrada 2 5 5 7" xfId="807"/>
    <cellStyle name="Entrada 2 5 5 7 2" xfId="5505"/>
    <cellStyle name="Entrada 2 5 5 8" xfId="5499"/>
    <cellStyle name="Entrada 2 5 6" xfId="5474"/>
    <cellStyle name="Entrada 2 6" xfId="808"/>
    <cellStyle name="Entrada 2 6 2" xfId="809"/>
    <cellStyle name="Entrada 2 6 2 2" xfId="810"/>
    <cellStyle name="Entrada 2 6 2 2 2" xfId="811"/>
    <cellStyle name="Entrada 2 6 2 2 2 2" xfId="5509"/>
    <cellStyle name="Entrada 2 6 2 2 3" xfId="812"/>
    <cellStyle name="Entrada 2 6 2 2 3 2" xfId="5510"/>
    <cellStyle name="Entrada 2 6 2 2 4" xfId="813"/>
    <cellStyle name="Entrada 2 6 2 2 4 2" xfId="5511"/>
    <cellStyle name="Entrada 2 6 2 2 5" xfId="814"/>
    <cellStyle name="Entrada 2 6 2 2 5 2" xfId="5512"/>
    <cellStyle name="Entrada 2 6 2 2 6" xfId="815"/>
    <cellStyle name="Entrada 2 6 2 2 6 2" xfId="5513"/>
    <cellStyle name="Entrada 2 6 2 2 7" xfId="816"/>
    <cellStyle name="Entrada 2 6 2 2 7 2" xfId="5514"/>
    <cellStyle name="Entrada 2 6 2 2 8" xfId="5508"/>
    <cellStyle name="Entrada 2 6 2 3" xfId="5507"/>
    <cellStyle name="Entrada 2 6 3" xfId="817"/>
    <cellStyle name="Entrada 2 6 3 2" xfId="818"/>
    <cellStyle name="Entrada 2 6 3 2 2" xfId="819"/>
    <cellStyle name="Entrada 2 6 3 2 2 2" xfId="5517"/>
    <cellStyle name="Entrada 2 6 3 2 3" xfId="820"/>
    <cellStyle name="Entrada 2 6 3 2 3 2" xfId="5518"/>
    <cellStyle name="Entrada 2 6 3 2 4" xfId="821"/>
    <cellStyle name="Entrada 2 6 3 2 4 2" xfId="5519"/>
    <cellStyle name="Entrada 2 6 3 2 5" xfId="822"/>
    <cellStyle name="Entrada 2 6 3 2 5 2" xfId="5520"/>
    <cellStyle name="Entrada 2 6 3 2 6" xfId="823"/>
    <cellStyle name="Entrada 2 6 3 2 6 2" xfId="5521"/>
    <cellStyle name="Entrada 2 6 3 2 7" xfId="824"/>
    <cellStyle name="Entrada 2 6 3 2 7 2" xfId="5522"/>
    <cellStyle name="Entrada 2 6 3 2 8" xfId="5516"/>
    <cellStyle name="Entrada 2 6 3 3" xfId="5515"/>
    <cellStyle name="Entrada 2 6 4" xfId="825"/>
    <cellStyle name="Entrada 2 6 4 2" xfId="826"/>
    <cellStyle name="Entrada 2 6 4 2 2" xfId="827"/>
    <cellStyle name="Entrada 2 6 4 2 2 2" xfId="5525"/>
    <cellStyle name="Entrada 2 6 4 2 3" xfId="828"/>
    <cellStyle name="Entrada 2 6 4 2 3 2" xfId="5526"/>
    <cellStyle name="Entrada 2 6 4 2 4" xfId="829"/>
    <cellStyle name="Entrada 2 6 4 2 4 2" xfId="5527"/>
    <cellStyle name="Entrada 2 6 4 2 5" xfId="830"/>
    <cellStyle name="Entrada 2 6 4 2 5 2" xfId="5528"/>
    <cellStyle name="Entrada 2 6 4 2 6" xfId="831"/>
    <cellStyle name="Entrada 2 6 4 2 6 2" xfId="5529"/>
    <cellStyle name="Entrada 2 6 4 2 7" xfId="832"/>
    <cellStyle name="Entrada 2 6 4 2 7 2" xfId="5530"/>
    <cellStyle name="Entrada 2 6 4 2 8" xfId="5524"/>
    <cellStyle name="Entrada 2 6 4 3" xfId="5523"/>
    <cellStyle name="Entrada 2 6 5" xfId="833"/>
    <cellStyle name="Entrada 2 6 5 2" xfId="834"/>
    <cellStyle name="Entrada 2 6 5 2 2" xfId="5532"/>
    <cellStyle name="Entrada 2 6 5 3" xfId="835"/>
    <cellStyle name="Entrada 2 6 5 3 2" xfId="5533"/>
    <cellStyle name="Entrada 2 6 5 4" xfId="836"/>
    <cellStyle name="Entrada 2 6 5 4 2" xfId="5534"/>
    <cellStyle name="Entrada 2 6 5 5" xfId="837"/>
    <cellStyle name="Entrada 2 6 5 5 2" xfId="5535"/>
    <cellStyle name="Entrada 2 6 5 6" xfId="838"/>
    <cellStyle name="Entrada 2 6 5 6 2" xfId="5536"/>
    <cellStyle name="Entrada 2 6 5 7" xfId="839"/>
    <cellStyle name="Entrada 2 6 5 7 2" xfId="5537"/>
    <cellStyle name="Entrada 2 6 5 8" xfId="5531"/>
    <cellStyle name="Entrada 2 6 6" xfId="5506"/>
    <cellStyle name="Entrada 2 7" xfId="840"/>
    <cellStyle name="Entrada 2 8" xfId="4962"/>
    <cellStyle name="Entrada 2 9" xfId="8757"/>
    <cellStyle name="Entrada 3" xfId="841"/>
    <cellStyle name="Entrada 3 10" xfId="842"/>
    <cellStyle name="Entrada 3 10 2" xfId="843"/>
    <cellStyle name="Entrada 3 10 2 2" xfId="844"/>
    <cellStyle name="Entrada 3 10 2 2 2" xfId="5541"/>
    <cellStyle name="Entrada 3 10 2 3" xfId="845"/>
    <cellStyle name="Entrada 3 10 2 3 2" xfId="5542"/>
    <cellStyle name="Entrada 3 10 2 4" xfId="846"/>
    <cellStyle name="Entrada 3 10 2 4 2" xfId="5543"/>
    <cellStyle name="Entrada 3 10 2 5" xfId="847"/>
    <cellStyle name="Entrada 3 10 2 5 2" xfId="5544"/>
    <cellStyle name="Entrada 3 10 2 6" xfId="848"/>
    <cellStyle name="Entrada 3 10 2 6 2" xfId="5545"/>
    <cellStyle name="Entrada 3 10 2 7" xfId="849"/>
    <cellStyle name="Entrada 3 10 2 7 2" xfId="5546"/>
    <cellStyle name="Entrada 3 10 2 8" xfId="5540"/>
    <cellStyle name="Entrada 3 10 3" xfId="5539"/>
    <cellStyle name="Entrada 3 11" xfId="850"/>
    <cellStyle name="Entrada 3 11 2" xfId="851"/>
    <cellStyle name="Entrada 3 11 2 2" xfId="852"/>
    <cellStyle name="Entrada 3 11 2 2 2" xfId="5549"/>
    <cellStyle name="Entrada 3 11 2 3" xfId="853"/>
    <cellStyle name="Entrada 3 11 2 3 2" xfId="5550"/>
    <cellStyle name="Entrada 3 11 2 4" xfId="854"/>
    <cellStyle name="Entrada 3 11 2 4 2" xfId="5551"/>
    <cellStyle name="Entrada 3 11 2 5" xfId="855"/>
    <cellStyle name="Entrada 3 11 2 5 2" xfId="5552"/>
    <cellStyle name="Entrada 3 11 2 6" xfId="856"/>
    <cellStyle name="Entrada 3 11 2 6 2" xfId="5553"/>
    <cellStyle name="Entrada 3 11 2 7" xfId="857"/>
    <cellStyle name="Entrada 3 11 2 7 2" xfId="5554"/>
    <cellStyle name="Entrada 3 11 2 8" xfId="5548"/>
    <cellStyle name="Entrada 3 11 3" xfId="5547"/>
    <cellStyle name="Entrada 3 12" xfId="858"/>
    <cellStyle name="Entrada 3 12 2" xfId="859"/>
    <cellStyle name="Entrada 3 12 2 2" xfId="5556"/>
    <cellStyle name="Entrada 3 12 3" xfId="860"/>
    <cellStyle name="Entrada 3 12 3 2" xfId="5557"/>
    <cellStyle name="Entrada 3 12 4" xfId="861"/>
    <cellStyle name="Entrada 3 12 4 2" xfId="5558"/>
    <cellStyle name="Entrada 3 12 5" xfId="862"/>
    <cellStyle name="Entrada 3 12 5 2" xfId="5559"/>
    <cellStyle name="Entrada 3 12 6" xfId="863"/>
    <cellStyle name="Entrada 3 12 6 2" xfId="5560"/>
    <cellStyle name="Entrada 3 12 7" xfId="864"/>
    <cellStyle name="Entrada 3 12 7 2" xfId="5561"/>
    <cellStyle name="Entrada 3 12 8" xfId="5555"/>
    <cellStyle name="Entrada 3 13" xfId="5538"/>
    <cellStyle name="Entrada 3 2" xfId="865"/>
    <cellStyle name="Entrada 3 2 2" xfId="866"/>
    <cellStyle name="Entrada 3 2 2 2" xfId="867"/>
    <cellStyle name="Entrada 3 2 2 2 2" xfId="868"/>
    <cellStyle name="Entrada 3 2 2 2 2 2" xfId="5565"/>
    <cellStyle name="Entrada 3 2 2 2 3" xfId="869"/>
    <cellStyle name="Entrada 3 2 2 2 3 2" xfId="5566"/>
    <cellStyle name="Entrada 3 2 2 2 4" xfId="870"/>
    <cellStyle name="Entrada 3 2 2 2 4 2" xfId="5567"/>
    <cellStyle name="Entrada 3 2 2 2 5" xfId="871"/>
    <cellStyle name="Entrada 3 2 2 2 5 2" xfId="5568"/>
    <cellStyle name="Entrada 3 2 2 2 6" xfId="872"/>
    <cellStyle name="Entrada 3 2 2 2 6 2" xfId="5569"/>
    <cellStyle name="Entrada 3 2 2 2 7" xfId="873"/>
    <cellStyle name="Entrada 3 2 2 2 7 2" xfId="5570"/>
    <cellStyle name="Entrada 3 2 2 2 8" xfId="5564"/>
    <cellStyle name="Entrada 3 2 2 3" xfId="5563"/>
    <cellStyle name="Entrada 3 2 3" xfId="874"/>
    <cellStyle name="Entrada 3 2 3 2" xfId="875"/>
    <cellStyle name="Entrada 3 2 3 2 2" xfId="876"/>
    <cellStyle name="Entrada 3 2 3 2 2 2" xfId="5573"/>
    <cellStyle name="Entrada 3 2 3 2 3" xfId="877"/>
    <cellStyle name="Entrada 3 2 3 2 3 2" xfId="5574"/>
    <cellStyle name="Entrada 3 2 3 2 4" xfId="878"/>
    <cellStyle name="Entrada 3 2 3 2 4 2" xfId="5575"/>
    <cellStyle name="Entrada 3 2 3 2 5" xfId="879"/>
    <cellStyle name="Entrada 3 2 3 2 5 2" xfId="5576"/>
    <cellStyle name="Entrada 3 2 3 2 6" xfId="880"/>
    <cellStyle name="Entrada 3 2 3 2 6 2" xfId="5577"/>
    <cellStyle name="Entrada 3 2 3 2 7" xfId="881"/>
    <cellStyle name="Entrada 3 2 3 2 7 2" xfId="5578"/>
    <cellStyle name="Entrada 3 2 3 2 8" xfId="5572"/>
    <cellStyle name="Entrada 3 2 3 3" xfId="5571"/>
    <cellStyle name="Entrada 3 2 4" xfId="882"/>
    <cellStyle name="Entrada 3 2 4 2" xfId="883"/>
    <cellStyle name="Entrada 3 2 4 2 2" xfId="884"/>
    <cellStyle name="Entrada 3 2 4 2 2 2" xfId="5581"/>
    <cellStyle name="Entrada 3 2 4 2 3" xfId="885"/>
    <cellStyle name="Entrada 3 2 4 2 3 2" xfId="5582"/>
    <cellStyle name="Entrada 3 2 4 2 4" xfId="886"/>
    <cellStyle name="Entrada 3 2 4 2 4 2" xfId="5583"/>
    <cellStyle name="Entrada 3 2 4 2 5" xfId="887"/>
    <cellStyle name="Entrada 3 2 4 2 5 2" xfId="5584"/>
    <cellStyle name="Entrada 3 2 4 2 6" xfId="888"/>
    <cellStyle name="Entrada 3 2 4 2 6 2" xfId="5585"/>
    <cellStyle name="Entrada 3 2 4 2 7" xfId="889"/>
    <cellStyle name="Entrada 3 2 4 2 7 2" xfId="5586"/>
    <cellStyle name="Entrada 3 2 4 2 8" xfId="5580"/>
    <cellStyle name="Entrada 3 2 4 3" xfId="5579"/>
    <cellStyle name="Entrada 3 2 5" xfId="890"/>
    <cellStyle name="Entrada 3 2 5 2" xfId="891"/>
    <cellStyle name="Entrada 3 2 5 2 2" xfId="5588"/>
    <cellStyle name="Entrada 3 2 5 3" xfId="892"/>
    <cellStyle name="Entrada 3 2 5 3 2" xfId="5589"/>
    <cellStyle name="Entrada 3 2 5 4" xfId="893"/>
    <cellStyle name="Entrada 3 2 5 4 2" xfId="5590"/>
    <cellStyle name="Entrada 3 2 5 5" xfId="894"/>
    <cellStyle name="Entrada 3 2 5 5 2" xfId="5591"/>
    <cellStyle name="Entrada 3 2 5 6" xfId="895"/>
    <cellStyle name="Entrada 3 2 5 6 2" xfId="5592"/>
    <cellStyle name="Entrada 3 2 5 7" xfId="896"/>
    <cellStyle name="Entrada 3 2 5 7 2" xfId="5593"/>
    <cellStyle name="Entrada 3 2 5 8" xfId="5587"/>
    <cellStyle name="Entrada 3 2 6" xfId="5562"/>
    <cellStyle name="Entrada 3 3" xfId="897"/>
    <cellStyle name="Entrada 3 3 2" xfId="898"/>
    <cellStyle name="Entrada 3 3 2 2" xfId="899"/>
    <cellStyle name="Entrada 3 3 2 2 2" xfId="900"/>
    <cellStyle name="Entrada 3 3 2 2 2 2" xfId="5597"/>
    <cellStyle name="Entrada 3 3 2 2 3" xfId="901"/>
    <cellStyle name="Entrada 3 3 2 2 3 2" xfId="5598"/>
    <cellStyle name="Entrada 3 3 2 2 4" xfId="902"/>
    <cellStyle name="Entrada 3 3 2 2 4 2" xfId="5599"/>
    <cellStyle name="Entrada 3 3 2 2 5" xfId="903"/>
    <cellStyle name="Entrada 3 3 2 2 5 2" xfId="5600"/>
    <cellStyle name="Entrada 3 3 2 2 6" xfId="904"/>
    <cellStyle name="Entrada 3 3 2 2 6 2" xfId="5601"/>
    <cellStyle name="Entrada 3 3 2 2 7" xfId="905"/>
    <cellStyle name="Entrada 3 3 2 2 7 2" xfId="5602"/>
    <cellStyle name="Entrada 3 3 2 2 8" xfId="5596"/>
    <cellStyle name="Entrada 3 3 2 3" xfId="5595"/>
    <cellStyle name="Entrada 3 3 3" xfId="906"/>
    <cellStyle name="Entrada 3 3 3 2" xfId="907"/>
    <cellStyle name="Entrada 3 3 3 2 2" xfId="908"/>
    <cellStyle name="Entrada 3 3 3 2 2 2" xfId="5605"/>
    <cellStyle name="Entrada 3 3 3 2 3" xfId="909"/>
    <cellStyle name="Entrada 3 3 3 2 3 2" xfId="5606"/>
    <cellStyle name="Entrada 3 3 3 2 4" xfId="910"/>
    <cellStyle name="Entrada 3 3 3 2 4 2" xfId="9149"/>
    <cellStyle name="Entrada 3 3 3 2 5" xfId="911"/>
    <cellStyle name="Entrada 3 3 3 2 5 2" xfId="9108"/>
    <cellStyle name="Entrada 3 3 3 2 6" xfId="912"/>
    <cellStyle name="Entrada 3 3 3 2 6 2" xfId="5607"/>
    <cellStyle name="Entrada 3 3 3 2 7" xfId="913"/>
    <cellStyle name="Entrada 3 3 3 2 7 2" xfId="5608"/>
    <cellStyle name="Entrada 3 3 3 2 8" xfId="5604"/>
    <cellStyle name="Entrada 3 3 3 3" xfId="5603"/>
    <cellStyle name="Entrada 3 3 4" xfId="914"/>
    <cellStyle name="Entrada 3 3 4 2" xfId="915"/>
    <cellStyle name="Entrada 3 3 4 2 2" xfId="916"/>
    <cellStyle name="Entrada 3 3 4 2 2 2" xfId="5611"/>
    <cellStyle name="Entrada 3 3 4 2 3" xfId="917"/>
    <cellStyle name="Entrada 3 3 4 2 3 2" xfId="5612"/>
    <cellStyle name="Entrada 3 3 4 2 4" xfId="918"/>
    <cellStyle name="Entrada 3 3 4 2 4 2" xfId="5613"/>
    <cellStyle name="Entrada 3 3 4 2 5" xfId="919"/>
    <cellStyle name="Entrada 3 3 4 2 5 2" xfId="5614"/>
    <cellStyle name="Entrada 3 3 4 2 6" xfId="920"/>
    <cellStyle name="Entrada 3 3 4 2 6 2" xfId="5615"/>
    <cellStyle name="Entrada 3 3 4 2 7" xfId="921"/>
    <cellStyle name="Entrada 3 3 4 2 7 2" xfId="5616"/>
    <cellStyle name="Entrada 3 3 4 2 8" xfId="5610"/>
    <cellStyle name="Entrada 3 3 4 3" xfId="5609"/>
    <cellStyle name="Entrada 3 3 5" xfId="922"/>
    <cellStyle name="Entrada 3 3 5 2" xfId="923"/>
    <cellStyle name="Entrada 3 3 5 2 2" xfId="9148"/>
    <cellStyle name="Entrada 3 3 5 3" xfId="924"/>
    <cellStyle name="Entrada 3 3 5 3 2" xfId="9107"/>
    <cellStyle name="Entrada 3 3 5 4" xfId="925"/>
    <cellStyle name="Entrada 3 3 5 4 2" xfId="5618"/>
    <cellStyle name="Entrada 3 3 5 5" xfId="926"/>
    <cellStyle name="Entrada 3 3 5 5 2" xfId="5619"/>
    <cellStyle name="Entrada 3 3 5 6" xfId="927"/>
    <cellStyle name="Entrada 3 3 5 6 2" xfId="5620"/>
    <cellStyle name="Entrada 3 3 5 7" xfId="928"/>
    <cellStyle name="Entrada 3 3 5 7 2" xfId="5621"/>
    <cellStyle name="Entrada 3 3 5 8" xfId="5617"/>
    <cellStyle name="Entrada 3 3 6" xfId="5594"/>
    <cellStyle name="Entrada 3 4" xfId="929"/>
    <cellStyle name="Entrada 3 4 2" xfId="930"/>
    <cellStyle name="Entrada 3 4 2 2" xfId="931"/>
    <cellStyle name="Entrada 3 4 2 2 2" xfId="932"/>
    <cellStyle name="Entrada 3 4 2 2 2 2" xfId="9081"/>
    <cellStyle name="Entrada 3 4 2 2 3" xfId="933"/>
    <cellStyle name="Entrada 3 4 2 2 3 2" xfId="8943"/>
    <cellStyle name="Entrada 3 4 2 2 4" xfId="934"/>
    <cellStyle name="Entrada 3 4 2 2 4 2" xfId="5623"/>
    <cellStyle name="Entrada 3 4 2 2 5" xfId="935"/>
    <cellStyle name="Entrada 3 4 2 2 5 2" xfId="5624"/>
    <cellStyle name="Entrada 3 4 2 2 6" xfId="936"/>
    <cellStyle name="Entrada 3 4 2 2 6 2" xfId="5625"/>
    <cellStyle name="Entrada 3 4 2 2 7" xfId="937"/>
    <cellStyle name="Entrada 3 4 2 2 7 2" xfId="8880"/>
    <cellStyle name="Entrada 3 4 2 2 8" xfId="9087"/>
    <cellStyle name="Entrada 3 4 2 3" xfId="9106"/>
    <cellStyle name="Entrada 3 4 3" xfId="938"/>
    <cellStyle name="Entrada 3 4 3 2" xfId="939"/>
    <cellStyle name="Entrada 3 4 3 2 2" xfId="940"/>
    <cellStyle name="Entrada 3 4 3 2 2 2" xfId="5628"/>
    <cellStyle name="Entrada 3 4 3 2 3" xfId="941"/>
    <cellStyle name="Entrada 3 4 3 2 3 2" xfId="5629"/>
    <cellStyle name="Entrada 3 4 3 2 4" xfId="942"/>
    <cellStyle name="Entrada 3 4 3 2 4 2" xfId="8868"/>
    <cellStyle name="Entrada 3 4 3 2 5" xfId="943"/>
    <cellStyle name="Entrada 3 4 3 2 5 2" xfId="8871"/>
    <cellStyle name="Entrada 3 4 3 2 6" xfId="944"/>
    <cellStyle name="Entrada 3 4 3 2 6 2" xfId="8873"/>
    <cellStyle name="Entrada 3 4 3 2 7" xfId="945"/>
    <cellStyle name="Entrada 3 4 3 2 7 2" xfId="8874"/>
    <cellStyle name="Entrada 3 4 3 2 8" xfId="5627"/>
    <cellStyle name="Entrada 3 4 3 3" xfId="5626"/>
    <cellStyle name="Entrada 3 4 4" xfId="946"/>
    <cellStyle name="Entrada 3 4 4 2" xfId="947"/>
    <cellStyle name="Entrada 3 4 4 2 2" xfId="948"/>
    <cellStyle name="Entrada 3 4 4 2 2 2" xfId="9089"/>
    <cellStyle name="Entrada 3 4 4 2 3" xfId="949"/>
    <cellStyle name="Entrada 3 4 4 2 3 2" xfId="5630"/>
    <cellStyle name="Entrada 3 4 4 2 4" xfId="950"/>
    <cellStyle name="Entrada 3 4 4 2 4 2" xfId="5631"/>
    <cellStyle name="Entrada 3 4 4 2 5" xfId="951"/>
    <cellStyle name="Entrada 3 4 4 2 5 2" xfId="5632"/>
    <cellStyle name="Entrada 3 4 4 2 6" xfId="952"/>
    <cellStyle name="Entrada 3 4 4 2 6 2" xfId="8879"/>
    <cellStyle name="Entrada 3 4 4 2 7" xfId="953"/>
    <cellStyle name="Entrada 3 4 4 2 7 2" xfId="5633"/>
    <cellStyle name="Entrada 3 4 4 2 8" xfId="9132"/>
    <cellStyle name="Entrada 3 4 4 3" xfId="9134"/>
    <cellStyle name="Entrada 3 4 5" xfId="954"/>
    <cellStyle name="Entrada 3 4 5 2" xfId="955"/>
    <cellStyle name="Entrada 3 4 5 2 2" xfId="5635"/>
    <cellStyle name="Entrada 3 4 5 3" xfId="956"/>
    <cellStyle name="Entrada 3 4 5 3 2" xfId="5636"/>
    <cellStyle name="Entrada 3 4 5 4" xfId="957"/>
    <cellStyle name="Entrada 3 4 5 4 2" xfId="5637"/>
    <cellStyle name="Entrada 3 4 5 5" xfId="958"/>
    <cellStyle name="Entrada 3 4 5 5 2" xfId="5638"/>
    <cellStyle name="Entrada 3 4 5 6" xfId="959"/>
    <cellStyle name="Entrada 3 4 5 6 2" xfId="5639"/>
    <cellStyle name="Entrada 3 4 5 7" xfId="960"/>
    <cellStyle name="Entrada 3 4 5 7 2" xfId="8941"/>
    <cellStyle name="Entrada 3 4 5 8" xfId="5634"/>
    <cellStyle name="Entrada 3 4 6" xfId="5622"/>
    <cellStyle name="Entrada 3 5" xfId="961"/>
    <cellStyle name="Entrada 3 5 2" xfId="962"/>
    <cellStyle name="Entrada 3 5 2 2" xfId="963"/>
    <cellStyle name="Entrada 3 5 2 2 2" xfId="964"/>
    <cellStyle name="Entrada 3 5 2 2 2 2" xfId="9083"/>
    <cellStyle name="Entrada 3 5 2 2 3" xfId="965"/>
    <cellStyle name="Entrada 3 5 2 2 3 2" xfId="5642"/>
    <cellStyle name="Entrada 3 5 2 2 4" xfId="966"/>
    <cellStyle name="Entrada 3 5 2 2 4 2" xfId="5643"/>
    <cellStyle name="Entrada 3 5 2 2 5" xfId="967"/>
    <cellStyle name="Entrada 3 5 2 2 5 2" xfId="5644"/>
    <cellStyle name="Entrada 3 5 2 2 6" xfId="968"/>
    <cellStyle name="Entrada 3 5 2 2 6 2" xfId="5645"/>
    <cellStyle name="Entrada 3 5 2 2 7" xfId="969"/>
    <cellStyle name="Entrada 3 5 2 2 7 2" xfId="5646"/>
    <cellStyle name="Entrada 3 5 2 2 8" xfId="5641"/>
    <cellStyle name="Entrada 3 5 2 3" xfId="5640"/>
    <cellStyle name="Entrada 3 5 3" xfId="970"/>
    <cellStyle name="Entrada 3 5 3 2" xfId="971"/>
    <cellStyle name="Entrada 3 5 3 2 2" xfId="972"/>
    <cellStyle name="Entrada 3 5 3 2 2 2" xfId="8942"/>
    <cellStyle name="Entrada 3 5 3 2 3" xfId="973"/>
    <cellStyle name="Entrada 3 5 3 2 3 2" xfId="8875"/>
    <cellStyle name="Entrada 3 5 3 2 4" xfId="974"/>
    <cellStyle name="Entrada 3 5 3 2 4 2" xfId="8878"/>
    <cellStyle name="Entrada 3 5 3 2 5" xfId="975"/>
    <cellStyle name="Entrada 3 5 3 2 5 2" xfId="9133"/>
    <cellStyle name="Entrada 3 5 3 2 6" xfId="976"/>
    <cellStyle name="Entrada 3 5 3 2 6 2" xfId="9090"/>
    <cellStyle name="Entrada 3 5 3 2 7" xfId="977"/>
    <cellStyle name="Entrada 3 5 3 2 7 2" xfId="5648"/>
    <cellStyle name="Entrada 3 5 3 2 8" xfId="5647"/>
    <cellStyle name="Entrada 3 5 3 3" xfId="8876"/>
    <cellStyle name="Entrada 3 5 4" xfId="978"/>
    <cellStyle name="Entrada 3 5 4 2" xfId="979"/>
    <cellStyle name="Entrada 3 5 4 2 2" xfId="980"/>
    <cellStyle name="Entrada 3 5 4 2 2 2" xfId="5651"/>
    <cellStyle name="Entrada 3 5 4 2 3" xfId="981"/>
    <cellStyle name="Entrada 3 5 4 2 3 2" xfId="5652"/>
    <cellStyle name="Entrada 3 5 4 2 4" xfId="982"/>
    <cellStyle name="Entrada 3 5 4 2 4 2" xfId="5653"/>
    <cellStyle name="Entrada 3 5 4 2 5" xfId="983"/>
    <cellStyle name="Entrada 3 5 4 2 5 2" xfId="5654"/>
    <cellStyle name="Entrada 3 5 4 2 6" xfId="984"/>
    <cellStyle name="Entrada 3 5 4 2 6 2" xfId="5655"/>
    <cellStyle name="Entrada 3 5 4 2 7" xfId="985"/>
    <cellStyle name="Entrada 3 5 4 2 7 2" xfId="5656"/>
    <cellStyle name="Entrada 3 5 4 2 8" xfId="5650"/>
    <cellStyle name="Entrada 3 5 4 3" xfId="5649"/>
    <cellStyle name="Entrada 3 5 5" xfId="986"/>
    <cellStyle name="Entrada 3 5 5 2" xfId="987"/>
    <cellStyle name="Entrada 3 5 5 2 2" xfId="9097"/>
    <cellStyle name="Entrada 3 5 5 3" xfId="988"/>
    <cellStyle name="Entrada 3 5 5 3 2" xfId="9086"/>
    <cellStyle name="Entrada 3 5 5 4" xfId="989"/>
    <cellStyle name="Entrada 3 5 5 4 2" xfId="9080"/>
    <cellStyle name="Entrada 3 5 5 5" xfId="990"/>
    <cellStyle name="Entrada 3 5 5 5 2" xfId="5658"/>
    <cellStyle name="Entrada 3 5 5 6" xfId="991"/>
    <cellStyle name="Entrada 3 5 5 6 2" xfId="5659"/>
    <cellStyle name="Entrada 3 5 5 7" xfId="992"/>
    <cellStyle name="Entrada 3 5 5 7 2" xfId="8881"/>
    <cellStyle name="Entrada 3 5 5 8" xfId="5657"/>
    <cellStyle name="Entrada 3 5 6" xfId="9091"/>
    <cellStyle name="Entrada 3 6" xfId="993"/>
    <cellStyle name="Entrada 3 6 2" xfId="994"/>
    <cellStyle name="Entrada 3 6 2 2" xfId="995"/>
    <cellStyle name="Entrada 3 6 2 2 2" xfId="996"/>
    <cellStyle name="Entrada 3 6 2 2 2 2" xfId="9216"/>
    <cellStyle name="Entrada 3 6 2 2 3" xfId="997"/>
    <cellStyle name="Entrada 3 6 2 2 3 2" xfId="5662"/>
    <cellStyle name="Entrada 3 6 2 2 4" xfId="998"/>
    <cellStyle name="Entrada 3 6 2 2 4 2" xfId="5663"/>
    <cellStyle name="Entrada 3 6 2 2 5" xfId="999"/>
    <cellStyle name="Entrada 3 6 2 2 5 2" xfId="8944"/>
    <cellStyle name="Entrada 3 6 2 2 6" xfId="1000"/>
    <cellStyle name="Entrada 3 6 2 2 6 2" xfId="9084"/>
    <cellStyle name="Entrada 3 6 2 2 7" xfId="1001"/>
    <cellStyle name="Entrada 3 6 2 2 7 2" xfId="5664"/>
    <cellStyle name="Entrada 3 6 2 2 8" xfId="5661"/>
    <cellStyle name="Entrada 3 6 2 3" xfId="5660"/>
    <cellStyle name="Entrada 3 6 3" xfId="1002"/>
    <cellStyle name="Entrada 3 6 3 2" xfId="1003"/>
    <cellStyle name="Entrada 3 6 3 2 2" xfId="1004"/>
    <cellStyle name="Entrada 3 6 3 2 2 2" xfId="9119"/>
    <cellStyle name="Entrada 3 6 3 2 3" xfId="1005"/>
    <cellStyle name="Entrada 3 6 3 2 3 2" xfId="9215"/>
    <cellStyle name="Entrada 3 6 3 2 4" xfId="1006"/>
    <cellStyle name="Entrada 3 6 3 2 4 2" xfId="9082"/>
    <cellStyle name="Entrada 3 6 3 2 5" xfId="1007"/>
    <cellStyle name="Entrada 3 6 3 2 5 2" xfId="5666"/>
    <cellStyle name="Entrada 3 6 3 2 6" xfId="1008"/>
    <cellStyle name="Entrada 3 6 3 2 6 2" xfId="5667"/>
    <cellStyle name="Entrada 3 6 3 2 7" xfId="1009"/>
    <cellStyle name="Entrada 3 6 3 2 7 2" xfId="5668"/>
    <cellStyle name="Entrada 3 6 3 2 8" xfId="9122"/>
    <cellStyle name="Entrada 3 6 3 3" xfId="5665"/>
    <cellStyle name="Entrada 3 6 4" xfId="1010"/>
    <cellStyle name="Entrada 3 6 4 2" xfId="1011"/>
    <cellStyle name="Entrada 3 6 4 2 2" xfId="1012"/>
    <cellStyle name="Entrada 3 6 4 2 2 2" xfId="5671"/>
    <cellStyle name="Entrada 3 6 4 2 3" xfId="1013"/>
    <cellStyle name="Entrada 3 6 4 2 3 2" xfId="5672"/>
    <cellStyle name="Entrada 3 6 4 2 4" xfId="1014"/>
    <cellStyle name="Entrada 3 6 4 2 4 2" xfId="5673"/>
    <cellStyle name="Entrada 3 6 4 2 5" xfId="1015"/>
    <cellStyle name="Entrada 3 6 4 2 5 2" xfId="5674"/>
    <cellStyle name="Entrada 3 6 4 2 6" xfId="1016"/>
    <cellStyle name="Entrada 3 6 4 2 6 2" xfId="9047"/>
    <cellStyle name="Entrada 3 6 4 2 7" xfId="1017"/>
    <cellStyle name="Entrada 3 6 4 2 7 2" xfId="5010"/>
    <cellStyle name="Entrada 3 6 4 2 8" xfId="5670"/>
    <cellStyle name="Entrada 3 6 4 3" xfId="5669"/>
    <cellStyle name="Entrada 3 6 5" xfId="1018"/>
    <cellStyle name="Entrada 3 6 5 2" xfId="1019"/>
    <cellStyle name="Entrada 3 6 5 2 2" xfId="5676"/>
    <cellStyle name="Entrada 3 6 5 3" xfId="1020"/>
    <cellStyle name="Entrada 3 6 5 3 2" xfId="8882"/>
    <cellStyle name="Entrada 3 6 5 4" xfId="1021"/>
    <cellStyle name="Entrada 3 6 5 4 2" xfId="9077"/>
    <cellStyle name="Entrada 3 6 5 5" xfId="1022"/>
    <cellStyle name="Entrada 3 6 5 5 2" xfId="5677"/>
    <cellStyle name="Entrada 3 6 5 6" xfId="1023"/>
    <cellStyle name="Entrada 3 6 5 6 2" xfId="4904"/>
    <cellStyle name="Entrada 3 6 5 7" xfId="1024"/>
    <cellStyle name="Entrada 3 6 5 7 2" xfId="5026"/>
    <cellStyle name="Entrada 3 6 5 8" xfId="5675"/>
    <cellStyle name="Entrada 3 6 6" xfId="9093"/>
    <cellStyle name="Entrada 3 7" xfId="1025"/>
    <cellStyle name="Entrada 3 7 2" xfId="1026"/>
    <cellStyle name="Entrada 3 7 2 2" xfId="1027"/>
    <cellStyle name="Entrada 3 7 2 2 2" xfId="1028"/>
    <cellStyle name="Entrada 3 7 2 2 2 2" xfId="5679"/>
    <cellStyle name="Entrada 3 7 2 2 3" xfId="1029"/>
    <cellStyle name="Entrada 3 7 2 2 3 2" xfId="5680"/>
    <cellStyle name="Entrada 3 7 2 2 4" xfId="1030"/>
    <cellStyle name="Entrada 3 7 2 2 4 2" xfId="8807"/>
    <cellStyle name="Entrada 3 7 2 2 5" xfId="1031"/>
    <cellStyle name="Entrada 3 7 2 2 5 2" xfId="5681"/>
    <cellStyle name="Entrada 3 7 2 2 6" xfId="1032"/>
    <cellStyle name="Entrada 3 7 2 2 6 2" xfId="5682"/>
    <cellStyle name="Entrada 3 7 2 2 7" xfId="1033"/>
    <cellStyle name="Entrada 3 7 2 2 7 2" xfId="5683"/>
    <cellStyle name="Entrada 3 7 2 2 8" xfId="5678"/>
    <cellStyle name="Entrada 3 7 2 3" xfId="9135"/>
    <cellStyle name="Entrada 3 7 3" xfId="1034"/>
    <cellStyle name="Entrada 3 7 3 2" xfId="1035"/>
    <cellStyle name="Entrada 3 7 3 2 2" xfId="1036"/>
    <cellStyle name="Entrada 3 7 3 2 2 2" xfId="8799"/>
    <cellStyle name="Entrada 3 7 3 2 3" xfId="1037"/>
    <cellStyle name="Entrada 3 7 3 2 3 2" xfId="8800"/>
    <cellStyle name="Entrada 3 7 3 2 4" xfId="1038"/>
    <cellStyle name="Entrada 3 7 3 2 4 2" xfId="8801"/>
    <cellStyle name="Entrada 3 7 3 2 5" xfId="1039"/>
    <cellStyle name="Entrada 3 7 3 2 5 2" xfId="9040"/>
    <cellStyle name="Entrada 3 7 3 2 6" xfId="1040"/>
    <cellStyle name="Entrada 3 7 3 2 6 2" xfId="9038"/>
    <cellStyle name="Entrada 3 7 3 2 7" xfId="1041"/>
    <cellStyle name="Entrada 3 7 3 2 7 2" xfId="5024"/>
    <cellStyle name="Entrada 3 7 3 2 8" xfId="8798"/>
    <cellStyle name="Entrada 3 7 3 3" xfId="8984"/>
    <cellStyle name="Entrada 3 7 4" xfId="1042"/>
    <cellStyle name="Entrada 3 7 4 2" xfId="1043"/>
    <cellStyle name="Entrada 3 7 4 2 2" xfId="1044"/>
    <cellStyle name="Entrada 3 7 4 2 2 2" xfId="5685"/>
    <cellStyle name="Entrada 3 7 4 2 3" xfId="1045"/>
    <cellStyle name="Entrada 3 7 4 2 3 2" xfId="8806"/>
    <cellStyle name="Entrada 3 7 4 2 4" xfId="1046"/>
    <cellStyle name="Entrada 3 7 4 2 4 2" xfId="5686"/>
    <cellStyle name="Entrada 3 7 4 2 5" xfId="1047"/>
    <cellStyle name="Entrada 3 7 4 2 5 2" xfId="5687"/>
    <cellStyle name="Entrada 3 7 4 2 6" xfId="1048"/>
    <cellStyle name="Entrada 3 7 4 2 6 2" xfId="5688"/>
    <cellStyle name="Entrada 3 7 4 2 7" xfId="1049"/>
    <cellStyle name="Entrada 3 7 4 2 7 2" xfId="8869"/>
    <cellStyle name="Entrada 3 7 4 2 8" xfId="5684"/>
    <cellStyle name="Entrada 3 7 4 3" xfId="8872"/>
    <cellStyle name="Entrada 3 7 5" xfId="1050"/>
    <cellStyle name="Entrada 3 7 5 2" xfId="1051"/>
    <cellStyle name="Entrada 3 7 5 2 2" xfId="9146"/>
    <cellStyle name="Entrada 3 7 5 3" xfId="1052"/>
    <cellStyle name="Entrada 3 7 5 3 2" xfId="9105"/>
    <cellStyle name="Entrada 3 7 5 4" xfId="1053"/>
    <cellStyle name="Entrada 3 7 5 4 2" xfId="8864"/>
    <cellStyle name="Entrada 3 7 5 5" xfId="1054"/>
    <cellStyle name="Entrada 3 7 5 5 2" xfId="5022"/>
    <cellStyle name="Entrada 3 7 5 6" xfId="1055"/>
    <cellStyle name="Entrada 3 7 5 6 2" xfId="5689"/>
    <cellStyle name="Entrada 3 7 5 7" xfId="1056"/>
    <cellStyle name="Entrada 3 7 5 7 2" xfId="5690"/>
    <cellStyle name="Entrada 3 7 5 8" xfId="8985"/>
    <cellStyle name="Entrada 3 7 6" xfId="5030"/>
    <cellStyle name="Entrada 3 8" xfId="1057"/>
    <cellStyle name="Entrada 3 8 2" xfId="1058"/>
    <cellStyle name="Entrada 3 8 2 2" xfId="1059"/>
    <cellStyle name="Entrada 3 8 2 2 2" xfId="1060"/>
    <cellStyle name="Entrada 3 8 2 2 2 2" xfId="5693"/>
    <cellStyle name="Entrada 3 8 2 2 3" xfId="1061"/>
    <cellStyle name="Entrada 3 8 2 2 3 2" xfId="9172"/>
    <cellStyle name="Entrada 3 8 2 2 4" xfId="1062"/>
    <cellStyle name="Entrada 3 8 2 2 4 2" xfId="5694"/>
    <cellStyle name="Entrada 3 8 2 2 5" xfId="1063"/>
    <cellStyle name="Entrada 3 8 2 2 5 2" xfId="8803"/>
    <cellStyle name="Entrada 3 8 2 2 6" xfId="1064"/>
    <cellStyle name="Entrada 3 8 2 2 6 2" xfId="5695"/>
    <cellStyle name="Entrada 3 8 2 2 7" xfId="1065"/>
    <cellStyle name="Entrada 3 8 2 2 7 2" xfId="8865"/>
    <cellStyle name="Entrada 3 8 2 2 8" xfId="5692"/>
    <cellStyle name="Entrada 3 8 2 3" xfId="5691"/>
    <cellStyle name="Entrada 3 8 3" xfId="1066"/>
    <cellStyle name="Entrada 3 8 3 2" xfId="1067"/>
    <cellStyle name="Entrada 3 8 3 2 2" xfId="1068"/>
    <cellStyle name="Entrada 3 8 3 2 2 2" xfId="9039"/>
    <cellStyle name="Entrada 3 8 3 2 3" xfId="1069"/>
    <cellStyle name="Entrada 3 8 3 2 3 2" xfId="5023"/>
    <cellStyle name="Entrada 3 8 3 2 4" xfId="1070"/>
    <cellStyle name="Entrada 3 8 3 2 4 2" xfId="9078"/>
    <cellStyle name="Entrada 3 8 3 2 5" xfId="1071"/>
    <cellStyle name="Entrada 3 8 3 2 5 2" xfId="8867"/>
    <cellStyle name="Entrada 3 8 3 2 6" xfId="1072"/>
    <cellStyle name="Entrada 3 8 3 2 6 2" xfId="8870"/>
    <cellStyle name="Entrada 3 8 3 2 7" xfId="1073"/>
    <cellStyle name="Entrada 3 8 3 2 7 2" xfId="5696"/>
    <cellStyle name="Entrada 3 8 3 2 8" xfId="8977"/>
    <cellStyle name="Entrada 3 8 3 3" xfId="8802"/>
    <cellStyle name="Entrada 3 8 4" xfId="1074"/>
    <cellStyle name="Entrada 3 8 4 2" xfId="1075"/>
    <cellStyle name="Entrada 3 8 4 2 2" xfId="1076"/>
    <cellStyle name="Entrada 3 8 4 2 2 2" xfId="5699"/>
    <cellStyle name="Entrada 3 8 4 2 3" xfId="1077"/>
    <cellStyle name="Entrada 3 8 4 2 3 2" xfId="5700"/>
    <cellStyle name="Entrada 3 8 4 2 4" xfId="1078"/>
    <cellStyle name="Entrada 3 8 4 2 4 2" xfId="5701"/>
    <cellStyle name="Entrada 3 8 4 2 5" xfId="1079"/>
    <cellStyle name="Entrada 3 8 4 2 5 2" xfId="5702"/>
    <cellStyle name="Entrada 3 8 4 2 6" xfId="1080"/>
    <cellStyle name="Entrada 3 8 4 2 6 2" xfId="5019"/>
    <cellStyle name="Entrada 3 8 4 2 7" xfId="1081"/>
    <cellStyle name="Entrada 3 8 4 2 7 2" xfId="4906"/>
    <cellStyle name="Entrada 3 8 4 2 8" xfId="5698"/>
    <cellStyle name="Entrada 3 8 4 3" xfId="5697"/>
    <cellStyle name="Entrada 3 8 5" xfId="1082"/>
    <cellStyle name="Entrada 3 8 5 2" xfId="1083"/>
    <cellStyle name="Entrada 3 8 5 2 2" xfId="5703"/>
    <cellStyle name="Entrada 3 8 5 3" xfId="1084"/>
    <cellStyle name="Entrada 3 8 5 3 2" xfId="5704"/>
    <cellStyle name="Entrada 3 8 5 4" xfId="1085"/>
    <cellStyle name="Entrada 3 8 5 4 2" xfId="9231"/>
    <cellStyle name="Entrada 3 8 5 5" xfId="1086"/>
    <cellStyle name="Entrada 3 8 5 5 2" xfId="5021"/>
    <cellStyle name="Entrada 3 8 5 6" xfId="1087"/>
    <cellStyle name="Entrada 3 8 5 6 2" xfId="5705"/>
    <cellStyle name="Entrada 3 8 5 7" xfId="1088"/>
    <cellStyle name="Entrada 3 8 5 7 2" xfId="5706"/>
    <cellStyle name="Entrada 3 8 5 8" xfId="4908"/>
    <cellStyle name="Entrada 3 8 6" xfId="4907"/>
    <cellStyle name="Entrada 3 9" xfId="1089"/>
    <cellStyle name="Entrada 3 9 2" xfId="1090"/>
    <cellStyle name="Entrada 3 9 2 2" xfId="1091"/>
    <cellStyle name="Entrada 3 9 2 2 2" xfId="5708"/>
    <cellStyle name="Entrada 3 9 2 3" xfId="1092"/>
    <cellStyle name="Entrada 3 9 2 3 2" xfId="9232"/>
    <cellStyle name="Entrada 3 9 2 4" xfId="1093"/>
    <cellStyle name="Entrada 3 9 2 4 2" xfId="5028"/>
    <cellStyle name="Entrada 3 9 2 5" xfId="1094"/>
    <cellStyle name="Entrada 3 9 2 5 2" xfId="5709"/>
    <cellStyle name="Entrada 3 9 2 6" xfId="1095"/>
    <cellStyle name="Entrada 3 9 2 6 2" xfId="5710"/>
    <cellStyle name="Entrada 3 9 2 7" xfId="1096"/>
    <cellStyle name="Entrada 3 9 2 7 2" xfId="9233"/>
    <cellStyle name="Entrada 3 9 2 8" xfId="5707"/>
    <cellStyle name="Entrada 3 9 3" xfId="9234"/>
    <cellStyle name="Entrada 4" xfId="1097"/>
    <cellStyle name="Entrada 4 2" xfId="4946"/>
    <cellStyle name="Entrada 5" xfId="4924"/>
    <cellStyle name="Entrada 6" xfId="8785"/>
    <cellStyle name="Entrada 7" xfId="9259"/>
    <cellStyle name="Entrada 8" xfId="9248"/>
    <cellStyle name="Euro" xfId="31"/>
    <cellStyle name="Euro 2" xfId="88"/>
    <cellStyle name="Euro 2 2" xfId="1098"/>
    <cellStyle name="Euro 2 3" xfId="1099"/>
    <cellStyle name="Euro 3" xfId="1100"/>
    <cellStyle name="Euro 4" xfId="1101"/>
    <cellStyle name="Explanatory Text" xfId="1102"/>
    <cellStyle name="Good" xfId="1103"/>
    <cellStyle name="Heading 1" xfId="1104"/>
    <cellStyle name="Heading 2" xfId="1105"/>
    <cellStyle name="Heading 3" xfId="1106"/>
    <cellStyle name="Heading 4" xfId="1107"/>
    <cellStyle name="Hipervínculo 2" xfId="1108"/>
    <cellStyle name="Incorrecto" xfId="32" builtinId="27" customBuiltin="1"/>
    <cellStyle name="Incorrecto 2" xfId="89"/>
    <cellStyle name="Incorrecto 2 2" xfId="1109"/>
    <cellStyle name="Incorrecto 2 3" xfId="1110"/>
    <cellStyle name="Incorrecto 3" xfId="1111"/>
    <cellStyle name="Input" xfId="1112"/>
    <cellStyle name="Input 2" xfId="5711"/>
    <cellStyle name="Linked Cell" xfId="1113"/>
    <cellStyle name="Millares" xfId="33" builtinId="3"/>
    <cellStyle name="Millares [0] 2" xfId="90"/>
    <cellStyle name="Millares [0] 2 2" xfId="115"/>
    <cellStyle name="Millares [0] 2 2 2" xfId="4985"/>
    <cellStyle name="Millares [0] 2 3" xfId="123"/>
    <cellStyle name="Millares [0] 2 3 2" xfId="4993"/>
    <cellStyle name="Millares [0] 2 4" xfId="9014"/>
    <cellStyle name="Millares [0] 2 5" xfId="4963"/>
    <cellStyle name="Millares 10" xfId="1114"/>
    <cellStyle name="Millares 10 2" xfId="5712"/>
    <cellStyle name="Millares 11" xfId="1115"/>
    <cellStyle name="Millares 11 2" xfId="5713"/>
    <cellStyle name="Millares 12" xfId="1116"/>
    <cellStyle name="Millares 12 2" xfId="9020"/>
    <cellStyle name="Millares 12 3" xfId="5714"/>
    <cellStyle name="Millares 13" xfId="1117"/>
    <cellStyle name="Millares 13 2" xfId="5715"/>
    <cellStyle name="Millares 14" xfId="1118"/>
    <cellStyle name="Millares 14 2" xfId="5716"/>
    <cellStyle name="Millares 15" xfId="1119"/>
    <cellStyle name="Millares 15 2" xfId="5717"/>
    <cellStyle name="Millares 16" xfId="1120"/>
    <cellStyle name="Millares 16 2" xfId="5718"/>
    <cellStyle name="Millares 17" xfId="4862"/>
    <cellStyle name="Millares 17 2" xfId="4867"/>
    <cellStyle name="Millares 17 2 2" xfId="8996"/>
    <cellStyle name="Millares 17 3" xfId="8991"/>
    <cellStyle name="Millares 18" xfId="4874"/>
    <cellStyle name="Millares 18 2" xfId="9003"/>
    <cellStyle name="Millares 19" xfId="4876"/>
    <cellStyle name="Millares 19 2" xfId="9005"/>
    <cellStyle name="Millares 2" xfId="51"/>
    <cellStyle name="Millares 2 2" xfId="54"/>
    <cellStyle name="Millares 2 2 2" xfId="113"/>
    <cellStyle name="Millares 2 2 2 2" xfId="1121"/>
    <cellStyle name="Millares 2 2 2 2 2" xfId="5719"/>
    <cellStyle name="Millares 2 2 2 3" xfId="1122"/>
    <cellStyle name="Millares 2 2 2 3 2" xfId="5720"/>
    <cellStyle name="Millares 2 2 2 4" xfId="1123"/>
    <cellStyle name="Millares 2 2 2 4 2" xfId="5721"/>
    <cellStyle name="Millares 2 2 2 5" xfId="9017"/>
    <cellStyle name="Millares 2 2 2 6" xfId="4983"/>
    <cellStyle name="Millares 2 2 3" xfId="1124"/>
    <cellStyle name="Millares 2 2 3 2" xfId="1125"/>
    <cellStyle name="Millares 2 2 3 2 2" xfId="5723"/>
    <cellStyle name="Millares 2 2 3 3" xfId="1126"/>
    <cellStyle name="Millares 2 2 3 3 2" xfId="5724"/>
    <cellStyle name="Millares 2 2 3 4" xfId="1127"/>
    <cellStyle name="Millares 2 2 3 4 2" xfId="5725"/>
    <cellStyle name="Millares 2 2 3 5" xfId="5722"/>
    <cellStyle name="Millares 2 2 4" xfId="1128"/>
    <cellStyle name="Millares 2 2 4 2" xfId="5726"/>
    <cellStyle name="Millares 2 2 5" xfId="1129"/>
    <cellStyle name="Millares 2 2 6" xfId="1130"/>
    <cellStyle name="Millares 2 2 6 2" xfId="5727"/>
    <cellStyle name="Millares 2 2 7" xfId="4871"/>
    <cellStyle name="Millares 2 2 7 2" xfId="9000"/>
    <cellStyle name="Millares 2 2 8" xfId="4901"/>
    <cellStyle name="Millares 2 2 9" xfId="9279"/>
    <cellStyle name="Millares 2 3" xfId="111"/>
    <cellStyle name="Millares 2 3 2" xfId="1131"/>
    <cellStyle name="Millares 2 3 2 2" xfId="5728"/>
    <cellStyle name="Millares 2 3 3" xfId="1132"/>
    <cellStyle name="Millares 2 3 3 2" xfId="5729"/>
    <cellStyle name="Millares 2 3 4" xfId="4981"/>
    <cellStyle name="Millares 2 3 5" xfId="9282"/>
    <cellStyle name="Millares 2 4" xfId="121"/>
    <cellStyle name="Millares 2 4 2" xfId="1133"/>
    <cellStyle name="Millares 2 4 2 2" xfId="5730"/>
    <cellStyle name="Millares 2 4 3" xfId="4991"/>
    <cellStyle name="Millares 2 5" xfId="1134"/>
    <cellStyle name="Millares 2 5 2" xfId="1135"/>
    <cellStyle name="Millares 2 5 2 2" xfId="5732"/>
    <cellStyle name="Millares 2 5 3" xfId="1136"/>
    <cellStyle name="Millares 2 5 3 2" xfId="5733"/>
    <cellStyle name="Millares 2 5 4" xfId="5731"/>
    <cellStyle name="Millares 2 6" xfId="1137"/>
    <cellStyle name="Millares 2 6 2" xfId="5734"/>
    <cellStyle name="Millares 2 7" xfId="9011"/>
    <cellStyle name="Millares 2 8" xfId="4940"/>
    <cellStyle name="Millares 2 9" xfId="9280"/>
    <cellStyle name="Millares 2_Sector Educativo Cuenta Pública 2009 - copia" xfId="1138"/>
    <cellStyle name="Millares 20" xfId="4878"/>
    <cellStyle name="Millares 20 2" xfId="9007"/>
    <cellStyle name="Millares 21" xfId="4881"/>
    <cellStyle name="Millares 21 2" xfId="9009"/>
    <cellStyle name="Millares 22" xfId="4884"/>
    <cellStyle name="Millares 22 2" xfId="9013"/>
    <cellStyle name="Millares 23" xfId="4925"/>
    <cellStyle name="Millares 24" xfId="8960"/>
    <cellStyle name="Millares 25" xfId="9147"/>
    <cellStyle name="Millares 26" xfId="8937"/>
    <cellStyle name="Millares 27" xfId="9046"/>
    <cellStyle name="Millares 28" xfId="8782"/>
    <cellStyle name="Millares 29" xfId="9054"/>
    <cellStyle name="Millares 3" xfId="52"/>
    <cellStyle name="Millares 3 2" xfId="112"/>
    <cellStyle name="Millares 3 2 2" xfId="1139"/>
    <cellStyle name="Millares 3 2 2 2" xfId="5735"/>
    <cellStyle name="Millares 3 2 3" xfId="1140"/>
    <cellStyle name="Millares 3 2 3 2" xfId="5736"/>
    <cellStyle name="Millares 3 2 4" xfId="1141"/>
    <cellStyle name="Millares 3 2 5" xfId="4982"/>
    <cellStyle name="Millares 3 3" xfId="1142"/>
    <cellStyle name="Millares 3 3 2" xfId="1143"/>
    <cellStyle name="Millares 3 3 2 2" xfId="5738"/>
    <cellStyle name="Millares 3 3 3" xfId="1144"/>
    <cellStyle name="Millares 3 3 3 2" xfId="5739"/>
    <cellStyle name="Millares 3 3 4" xfId="5737"/>
    <cellStyle name="Millares 3 4" xfId="1145"/>
    <cellStyle name="Millares 3 4 2" xfId="5740"/>
    <cellStyle name="Millares 3 5" xfId="1146"/>
    <cellStyle name="Millares 3 6" xfId="1147"/>
    <cellStyle name="Millares 3 6 2" xfId="5741"/>
    <cellStyle name="Millares 3 7" xfId="1148"/>
    <cellStyle name="Millares 3 8" xfId="9281"/>
    <cellStyle name="Millares 30" xfId="8390"/>
    <cellStyle name="Millares 31" xfId="9258"/>
    <cellStyle name="Millares 32" xfId="8839"/>
    <cellStyle name="Millares 33" xfId="9262"/>
    <cellStyle name="Millares 34" xfId="9277"/>
    <cellStyle name="Millares 4" xfId="102"/>
    <cellStyle name="Millares 4 2" xfId="117"/>
    <cellStyle name="Millares 4 2 2" xfId="4987"/>
    <cellStyle name="Millares 4 3" xfId="125"/>
    <cellStyle name="Millares 4 3 2" xfId="4995"/>
    <cellStyle name="Millares 4 4" xfId="1149"/>
    <cellStyle name="Millares 4 4 2" xfId="5742"/>
    <cellStyle name="Millares 4 5" xfId="1150"/>
    <cellStyle name="Millares 4 5 2" xfId="5743"/>
    <cellStyle name="Millares 4 6" xfId="9025"/>
    <cellStyle name="Millares 4 7" xfId="4974"/>
    <cellStyle name="Millares 4 8" xfId="9278"/>
    <cellStyle name="Millares 5" xfId="107"/>
    <cellStyle name="Millares 5 2" xfId="1151"/>
    <cellStyle name="Millares 5 2 2" xfId="1152"/>
    <cellStyle name="Millares 5 2 2 2" xfId="5745"/>
    <cellStyle name="Millares 5 2 3" xfId="9034"/>
    <cellStyle name="Millares 5 2 4" xfId="5744"/>
    <cellStyle name="Millares 5 3" xfId="1153"/>
    <cellStyle name="Millares 5 3 2" xfId="5746"/>
    <cellStyle name="Millares 5 4" xfId="1154"/>
    <cellStyle name="Millares 5 4 2" xfId="5747"/>
    <cellStyle name="Millares 5 5" xfId="9029"/>
    <cellStyle name="Millares 5 6" xfId="4978"/>
    <cellStyle name="Millares 6" xfId="119"/>
    <cellStyle name="Millares 6 2" xfId="1155"/>
    <cellStyle name="Millares 6 2 2" xfId="5748"/>
    <cellStyle name="Millares 6 3" xfId="1156"/>
    <cellStyle name="Millares 6 3 2" xfId="5749"/>
    <cellStyle name="Millares 6 4" xfId="9031"/>
    <cellStyle name="Millares 6 5" xfId="4989"/>
    <cellStyle name="Millares 7" xfId="122"/>
    <cellStyle name="Millares 7 2" xfId="1157"/>
    <cellStyle name="Millares 7 2 2" xfId="5750"/>
    <cellStyle name="Millares 7 3" xfId="1158"/>
    <cellStyle name="Millares 7 3 2" xfId="5751"/>
    <cellStyle name="Millares 7 4" xfId="4992"/>
    <cellStyle name="Millares 8" xfId="1159"/>
    <cellStyle name="Millares 8 2" xfId="1160"/>
    <cellStyle name="Millares 8 2 2" xfId="5753"/>
    <cellStyle name="Millares 8 3" xfId="5752"/>
    <cellStyle name="Millares 9" xfId="1161"/>
    <cellStyle name="Millares 9 2" xfId="5754"/>
    <cellStyle name="Moneda [0] 2" xfId="1162"/>
    <cellStyle name="Moneda [0] 2 2" xfId="5755"/>
    <cellStyle name="Moneda [0] 3" xfId="1163"/>
    <cellStyle name="Moneda [0] 3 2" xfId="5756"/>
    <cellStyle name="Moneda 2" xfId="1164"/>
    <cellStyle name="Moneda 2 2" xfId="1165"/>
    <cellStyle name="Moneda 2 2 2" xfId="5758"/>
    <cellStyle name="Moneda 2 3" xfId="1166"/>
    <cellStyle name="Moneda 2 3 2" xfId="5759"/>
    <cellStyle name="Moneda 2 4" xfId="1167"/>
    <cellStyle name="Moneda 2 4 2" xfId="5760"/>
    <cellStyle name="Moneda 2 5" xfId="9026"/>
    <cellStyle name="Moneda 2 6" xfId="5757"/>
    <cellStyle name="Moneda 3" xfId="129"/>
    <cellStyle name="Moneda 3 2" xfId="1168"/>
    <cellStyle name="Moneda 3 2 2" xfId="1169"/>
    <cellStyle name="Moneda 3 2 2 2" xfId="5762"/>
    <cellStyle name="Moneda 3 2 3" xfId="1170"/>
    <cellStyle name="Moneda 3 2 3 2" xfId="5763"/>
    <cellStyle name="Moneda 3 2 4" xfId="1171"/>
    <cellStyle name="Moneda 3 2 5" xfId="5761"/>
    <cellStyle name="Moneda 3 3" xfId="1172"/>
    <cellStyle name="Moneda 3 3 2" xfId="5764"/>
    <cellStyle name="Moneda 3 4" xfId="1173"/>
    <cellStyle name="Moneda 3 4 2" xfId="5765"/>
    <cellStyle name="Moneda 3 5" xfId="1174"/>
    <cellStyle name="Moneda 3 6" xfId="4865"/>
    <cellStyle name="Moneda 3 6 2" xfId="4869"/>
    <cellStyle name="Moneda 3 6 2 2" xfId="8998"/>
    <cellStyle name="Moneda 3 6 3" xfId="8994"/>
    <cellStyle name="Moneda 3 7" xfId="4999"/>
    <cellStyle name="Moneda 4" xfId="1175"/>
    <cellStyle name="Moneda 4 2" xfId="1176"/>
    <cellStyle name="Moneda 4 2 2" xfId="5767"/>
    <cellStyle name="Moneda 4 3" xfId="5766"/>
    <cellStyle name="Moneda 5" xfId="1177"/>
    <cellStyle name="Moneda 5 2" xfId="1178"/>
    <cellStyle name="Moneda 5 2 2" xfId="5769"/>
    <cellStyle name="Moneda 5 3" xfId="5768"/>
    <cellStyle name="Moneda 6" xfId="1179"/>
    <cellStyle name="Moneda 6 2" xfId="5770"/>
    <cellStyle name="Moneda 7" xfId="4863"/>
    <cellStyle name="Moneda 7 2" xfId="4872"/>
    <cellStyle name="Moneda 7 2 2" xfId="9001"/>
    <cellStyle name="Moneda 7 3" xfId="8992"/>
    <cellStyle name="Neutral" xfId="34" builtinId="28" customBuiltin="1"/>
    <cellStyle name="Neutral 2" xfId="91"/>
    <cellStyle name="Neutral 2 2" xfId="1180"/>
    <cellStyle name="Neutral 2 3" xfId="1181"/>
    <cellStyle name="Neutral 3" xfId="1182"/>
    <cellStyle name="NivelCol_2_ing-egre-mar2001" xfId="1183"/>
    <cellStyle name="NivelFila_2_ing-egre-mar2001" xfId="1184"/>
    <cellStyle name="Normal" xfId="0" builtinId="0"/>
    <cellStyle name="Normal 10" xfId="1185"/>
    <cellStyle name="Normal 10 2" xfId="1186"/>
    <cellStyle name="Normal 103" xfId="128"/>
    <cellStyle name="Normal 103 2" xfId="4861"/>
    <cellStyle name="Normal 103 2 2" xfId="4866"/>
    <cellStyle name="Normal 103 2 2 2" xfId="8995"/>
    <cellStyle name="Normal 103 2 3" xfId="8990"/>
    <cellStyle name="Normal 103 3" xfId="4998"/>
    <cellStyle name="Normal 11" xfId="1187"/>
    <cellStyle name="Normal 11 2" xfId="1188"/>
    <cellStyle name="Normal 12" xfId="1189"/>
    <cellStyle name="Normal 12 2" xfId="1190"/>
    <cellStyle name="Normal 12 2 2" xfId="5772"/>
    <cellStyle name="Normal 12 3" xfId="1191"/>
    <cellStyle name="Normal 12 4" xfId="5771"/>
    <cellStyle name="Normal 13" xfId="1192"/>
    <cellStyle name="Normal 13 2" xfId="1193"/>
    <cellStyle name="Normal 13 2 2" xfId="5774"/>
    <cellStyle name="Normal 13 3" xfId="1194"/>
    <cellStyle name="Normal 13 4" xfId="5773"/>
    <cellStyle name="Normal 14" xfId="1195"/>
    <cellStyle name="Normal 14 2" xfId="5775"/>
    <cellStyle name="Normal 15" xfId="1196"/>
    <cellStyle name="Normal 15 2" xfId="5776"/>
    <cellStyle name="Normal 16" xfId="1197"/>
    <cellStyle name="Normal 16 2" xfId="1198"/>
    <cellStyle name="Normal 16 2 2" xfId="5778"/>
    <cellStyle name="Normal 16 3" xfId="1199"/>
    <cellStyle name="Normal 16 4" xfId="5777"/>
    <cellStyle name="Normal 17" xfId="1200"/>
    <cellStyle name="Normal 17 2" xfId="1201"/>
    <cellStyle name="Normal 17 3" xfId="1202"/>
    <cellStyle name="Normal 17 3 2" xfId="1203"/>
    <cellStyle name="Normal 17 3 3" xfId="5779"/>
    <cellStyle name="Normal 18" xfId="1204"/>
    <cellStyle name="Normal 18 2" xfId="1205"/>
    <cellStyle name="Normal 18 2 2" xfId="5781"/>
    <cellStyle name="Normal 18 3" xfId="5780"/>
    <cellStyle name="Normal 19" xfId="1206"/>
    <cellStyle name="Normal 19 2" xfId="5782"/>
    <cellStyle name="Normal 2" xfId="35"/>
    <cellStyle name="Normal 2 10" xfId="1207"/>
    <cellStyle name="Normal 2 10 2" xfId="5783"/>
    <cellStyle name="Normal 2 11" xfId="1208"/>
    <cellStyle name="Normal 2 11 2" xfId="5784"/>
    <cellStyle name="Normal 2 12" xfId="1209"/>
    <cellStyle name="Normal 2 12 2" xfId="5785"/>
    <cellStyle name="Normal 2 13" xfId="1210"/>
    <cellStyle name="Normal 2 14" xfId="9010"/>
    <cellStyle name="Normal 2 15" xfId="4926"/>
    <cellStyle name="Normal 2 2" xfId="108"/>
    <cellStyle name="Normal 2 2 2" xfId="1211"/>
    <cellStyle name="Normal 2 2 3" xfId="1212"/>
    <cellStyle name="Normal 2 2 3 2" xfId="1213"/>
    <cellStyle name="Normal 2 2 3 2 2" xfId="5787"/>
    <cellStyle name="Normal 2 2 3 3" xfId="5786"/>
    <cellStyle name="Normal 2 2 4" xfId="1214"/>
    <cellStyle name="Normal 2 2 5" xfId="1215"/>
    <cellStyle name="Normal 2 2 5 2" xfId="5788"/>
    <cellStyle name="Normal 2 2 6" xfId="1216"/>
    <cellStyle name="Normal 2 2 7" xfId="1217"/>
    <cellStyle name="Normal 2 2 8" xfId="9018"/>
    <cellStyle name="Normal 2 2 9" xfId="4979"/>
    <cellStyle name="Normal 2 3" xfId="120"/>
    <cellStyle name="Normal 2 3 2" xfId="1218"/>
    <cellStyle name="Normal 2 3 3" xfId="9021"/>
    <cellStyle name="Normal 2 3 4" xfId="4990"/>
    <cellStyle name="Normal 2 4" xfId="1219"/>
    <cellStyle name="Normal 2 4 2" xfId="9023"/>
    <cellStyle name="Normal 2 4 3" xfId="5789"/>
    <cellStyle name="Normal 2 5" xfId="1220"/>
    <cellStyle name="Normal 2 5 2" xfId="9032"/>
    <cellStyle name="Normal 2 5 3" xfId="5790"/>
    <cellStyle name="Normal 2 6" xfId="1221"/>
    <cellStyle name="Normal 2 6 2" xfId="5791"/>
    <cellStyle name="Normal 2 7" xfId="1222"/>
    <cellStyle name="Normal 2 7 2" xfId="5792"/>
    <cellStyle name="Normal 2 8" xfId="1223"/>
    <cellStyle name="Normal 2 8 2" xfId="5793"/>
    <cellStyle name="Normal 2 9" xfId="1224"/>
    <cellStyle name="Normal 2 9 2" xfId="5794"/>
    <cellStyle name="Normal 2_PEI (Por Oficio Acumulado)" xfId="1225"/>
    <cellStyle name="Normal 20" xfId="1226"/>
    <cellStyle name="Normal 20 2" xfId="5795"/>
    <cellStyle name="Normal 21" xfId="1227"/>
    <cellStyle name="Normal 22" xfId="1228"/>
    <cellStyle name="Normal 23" xfId="1229"/>
    <cellStyle name="Normal 23 2" xfId="5796"/>
    <cellStyle name="Normal 24" xfId="1230"/>
    <cellStyle name="Normal 24 2" xfId="5797"/>
    <cellStyle name="Normal 25" xfId="1231"/>
    <cellStyle name="Normal 25 2" xfId="5798"/>
    <cellStyle name="Normal 26" xfId="1232"/>
    <cellStyle name="Normal 26 2" xfId="1233"/>
    <cellStyle name="Normal 27" xfId="1234"/>
    <cellStyle name="Normal 27 2" xfId="5799"/>
    <cellStyle name="Normal 28" xfId="1235"/>
    <cellStyle name="Normal 28 2" xfId="5800"/>
    <cellStyle name="Normal 29" xfId="1236"/>
    <cellStyle name="Normal 29 2" xfId="5801"/>
    <cellStyle name="Normal 3" xfId="36"/>
    <cellStyle name="Normal 3 2" xfId="109"/>
    <cellStyle name="Normal 3 2 2" xfId="1237"/>
    <cellStyle name="Normal 3 2 3" xfId="1238"/>
    <cellStyle name="Normal 3 2 4" xfId="1239"/>
    <cellStyle name="Normal 3 2 5" xfId="1240"/>
    <cellStyle name="Normal 3 2 5 2" xfId="5802"/>
    <cellStyle name="Normal 3 3" xfId="1241"/>
    <cellStyle name="Normal 3 3 2" xfId="1242"/>
    <cellStyle name="Normal 3 3 3" xfId="1243"/>
    <cellStyle name="Normal 3 3 3 2" xfId="5803"/>
    <cellStyle name="Normal 3 4" xfId="1244"/>
    <cellStyle name="Normal 3 5" xfId="1245"/>
    <cellStyle name="Normal 30" xfId="1246"/>
    <cellStyle name="Normal 30 2" xfId="5804"/>
    <cellStyle name="Normal 31" xfId="1247"/>
    <cellStyle name="Normal 31 2" xfId="5805"/>
    <cellStyle name="Normal 32" xfId="1248"/>
    <cellStyle name="Normal 32 2" xfId="5806"/>
    <cellStyle name="Normal 33" xfId="1249"/>
    <cellStyle name="Normal 33 2" xfId="5807"/>
    <cellStyle name="Normal 34" xfId="1250"/>
    <cellStyle name="Normal 34 2" xfId="5808"/>
    <cellStyle name="Normal 35" xfId="1251"/>
    <cellStyle name="Normal 35 2" xfId="5809"/>
    <cellStyle name="Normal 36" xfId="1252"/>
    <cellStyle name="Normal 36 2" xfId="5810"/>
    <cellStyle name="Normal 37" xfId="1253"/>
    <cellStyle name="Normal 37 2" xfId="5811"/>
    <cellStyle name="Normal 38" xfId="1254"/>
    <cellStyle name="Normal 38 2" xfId="5812"/>
    <cellStyle name="Normal 39" xfId="1255"/>
    <cellStyle name="Normal 39 2" xfId="5813"/>
    <cellStyle name="Normal 4" xfId="53"/>
    <cellStyle name="Normal 4 2" xfId="1256"/>
    <cellStyle name="Normal 4 2 2" xfId="1257"/>
    <cellStyle name="Normal 4 2 2 2" xfId="5814"/>
    <cellStyle name="Normal 4 2 3" xfId="1258"/>
    <cellStyle name="Normal 4 2 3 2" xfId="5815"/>
    <cellStyle name="Normal 4 2 4" xfId="1259"/>
    <cellStyle name="Normal 4 2 5" xfId="1260"/>
    <cellStyle name="Normal 4 2 5 2" xfId="5816"/>
    <cellStyle name="Normal 4 3" xfId="1261"/>
    <cellStyle name="Normal 4 4" xfId="1262"/>
    <cellStyle name="Normal 4 4 2" xfId="5817"/>
    <cellStyle name="Normal 4 5" xfId="1263"/>
    <cellStyle name="Normal 4 6" xfId="1264"/>
    <cellStyle name="Normal 40" xfId="1265"/>
    <cellStyle name="Normal 40 2" xfId="5818"/>
    <cellStyle name="Normal 41" xfId="1266"/>
    <cellStyle name="Normal 41 2" xfId="5819"/>
    <cellStyle name="Normal 42" xfId="1267"/>
    <cellStyle name="Normal 42 2" xfId="5820"/>
    <cellStyle name="Normal 43" xfId="1268"/>
    <cellStyle name="Normal 43 2" xfId="5821"/>
    <cellStyle name="Normal 44" xfId="1269"/>
    <cellStyle name="Normal 44 2" xfId="5822"/>
    <cellStyle name="Normal 45" xfId="1270"/>
    <cellStyle name="Normal 45 2" xfId="5823"/>
    <cellStyle name="Normal 46" xfId="1271"/>
    <cellStyle name="Normal 46 2" xfId="5824"/>
    <cellStyle name="Normal 47" xfId="1272"/>
    <cellStyle name="Normal 47 2" xfId="5825"/>
    <cellStyle name="Normal 48" xfId="1273"/>
    <cellStyle name="Normal 48 2" xfId="5826"/>
    <cellStyle name="Normal 49" xfId="4860"/>
    <cellStyle name="Normal 49 2" xfId="8989"/>
    <cellStyle name="Normal 5" xfId="101"/>
    <cellStyle name="Normal 5 2" xfId="116"/>
    <cellStyle name="Normal 5 2 2" xfId="1274"/>
    <cellStyle name="Normal 5 2 3" xfId="1275"/>
    <cellStyle name="Normal 5 2 4" xfId="4986"/>
    <cellStyle name="Normal 5 3" xfId="124"/>
    <cellStyle name="Normal 5 3 2" xfId="4994"/>
    <cellStyle name="Normal 5 4" xfId="1276"/>
    <cellStyle name="Normal 5 4 2" xfId="5827"/>
    <cellStyle name="Normal 5 5" xfId="1277"/>
    <cellStyle name="Normal 5 6" xfId="9016"/>
    <cellStyle name="Normal 5 7" xfId="4973"/>
    <cellStyle name="Normal 50" xfId="4873"/>
    <cellStyle name="Normal 50 2" xfId="9002"/>
    <cellStyle name="Normal 51" xfId="4875"/>
    <cellStyle name="Normal 51 2" xfId="9004"/>
    <cellStyle name="Normal 52" xfId="4877"/>
    <cellStyle name="Normal 52 2" xfId="9006"/>
    <cellStyle name="Normal 53" xfId="4879"/>
    <cellStyle name="Normal 53 2" xfId="9008"/>
    <cellStyle name="Normal 54" xfId="4880"/>
    <cellStyle name="Normal 55" xfId="4888"/>
    <cellStyle name="Normal 56" xfId="9263"/>
    <cellStyle name="Normal 6" xfId="104"/>
    <cellStyle name="Normal 6 2" xfId="1278"/>
    <cellStyle name="Normal 6 3" xfId="1279"/>
    <cellStyle name="Normal 6 4" xfId="1280"/>
    <cellStyle name="Normal 6 4 2" xfId="5828"/>
    <cellStyle name="Normal 6 5" xfId="1281"/>
    <cellStyle name="Normal 6 5 2" xfId="5829"/>
    <cellStyle name="Normal 6 6" xfId="1282"/>
    <cellStyle name="Normal 6 6 2" xfId="5830"/>
    <cellStyle name="Normal 6 7" xfId="1283"/>
    <cellStyle name="Normal 6 8" xfId="1284"/>
    <cellStyle name="Normal 6 8 2" xfId="5831"/>
    <cellStyle name="Normal 6 9" xfId="9019"/>
    <cellStyle name="Normal 7" xfId="1285"/>
    <cellStyle name="Normal 7 2" xfId="1286"/>
    <cellStyle name="Normal 7 2 2" xfId="1287"/>
    <cellStyle name="Normal 7 2 2 2" xfId="5834"/>
    <cellStyle name="Normal 7 2 3" xfId="1288"/>
    <cellStyle name="Normal 7 2 3 2" xfId="5835"/>
    <cellStyle name="Normal 7 2 4" xfId="1289"/>
    <cellStyle name="Normal 7 2 4 2" xfId="5836"/>
    <cellStyle name="Normal 7 2 5" xfId="5833"/>
    <cellStyle name="Normal 7 3" xfId="1290"/>
    <cellStyle name="Normal 7 3 2" xfId="5837"/>
    <cellStyle name="Normal 7 4" xfId="1291"/>
    <cellStyle name="Normal 7 5" xfId="1292"/>
    <cellStyle name="Normal 7 5 2" xfId="5838"/>
    <cellStyle name="Normal 7 6" xfId="1293"/>
    <cellStyle name="Normal 7 6 2" xfId="5839"/>
    <cellStyle name="Normal 7 7" xfId="9024"/>
    <cellStyle name="Normal 7 8" xfId="5832"/>
    <cellStyle name="Normal 8" xfId="1294"/>
    <cellStyle name="Normal 8 2" xfId="9033"/>
    <cellStyle name="Normal 8 3" xfId="9028"/>
    <cellStyle name="Normal 8 4" xfId="5840"/>
    <cellStyle name="Normal 9" xfId="1295"/>
    <cellStyle name="Normal 9 2" xfId="1296"/>
    <cellStyle name="Normal 9 3" xfId="1297"/>
    <cellStyle name="Normal 9 3 2" xfId="5842"/>
    <cellStyle name="Normal 9 4" xfId="1298"/>
    <cellStyle name="Normal 9 5" xfId="9030"/>
    <cellStyle name="Normal 9 6" xfId="5841"/>
    <cellStyle name="Normal_FGPAGO95" xfId="37"/>
    <cellStyle name="Notas" xfId="38" builtinId="10" customBuiltin="1"/>
    <cellStyle name="Notas 10" xfId="9264"/>
    <cellStyle name="Notas 2" xfId="92"/>
    <cellStyle name="Notas 2 10" xfId="9252"/>
    <cellStyle name="Notas 2 11" xfId="9243"/>
    <cellStyle name="Notas 2 2" xfId="1299"/>
    <cellStyle name="Notas 2 2 2" xfId="1300"/>
    <cellStyle name="Notas 2 2 2 2" xfId="1301"/>
    <cellStyle name="Notas 2 2 2 2 2" xfId="1302"/>
    <cellStyle name="Notas 2 2 2 2 2 2" xfId="5846"/>
    <cellStyle name="Notas 2 2 2 2 3" xfId="1303"/>
    <cellStyle name="Notas 2 2 2 2 3 2" xfId="5847"/>
    <cellStyle name="Notas 2 2 2 2 4" xfId="1304"/>
    <cellStyle name="Notas 2 2 2 2 4 2" xfId="5848"/>
    <cellStyle name="Notas 2 2 2 2 5" xfId="1305"/>
    <cellStyle name="Notas 2 2 2 2 5 2" xfId="5849"/>
    <cellStyle name="Notas 2 2 2 2 6" xfId="1306"/>
    <cellStyle name="Notas 2 2 2 2 6 2" xfId="5850"/>
    <cellStyle name="Notas 2 2 2 2 7" xfId="1307"/>
    <cellStyle name="Notas 2 2 2 2 7 2" xfId="5851"/>
    <cellStyle name="Notas 2 2 2 2 8" xfId="5845"/>
    <cellStyle name="Notas 2 2 2 3" xfId="5844"/>
    <cellStyle name="Notas 2 2 3" xfId="1308"/>
    <cellStyle name="Notas 2 2 3 2" xfId="1309"/>
    <cellStyle name="Notas 2 2 3 2 2" xfId="1310"/>
    <cellStyle name="Notas 2 2 3 2 2 2" xfId="5854"/>
    <cellStyle name="Notas 2 2 3 2 3" xfId="1311"/>
    <cellStyle name="Notas 2 2 3 2 3 2" xfId="5855"/>
    <cellStyle name="Notas 2 2 3 2 4" xfId="1312"/>
    <cellStyle name="Notas 2 2 3 2 4 2" xfId="5856"/>
    <cellStyle name="Notas 2 2 3 2 5" xfId="1313"/>
    <cellStyle name="Notas 2 2 3 2 5 2" xfId="5857"/>
    <cellStyle name="Notas 2 2 3 2 6" xfId="1314"/>
    <cellStyle name="Notas 2 2 3 2 6 2" xfId="5858"/>
    <cellStyle name="Notas 2 2 3 2 7" xfId="1315"/>
    <cellStyle name="Notas 2 2 3 2 7 2" xfId="5859"/>
    <cellStyle name="Notas 2 2 3 2 8" xfId="5853"/>
    <cellStyle name="Notas 2 2 3 3" xfId="5852"/>
    <cellStyle name="Notas 2 2 4" xfId="1316"/>
    <cellStyle name="Notas 2 2 4 2" xfId="1317"/>
    <cellStyle name="Notas 2 2 4 2 2" xfId="1318"/>
    <cellStyle name="Notas 2 2 4 2 2 2" xfId="5862"/>
    <cellStyle name="Notas 2 2 4 2 3" xfId="1319"/>
    <cellStyle name="Notas 2 2 4 2 3 2" xfId="5863"/>
    <cellStyle name="Notas 2 2 4 2 4" xfId="1320"/>
    <cellStyle name="Notas 2 2 4 2 4 2" xfId="5864"/>
    <cellStyle name="Notas 2 2 4 2 5" xfId="1321"/>
    <cellStyle name="Notas 2 2 4 2 5 2" xfId="5865"/>
    <cellStyle name="Notas 2 2 4 2 6" xfId="1322"/>
    <cellStyle name="Notas 2 2 4 2 6 2" xfId="5866"/>
    <cellStyle name="Notas 2 2 4 2 7" xfId="1323"/>
    <cellStyle name="Notas 2 2 4 2 7 2" xfId="5867"/>
    <cellStyle name="Notas 2 2 4 2 8" xfId="5861"/>
    <cellStyle name="Notas 2 2 4 3" xfId="5860"/>
    <cellStyle name="Notas 2 2 5" xfId="1324"/>
    <cellStyle name="Notas 2 2 5 2" xfId="1325"/>
    <cellStyle name="Notas 2 2 5 2 2" xfId="5869"/>
    <cellStyle name="Notas 2 2 5 3" xfId="1326"/>
    <cellStyle name="Notas 2 2 5 3 2" xfId="5870"/>
    <cellStyle name="Notas 2 2 5 4" xfId="1327"/>
    <cellStyle name="Notas 2 2 5 4 2" xfId="5871"/>
    <cellStyle name="Notas 2 2 5 5" xfId="1328"/>
    <cellStyle name="Notas 2 2 5 5 2" xfId="5872"/>
    <cellStyle name="Notas 2 2 5 6" xfId="1329"/>
    <cellStyle name="Notas 2 2 5 6 2" xfId="5873"/>
    <cellStyle name="Notas 2 2 5 7" xfId="1330"/>
    <cellStyle name="Notas 2 2 5 7 2" xfId="5874"/>
    <cellStyle name="Notas 2 2 5 8" xfId="5868"/>
    <cellStyle name="Notas 2 2 6" xfId="5843"/>
    <cellStyle name="Notas 2 3" xfId="1331"/>
    <cellStyle name="Notas 2 3 2" xfId="1332"/>
    <cellStyle name="Notas 2 3 2 2" xfId="1333"/>
    <cellStyle name="Notas 2 3 2 2 2" xfId="1334"/>
    <cellStyle name="Notas 2 3 2 2 2 2" xfId="5878"/>
    <cellStyle name="Notas 2 3 2 2 3" xfId="1335"/>
    <cellStyle name="Notas 2 3 2 2 3 2" xfId="5879"/>
    <cellStyle name="Notas 2 3 2 2 4" xfId="1336"/>
    <cellStyle name="Notas 2 3 2 2 4 2" xfId="5880"/>
    <cellStyle name="Notas 2 3 2 2 5" xfId="1337"/>
    <cellStyle name="Notas 2 3 2 2 5 2" xfId="5881"/>
    <cellStyle name="Notas 2 3 2 2 6" xfId="1338"/>
    <cellStyle name="Notas 2 3 2 2 6 2" xfId="5882"/>
    <cellStyle name="Notas 2 3 2 2 7" xfId="1339"/>
    <cellStyle name="Notas 2 3 2 2 7 2" xfId="5883"/>
    <cellStyle name="Notas 2 3 2 2 8" xfId="5877"/>
    <cellStyle name="Notas 2 3 2 3" xfId="5876"/>
    <cellStyle name="Notas 2 3 3" xfId="1340"/>
    <cellStyle name="Notas 2 3 3 2" xfId="1341"/>
    <cellStyle name="Notas 2 3 3 2 2" xfId="1342"/>
    <cellStyle name="Notas 2 3 3 2 2 2" xfId="5886"/>
    <cellStyle name="Notas 2 3 3 2 3" xfId="1343"/>
    <cellStyle name="Notas 2 3 3 2 3 2" xfId="5887"/>
    <cellStyle name="Notas 2 3 3 2 4" xfId="1344"/>
    <cellStyle name="Notas 2 3 3 2 4 2" xfId="5888"/>
    <cellStyle name="Notas 2 3 3 2 5" xfId="1345"/>
    <cellStyle name="Notas 2 3 3 2 5 2" xfId="5889"/>
    <cellStyle name="Notas 2 3 3 2 6" xfId="1346"/>
    <cellStyle name="Notas 2 3 3 2 6 2" xfId="5890"/>
    <cellStyle name="Notas 2 3 3 2 7" xfId="1347"/>
    <cellStyle name="Notas 2 3 3 2 7 2" xfId="5891"/>
    <cellStyle name="Notas 2 3 3 2 8" xfId="5885"/>
    <cellStyle name="Notas 2 3 3 3" xfId="5884"/>
    <cellStyle name="Notas 2 3 4" xfId="1348"/>
    <cellStyle name="Notas 2 3 4 2" xfId="1349"/>
    <cellStyle name="Notas 2 3 4 2 2" xfId="1350"/>
    <cellStyle name="Notas 2 3 4 2 2 2" xfId="5894"/>
    <cellStyle name="Notas 2 3 4 2 3" xfId="1351"/>
    <cellStyle name="Notas 2 3 4 2 3 2" xfId="5895"/>
    <cellStyle name="Notas 2 3 4 2 4" xfId="1352"/>
    <cellStyle name="Notas 2 3 4 2 4 2" xfId="5896"/>
    <cellStyle name="Notas 2 3 4 2 5" xfId="1353"/>
    <cellStyle name="Notas 2 3 4 2 5 2" xfId="5897"/>
    <cellStyle name="Notas 2 3 4 2 6" xfId="1354"/>
    <cellStyle name="Notas 2 3 4 2 6 2" xfId="5898"/>
    <cellStyle name="Notas 2 3 4 2 7" xfId="1355"/>
    <cellStyle name="Notas 2 3 4 2 7 2" xfId="5899"/>
    <cellStyle name="Notas 2 3 4 2 8" xfId="5893"/>
    <cellStyle name="Notas 2 3 4 3" xfId="5892"/>
    <cellStyle name="Notas 2 3 5" xfId="1356"/>
    <cellStyle name="Notas 2 3 5 2" xfId="1357"/>
    <cellStyle name="Notas 2 3 5 2 2" xfId="5901"/>
    <cellStyle name="Notas 2 3 5 3" xfId="1358"/>
    <cellStyle name="Notas 2 3 5 3 2" xfId="5902"/>
    <cellStyle name="Notas 2 3 5 4" xfId="1359"/>
    <cellStyle name="Notas 2 3 5 4 2" xfId="5903"/>
    <cellStyle name="Notas 2 3 5 5" xfId="1360"/>
    <cellStyle name="Notas 2 3 5 5 2" xfId="5904"/>
    <cellStyle name="Notas 2 3 5 6" xfId="1361"/>
    <cellStyle name="Notas 2 3 5 6 2" xfId="5905"/>
    <cellStyle name="Notas 2 3 5 7" xfId="1362"/>
    <cellStyle name="Notas 2 3 5 7 2" xfId="5906"/>
    <cellStyle name="Notas 2 3 5 8" xfId="5900"/>
    <cellStyle name="Notas 2 3 6" xfId="5875"/>
    <cellStyle name="Notas 2 4" xfId="1363"/>
    <cellStyle name="Notas 2 4 2" xfId="1364"/>
    <cellStyle name="Notas 2 4 2 2" xfId="1365"/>
    <cellStyle name="Notas 2 4 2 2 2" xfId="1366"/>
    <cellStyle name="Notas 2 4 2 2 2 2" xfId="5910"/>
    <cellStyle name="Notas 2 4 2 2 3" xfId="1367"/>
    <cellStyle name="Notas 2 4 2 2 3 2" xfId="5911"/>
    <cellStyle name="Notas 2 4 2 2 4" xfId="1368"/>
    <cellStyle name="Notas 2 4 2 2 4 2" xfId="5912"/>
    <cellStyle name="Notas 2 4 2 2 5" xfId="1369"/>
    <cellStyle name="Notas 2 4 2 2 5 2" xfId="5913"/>
    <cellStyle name="Notas 2 4 2 2 6" xfId="1370"/>
    <cellStyle name="Notas 2 4 2 2 6 2" xfId="5914"/>
    <cellStyle name="Notas 2 4 2 2 7" xfId="1371"/>
    <cellStyle name="Notas 2 4 2 2 7 2" xfId="5915"/>
    <cellStyle name="Notas 2 4 2 2 8" xfId="5909"/>
    <cellStyle name="Notas 2 4 2 3" xfId="5908"/>
    <cellStyle name="Notas 2 4 3" xfId="1372"/>
    <cellStyle name="Notas 2 4 3 2" xfId="1373"/>
    <cellStyle name="Notas 2 4 3 2 2" xfId="1374"/>
    <cellStyle name="Notas 2 4 3 2 2 2" xfId="5918"/>
    <cellStyle name="Notas 2 4 3 2 3" xfId="1375"/>
    <cellStyle name="Notas 2 4 3 2 3 2" xfId="5919"/>
    <cellStyle name="Notas 2 4 3 2 4" xfId="1376"/>
    <cellStyle name="Notas 2 4 3 2 4 2" xfId="5920"/>
    <cellStyle name="Notas 2 4 3 2 5" xfId="1377"/>
    <cellStyle name="Notas 2 4 3 2 5 2" xfId="5921"/>
    <cellStyle name="Notas 2 4 3 2 6" xfId="1378"/>
    <cellStyle name="Notas 2 4 3 2 6 2" xfId="5922"/>
    <cellStyle name="Notas 2 4 3 2 7" xfId="1379"/>
    <cellStyle name="Notas 2 4 3 2 7 2" xfId="5923"/>
    <cellStyle name="Notas 2 4 3 2 8" xfId="5917"/>
    <cellStyle name="Notas 2 4 3 3" xfId="5916"/>
    <cellStyle name="Notas 2 4 4" xfId="1380"/>
    <cellStyle name="Notas 2 4 4 2" xfId="1381"/>
    <cellStyle name="Notas 2 4 4 2 2" xfId="1382"/>
    <cellStyle name="Notas 2 4 4 2 2 2" xfId="5926"/>
    <cellStyle name="Notas 2 4 4 2 3" xfId="1383"/>
    <cellStyle name="Notas 2 4 4 2 3 2" xfId="5927"/>
    <cellStyle name="Notas 2 4 4 2 4" xfId="1384"/>
    <cellStyle name="Notas 2 4 4 2 4 2" xfId="5928"/>
    <cellStyle name="Notas 2 4 4 2 5" xfId="1385"/>
    <cellStyle name="Notas 2 4 4 2 5 2" xfId="5929"/>
    <cellStyle name="Notas 2 4 4 2 6" xfId="1386"/>
    <cellStyle name="Notas 2 4 4 2 6 2" xfId="5930"/>
    <cellStyle name="Notas 2 4 4 2 7" xfId="1387"/>
    <cellStyle name="Notas 2 4 4 2 7 2" xfId="5931"/>
    <cellStyle name="Notas 2 4 4 2 8" xfId="5925"/>
    <cellStyle name="Notas 2 4 4 3" xfId="5924"/>
    <cellStyle name="Notas 2 4 5" xfId="1388"/>
    <cellStyle name="Notas 2 4 5 2" xfId="1389"/>
    <cellStyle name="Notas 2 4 5 2 2" xfId="5933"/>
    <cellStyle name="Notas 2 4 5 3" xfId="1390"/>
    <cellStyle name="Notas 2 4 5 3 2" xfId="5934"/>
    <cellStyle name="Notas 2 4 5 4" xfId="1391"/>
    <cellStyle name="Notas 2 4 5 4 2" xfId="5935"/>
    <cellStyle name="Notas 2 4 5 5" xfId="1392"/>
    <cellStyle name="Notas 2 4 5 5 2" xfId="5936"/>
    <cellStyle name="Notas 2 4 5 6" xfId="1393"/>
    <cellStyle name="Notas 2 4 5 6 2" xfId="5937"/>
    <cellStyle name="Notas 2 4 5 7" xfId="1394"/>
    <cellStyle name="Notas 2 4 5 7 2" xfId="5938"/>
    <cellStyle name="Notas 2 4 5 8" xfId="5932"/>
    <cellStyle name="Notas 2 4 6" xfId="5907"/>
    <cellStyle name="Notas 2 5" xfId="1395"/>
    <cellStyle name="Notas 2 5 2" xfId="1396"/>
    <cellStyle name="Notas 2 5 2 2" xfId="1397"/>
    <cellStyle name="Notas 2 5 2 2 2" xfId="1398"/>
    <cellStyle name="Notas 2 5 2 2 2 2" xfId="5942"/>
    <cellStyle name="Notas 2 5 2 2 3" xfId="1399"/>
    <cellStyle name="Notas 2 5 2 2 3 2" xfId="5943"/>
    <cellStyle name="Notas 2 5 2 2 4" xfId="1400"/>
    <cellStyle name="Notas 2 5 2 2 4 2" xfId="5944"/>
    <cellStyle name="Notas 2 5 2 2 5" xfId="1401"/>
    <cellStyle name="Notas 2 5 2 2 5 2" xfId="5945"/>
    <cellStyle name="Notas 2 5 2 2 6" xfId="1402"/>
    <cellStyle name="Notas 2 5 2 2 6 2" xfId="5946"/>
    <cellStyle name="Notas 2 5 2 2 7" xfId="1403"/>
    <cellStyle name="Notas 2 5 2 2 7 2" xfId="5947"/>
    <cellStyle name="Notas 2 5 2 2 8" xfId="5941"/>
    <cellStyle name="Notas 2 5 2 3" xfId="5940"/>
    <cellStyle name="Notas 2 5 3" xfId="1404"/>
    <cellStyle name="Notas 2 5 3 2" xfId="1405"/>
    <cellStyle name="Notas 2 5 3 2 2" xfId="1406"/>
    <cellStyle name="Notas 2 5 3 2 2 2" xfId="5950"/>
    <cellStyle name="Notas 2 5 3 2 3" xfId="1407"/>
    <cellStyle name="Notas 2 5 3 2 3 2" xfId="5951"/>
    <cellStyle name="Notas 2 5 3 2 4" xfId="1408"/>
    <cellStyle name="Notas 2 5 3 2 4 2" xfId="5952"/>
    <cellStyle name="Notas 2 5 3 2 5" xfId="1409"/>
    <cellStyle name="Notas 2 5 3 2 5 2" xfId="5953"/>
    <cellStyle name="Notas 2 5 3 2 6" xfId="1410"/>
    <cellStyle name="Notas 2 5 3 2 6 2" xfId="5954"/>
    <cellStyle name="Notas 2 5 3 2 7" xfId="1411"/>
    <cellStyle name="Notas 2 5 3 2 7 2" xfId="5955"/>
    <cellStyle name="Notas 2 5 3 2 8" xfId="5949"/>
    <cellStyle name="Notas 2 5 3 3" xfId="5948"/>
    <cellStyle name="Notas 2 5 4" xfId="1412"/>
    <cellStyle name="Notas 2 5 4 2" xfId="1413"/>
    <cellStyle name="Notas 2 5 4 2 2" xfId="1414"/>
    <cellStyle name="Notas 2 5 4 2 2 2" xfId="5958"/>
    <cellStyle name="Notas 2 5 4 2 3" xfId="1415"/>
    <cellStyle name="Notas 2 5 4 2 3 2" xfId="5959"/>
    <cellStyle name="Notas 2 5 4 2 4" xfId="1416"/>
    <cellStyle name="Notas 2 5 4 2 4 2" xfId="5960"/>
    <cellStyle name="Notas 2 5 4 2 5" xfId="1417"/>
    <cellStyle name="Notas 2 5 4 2 5 2" xfId="5961"/>
    <cellStyle name="Notas 2 5 4 2 6" xfId="1418"/>
    <cellStyle name="Notas 2 5 4 2 6 2" xfId="5962"/>
    <cellStyle name="Notas 2 5 4 2 7" xfId="1419"/>
    <cellStyle name="Notas 2 5 4 2 7 2" xfId="5963"/>
    <cellStyle name="Notas 2 5 4 2 8" xfId="5957"/>
    <cellStyle name="Notas 2 5 4 3" xfId="5956"/>
    <cellStyle name="Notas 2 5 5" xfId="1420"/>
    <cellStyle name="Notas 2 5 5 2" xfId="1421"/>
    <cellStyle name="Notas 2 5 5 2 2" xfId="5965"/>
    <cellStyle name="Notas 2 5 5 3" xfId="1422"/>
    <cellStyle name="Notas 2 5 5 3 2" xfId="5966"/>
    <cellStyle name="Notas 2 5 5 4" xfId="1423"/>
    <cellStyle name="Notas 2 5 5 4 2" xfId="5967"/>
    <cellStyle name="Notas 2 5 5 5" xfId="1424"/>
    <cellStyle name="Notas 2 5 5 5 2" xfId="5968"/>
    <cellStyle name="Notas 2 5 5 6" xfId="1425"/>
    <cellStyle name="Notas 2 5 5 6 2" xfId="5969"/>
    <cellStyle name="Notas 2 5 5 7" xfId="1426"/>
    <cellStyle name="Notas 2 5 5 7 2" xfId="5970"/>
    <cellStyle name="Notas 2 5 5 8" xfId="5964"/>
    <cellStyle name="Notas 2 5 6" xfId="5939"/>
    <cellStyle name="Notas 2 6" xfId="1427"/>
    <cellStyle name="Notas 2 6 2" xfId="1428"/>
    <cellStyle name="Notas 2 6 2 2" xfId="1429"/>
    <cellStyle name="Notas 2 6 2 2 2" xfId="1430"/>
    <cellStyle name="Notas 2 6 2 2 2 2" xfId="5974"/>
    <cellStyle name="Notas 2 6 2 2 3" xfId="1431"/>
    <cellStyle name="Notas 2 6 2 2 3 2" xfId="5975"/>
    <cellStyle name="Notas 2 6 2 2 4" xfId="1432"/>
    <cellStyle name="Notas 2 6 2 2 4 2" xfId="5976"/>
    <cellStyle name="Notas 2 6 2 2 5" xfId="1433"/>
    <cellStyle name="Notas 2 6 2 2 5 2" xfId="5977"/>
    <cellStyle name="Notas 2 6 2 2 6" xfId="1434"/>
    <cellStyle name="Notas 2 6 2 2 6 2" xfId="5978"/>
    <cellStyle name="Notas 2 6 2 2 7" xfId="1435"/>
    <cellStyle name="Notas 2 6 2 2 7 2" xfId="5979"/>
    <cellStyle name="Notas 2 6 2 2 8" xfId="5973"/>
    <cellStyle name="Notas 2 6 2 3" xfId="5972"/>
    <cellStyle name="Notas 2 6 3" xfId="1436"/>
    <cellStyle name="Notas 2 6 3 2" xfId="1437"/>
    <cellStyle name="Notas 2 6 3 2 2" xfId="1438"/>
    <cellStyle name="Notas 2 6 3 2 2 2" xfId="5982"/>
    <cellStyle name="Notas 2 6 3 2 3" xfId="1439"/>
    <cellStyle name="Notas 2 6 3 2 3 2" xfId="5983"/>
    <cellStyle name="Notas 2 6 3 2 4" xfId="1440"/>
    <cellStyle name="Notas 2 6 3 2 4 2" xfId="5984"/>
    <cellStyle name="Notas 2 6 3 2 5" xfId="1441"/>
    <cellStyle name="Notas 2 6 3 2 5 2" xfId="5985"/>
    <cellStyle name="Notas 2 6 3 2 6" xfId="1442"/>
    <cellStyle name="Notas 2 6 3 2 6 2" xfId="5986"/>
    <cellStyle name="Notas 2 6 3 2 7" xfId="1443"/>
    <cellStyle name="Notas 2 6 3 2 7 2" xfId="5987"/>
    <cellStyle name="Notas 2 6 3 2 8" xfId="5981"/>
    <cellStyle name="Notas 2 6 3 3" xfId="5980"/>
    <cellStyle name="Notas 2 6 4" xfId="1444"/>
    <cellStyle name="Notas 2 6 4 2" xfId="1445"/>
    <cellStyle name="Notas 2 6 4 2 2" xfId="1446"/>
    <cellStyle name="Notas 2 6 4 2 2 2" xfId="5990"/>
    <cellStyle name="Notas 2 6 4 2 3" xfId="1447"/>
    <cellStyle name="Notas 2 6 4 2 3 2" xfId="5991"/>
    <cellStyle name="Notas 2 6 4 2 4" xfId="1448"/>
    <cellStyle name="Notas 2 6 4 2 4 2" xfId="5992"/>
    <cellStyle name="Notas 2 6 4 2 5" xfId="1449"/>
    <cellStyle name="Notas 2 6 4 2 5 2" xfId="5993"/>
    <cellStyle name="Notas 2 6 4 2 6" xfId="1450"/>
    <cellStyle name="Notas 2 6 4 2 6 2" xfId="5994"/>
    <cellStyle name="Notas 2 6 4 2 7" xfId="1451"/>
    <cellStyle name="Notas 2 6 4 2 7 2" xfId="5995"/>
    <cellStyle name="Notas 2 6 4 2 8" xfId="5989"/>
    <cellStyle name="Notas 2 6 4 3" xfId="5988"/>
    <cellStyle name="Notas 2 6 5" xfId="1452"/>
    <cellStyle name="Notas 2 6 5 2" xfId="1453"/>
    <cellStyle name="Notas 2 6 5 2 2" xfId="5997"/>
    <cellStyle name="Notas 2 6 5 3" xfId="1454"/>
    <cellStyle name="Notas 2 6 5 3 2" xfId="5998"/>
    <cellStyle name="Notas 2 6 5 4" xfId="1455"/>
    <cellStyle name="Notas 2 6 5 4 2" xfId="5999"/>
    <cellStyle name="Notas 2 6 5 5" xfId="1456"/>
    <cellStyle name="Notas 2 6 5 5 2" xfId="6000"/>
    <cellStyle name="Notas 2 6 5 6" xfId="1457"/>
    <cellStyle name="Notas 2 6 5 6 2" xfId="6001"/>
    <cellStyle name="Notas 2 6 5 7" xfId="1458"/>
    <cellStyle name="Notas 2 6 5 7 2" xfId="6002"/>
    <cellStyle name="Notas 2 6 5 8" xfId="5996"/>
    <cellStyle name="Notas 2 6 6" xfId="5971"/>
    <cellStyle name="Notas 2 7" xfId="1459"/>
    <cellStyle name="Notas 2 8" xfId="4964"/>
    <cellStyle name="Notas 2 9" xfId="8752"/>
    <cellStyle name="Notas 3" xfId="1460"/>
    <cellStyle name="Notas 3 10" xfId="1461"/>
    <cellStyle name="Notas 3 10 2" xfId="1462"/>
    <cellStyle name="Notas 3 10 2 2" xfId="1463"/>
    <cellStyle name="Notas 3 10 2 2 2" xfId="6006"/>
    <cellStyle name="Notas 3 10 2 3" xfId="1464"/>
    <cellStyle name="Notas 3 10 2 3 2" xfId="6007"/>
    <cellStyle name="Notas 3 10 2 4" xfId="1465"/>
    <cellStyle name="Notas 3 10 2 4 2" xfId="6008"/>
    <cellStyle name="Notas 3 10 2 5" xfId="1466"/>
    <cellStyle name="Notas 3 10 2 5 2" xfId="6009"/>
    <cellStyle name="Notas 3 10 2 6" xfId="1467"/>
    <cellStyle name="Notas 3 10 2 6 2" xfId="6010"/>
    <cellStyle name="Notas 3 10 2 7" xfId="1468"/>
    <cellStyle name="Notas 3 10 2 7 2" xfId="6011"/>
    <cellStyle name="Notas 3 10 2 8" xfId="6005"/>
    <cellStyle name="Notas 3 10 3" xfId="6004"/>
    <cellStyle name="Notas 3 11" xfId="1469"/>
    <cellStyle name="Notas 3 11 2" xfId="1470"/>
    <cellStyle name="Notas 3 11 2 2" xfId="1471"/>
    <cellStyle name="Notas 3 11 2 2 2" xfId="6014"/>
    <cellStyle name="Notas 3 11 2 3" xfId="1472"/>
    <cellStyle name="Notas 3 11 2 3 2" xfId="6015"/>
    <cellStyle name="Notas 3 11 2 4" xfId="1473"/>
    <cellStyle name="Notas 3 11 2 4 2" xfId="6016"/>
    <cellStyle name="Notas 3 11 2 5" xfId="1474"/>
    <cellStyle name="Notas 3 11 2 5 2" xfId="6017"/>
    <cellStyle name="Notas 3 11 2 6" xfId="1475"/>
    <cellStyle name="Notas 3 11 2 6 2" xfId="6018"/>
    <cellStyle name="Notas 3 11 2 7" xfId="1476"/>
    <cellStyle name="Notas 3 11 2 7 2" xfId="6019"/>
    <cellStyle name="Notas 3 11 2 8" xfId="6013"/>
    <cellStyle name="Notas 3 11 3" xfId="6012"/>
    <cellStyle name="Notas 3 12" xfId="1477"/>
    <cellStyle name="Notas 3 12 2" xfId="1478"/>
    <cellStyle name="Notas 3 12 2 2" xfId="6021"/>
    <cellStyle name="Notas 3 12 3" xfId="1479"/>
    <cellStyle name="Notas 3 12 3 2" xfId="6022"/>
    <cellStyle name="Notas 3 12 4" xfId="1480"/>
    <cellStyle name="Notas 3 12 4 2" xfId="6023"/>
    <cellStyle name="Notas 3 12 5" xfId="1481"/>
    <cellStyle name="Notas 3 12 5 2" xfId="6024"/>
    <cellStyle name="Notas 3 12 6" xfId="1482"/>
    <cellStyle name="Notas 3 12 6 2" xfId="6025"/>
    <cellStyle name="Notas 3 12 7" xfId="1483"/>
    <cellStyle name="Notas 3 12 7 2" xfId="6026"/>
    <cellStyle name="Notas 3 12 8" xfId="6020"/>
    <cellStyle name="Notas 3 13" xfId="6003"/>
    <cellStyle name="Notas 3 2" xfId="1484"/>
    <cellStyle name="Notas 3 2 2" xfId="1485"/>
    <cellStyle name="Notas 3 2 2 2" xfId="1486"/>
    <cellStyle name="Notas 3 2 2 2 2" xfId="1487"/>
    <cellStyle name="Notas 3 2 2 2 2 2" xfId="6030"/>
    <cellStyle name="Notas 3 2 2 2 3" xfId="1488"/>
    <cellStyle name="Notas 3 2 2 2 3 2" xfId="6031"/>
    <cellStyle name="Notas 3 2 2 2 4" xfId="1489"/>
    <cellStyle name="Notas 3 2 2 2 4 2" xfId="6032"/>
    <cellStyle name="Notas 3 2 2 2 5" xfId="1490"/>
    <cellStyle name="Notas 3 2 2 2 5 2" xfId="6033"/>
    <cellStyle name="Notas 3 2 2 2 6" xfId="1491"/>
    <cellStyle name="Notas 3 2 2 2 6 2" xfId="6034"/>
    <cellStyle name="Notas 3 2 2 2 7" xfId="1492"/>
    <cellStyle name="Notas 3 2 2 2 7 2" xfId="6035"/>
    <cellStyle name="Notas 3 2 2 2 8" xfId="6029"/>
    <cellStyle name="Notas 3 2 2 3" xfId="6028"/>
    <cellStyle name="Notas 3 2 3" xfId="1493"/>
    <cellStyle name="Notas 3 2 3 2" xfId="1494"/>
    <cellStyle name="Notas 3 2 3 2 2" xfId="1495"/>
    <cellStyle name="Notas 3 2 3 2 2 2" xfId="6038"/>
    <cellStyle name="Notas 3 2 3 2 3" xfId="1496"/>
    <cellStyle name="Notas 3 2 3 2 3 2" xfId="6039"/>
    <cellStyle name="Notas 3 2 3 2 4" xfId="1497"/>
    <cellStyle name="Notas 3 2 3 2 4 2" xfId="6040"/>
    <cellStyle name="Notas 3 2 3 2 5" xfId="1498"/>
    <cellStyle name="Notas 3 2 3 2 5 2" xfId="6041"/>
    <cellStyle name="Notas 3 2 3 2 6" xfId="1499"/>
    <cellStyle name="Notas 3 2 3 2 6 2" xfId="6042"/>
    <cellStyle name="Notas 3 2 3 2 7" xfId="1500"/>
    <cellStyle name="Notas 3 2 3 2 7 2" xfId="6043"/>
    <cellStyle name="Notas 3 2 3 2 8" xfId="6037"/>
    <cellStyle name="Notas 3 2 3 3" xfId="6036"/>
    <cellStyle name="Notas 3 2 4" xfId="1501"/>
    <cellStyle name="Notas 3 2 4 2" xfId="1502"/>
    <cellStyle name="Notas 3 2 4 2 2" xfId="1503"/>
    <cellStyle name="Notas 3 2 4 2 2 2" xfId="6046"/>
    <cellStyle name="Notas 3 2 4 2 3" xfId="1504"/>
    <cellStyle name="Notas 3 2 4 2 3 2" xfId="6047"/>
    <cellStyle name="Notas 3 2 4 2 4" xfId="1505"/>
    <cellStyle name="Notas 3 2 4 2 4 2" xfId="6048"/>
    <cellStyle name="Notas 3 2 4 2 5" xfId="1506"/>
    <cellStyle name="Notas 3 2 4 2 5 2" xfId="6049"/>
    <cellStyle name="Notas 3 2 4 2 6" xfId="1507"/>
    <cellStyle name="Notas 3 2 4 2 6 2" xfId="6050"/>
    <cellStyle name="Notas 3 2 4 2 7" xfId="1508"/>
    <cellStyle name="Notas 3 2 4 2 7 2" xfId="6051"/>
    <cellStyle name="Notas 3 2 4 2 8" xfId="6045"/>
    <cellStyle name="Notas 3 2 4 3" xfId="6044"/>
    <cellStyle name="Notas 3 2 5" xfId="1509"/>
    <cellStyle name="Notas 3 2 5 2" xfId="1510"/>
    <cellStyle name="Notas 3 2 5 2 2" xfId="6053"/>
    <cellStyle name="Notas 3 2 5 3" xfId="1511"/>
    <cellStyle name="Notas 3 2 5 3 2" xfId="6054"/>
    <cellStyle name="Notas 3 2 5 4" xfId="1512"/>
    <cellStyle name="Notas 3 2 5 4 2" xfId="6055"/>
    <cellStyle name="Notas 3 2 5 5" xfId="1513"/>
    <cellStyle name="Notas 3 2 5 5 2" xfId="6056"/>
    <cellStyle name="Notas 3 2 5 6" xfId="1514"/>
    <cellStyle name="Notas 3 2 5 6 2" xfId="6057"/>
    <cellStyle name="Notas 3 2 5 7" xfId="1515"/>
    <cellStyle name="Notas 3 2 5 7 2" xfId="6058"/>
    <cellStyle name="Notas 3 2 5 8" xfId="6052"/>
    <cellStyle name="Notas 3 2 6" xfId="6027"/>
    <cellStyle name="Notas 3 3" xfId="1516"/>
    <cellStyle name="Notas 3 3 2" xfId="1517"/>
    <cellStyle name="Notas 3 3 2 2" xfId="1518"/>
    <cellStyle name="Notas 3 3 2 2 2" xfId="1519"/>
    <cellStyle name="Notas 3 3 2 2 2 2" xfId="6062"/>
    <cellStyle name="Notas 3 3 2 2 3" xfId="1520"/>
    <cellStyle name="Notas 3 3 2 2 3 2" xfId="6063"/>
    <cellStyle name="Notas 3 3 2 2 4" xfId="1521"/>
    <cellStyle name="Notas 3 3 2 2 4 2" xfId="6064"/>
    <cellStyle name="Notas 3 3 2 2 5" xfId="1522"/>
    <cellStyle name="Notas 3 3 2 2 5 2" xfId="6065"/>
    <cellStyle name="Notas 3 3 2 2 6" xfId="1523"/>
    <cellStyle name="Notas 3 3 2 2 6 2" xfId="6066"/>
    <cellStyle name="Notas 3 3 2 2 7" xfId="1524"/>
    <cellStyle name="Notas 3 3 2 2 7 2" xfId="6067"/>
    <cellStyle name="Notas 3 3 2 2 8" xfId="6061"/>
    <cellStyle name="Notas 3 3 2 3" xfId="6060"/>
    <cellStyle name="Notas 3 3 3" xfId="1525"/>
    <cellStyle name="Notas 3 3 3 2" xfId="1526"/>
    <cellStyle name="Notas 3 3 3 2 2" xfId="1527"/>
    <cellStyle name="Notas 3 3 3 2 2 2" xfId="6070"/>
    <cellStyle name="Notas 3 3 3 2 3" xfId="1528"/>
    <cellStyle name="Notas 3 3 3 2 3 2" xfId="6071"/>
    <cellStyle name="Notas 3 3 3 2 4" xfId="1529"/>
    <cellStyle name="Notas 3 3 3 2 4 2" xfId="6072"/>
    <cellStyle name="Notas 3 3 3 2 5" xfId="1530"/>
    <cellStyle name="Notas 3 3 3 2 5 2" xfId="6073"/>
    <cellStyle name="Notas 3 3 3 2 6" xfId="1531"/>
    <cellStyle name="Notas 3 3 3 2 6 2" xfId="6074"/>
    <cellStyle name="Notas 3 3 3 2 7" xfId="1532"/>
    <cellStyle name="Notas 3 3 3 2 7 2" xfId="6075"/>
    <cellStyle name="Notas 3 3 3 2 8" xfId="6069"/>
    <cellStyle name="Notas 3 3 3 3" xfId="6068"/>
    <cellStyle name="Notas 3 3 4" xfId="1533"/>
    <cellStyle name="Notas 3 3 4 2" xfId="1534"/>
    <cellStyle name="Notas 3 3 4 2 2" xfId="1535"/>
    <cellStyle name="Notas 3 3 4 2 2 2" xfId="6078"/>
    <cellStyle name="Notas 3 3 4 2 3" xfId="1536"/>
    <cellStyle name="Notas 3 3 4 2 3 2" xfId="6079"/>
    <cellStyle name="Notas 3 3 4 2 4" xfId="1537"/>
    <cellStyle name="Notas 3 3 4 2 4 2" xfId="6080"/>
    <cellStyle name="Notas 3 3 4 2 5" xfId="1538"/>
    <cellStyle name="Notas 3 3 4 2 5 2" xfId="6081"/>
    <cellStyle name="Notas 3 3 4 2 6" xfId="1539"/>
    <cellStyle name="Notas 3 3 4 2 6 2" xfId="6082"/>
    <cellStyle name="Notas 3 3 4 2 7" xfId="1540"/>
    <cellStyle name="Notas 3 3 4 2 7 2" xfId="6083"/>
    <cellStyle name="Notas 3 3 4 2 8" xfId="6077"/>
    <cellStyle name="Notas 3 3 4 3" xfId="6076"/>
    <cellStyle name="Notas 3 3 5" xfId="1541"/>
    <cellStyle name="Notas 3 3 5 2" xfId="1542"/>
    <cellStyle name="Notas 3 3 5 2 2" xfId="6085"/>
    <cellStyle name="Notas 3 3 5 3" xfId="1543"/>
    <cellStyle name="Notas 3 3 5 3 2" xfId="6086"/>
    <cellStyle name="Notas 3 3 5 4" xfId="1544"/>
    <cellStyle name="Notas 3 3 5 4 2" xfId="6087"/>
    <cellStyle name="Notas 3 3 5 5" xfId="1545"/>
    <cellStyle name="Notas 3 3 5 5 2" xfId="6088"/>
    <cellStyle name="Notas 3 3 5 6" xfId="1546"/>
    <cellStyle name="Notas 3 3 5 6 2" xfId="6089"/>
    <cellStyle name="Notas 3 3 5 7" xfId="1547"/>
    <cellStyle name="Notas 3 3 5 7 2" xfId="6090"/>
    <cellStyle name="Notas 3 3 5 8" xfId="6084"/>
    <cellStyle name="Notas 3 3 6" xfId="6059"/>
    <cellStyle name="Notas 3 4" xfId="1548"/>
    <cellStyle name="Notas 3 4 2" xfId="1549"/>
    <cellStyle name="Notas 3 4 2 2" xfId="1550"/>
    <cellStyle name="Notas 3 4 2 2 2" xfId="1551"/>
    <cellStyle name="Notas 3 4 2 2 2 2" xfId="6094"/>
    <cellStyle name="Notas 3 4 2 2 3" xfId="1552"/>
    <cellStyle name="Notas 3 4 2 2 3 2" xfId="6095"/>
    <cellStyle name="Notas 3 4 2 2 4" xfId="1553"/>
    <cellStyle name="Notas 3 4 2 2 4 2" xfId="6096"/>
    <cellStyle name="Notas 3 4 2 2 5" xfId="1554"/>
    <cellStyle name="Notas 3 4 2 2 5 2" xfId="6097"/>
    <cellStyle name="Notas 3 4 2 2 6" xfId="1555"/>
    <cellStyle name="Notas 3 4 2 2 6 2" xfId="6098"/>
    <cellStyle name="Notas 3 4 2 2 7" xfId="1556"/>
    <cellStyle name="Notas 3 4 2 2 7 2" xfId="6099"/>
    <cellStyle name="Notas 3 4 2 2 8" xfId="6093"/>
    <cellStyle name="Notas 3 4 2 3" xfId="6092"/>
    <cellStyle name="Notas 3 4 3" xfId="1557"/>
    <cellStyle name="Notas 3 4 3 2" xfId="1558"/>
    <cellStyle name="Notas 3 4 3 2 2" xfId="1559"/>
    <cellStyle name="Notas 3 4 3 2 2 2" xfId="6102"/>
    <cellStyle name="Notas 3 4 3 2 3" xfId="1560"/>
    <cellStyle name="Notas 3 4 3 2 3 2" xfId="6103"/>
    <cellStyle name="Notas 3 4 3 2 4" xfId="1561"/>
    <cellStyle name="Notas 3 4 3 2 4 2" xfId="6104"/>
    <cellStyle name="Notas 3 4 3 2 5" xfId="1562"/>
    <cellStyle name="Notas 3 4 3 2 5 2" xfId="6105"/>
    <cellStyle name="Notas 3 4 3 2 6" xfId="1563"/>
    <cellStyle name="Notas 3 4 3 2 6 2" xfId="6106"/>
    <cellStyle name="Notas 3 4 3 2 7" xfId="1564"/>
    <cellStyle name="Notas 3 4 3 2 7 2" xfId="6107"/>
    <cellStyle name="Notas 3 4 3 2 8" xfId="6101"/>
    <cellStyle name="Notas 3 4 3 3" xfId="6100"/>
    <cellStyle name="Notas 3 4 4" xfId="1565"/>
    <cellStyle name="Notas 3 4 4 2" xfId="1566"/>
    <cellStyle name="Notas 3 4 4 2 2" xfId="1567"/>
    <cellStyle name="Notas 3 4 4 2 2 2" xfId="6110"/>
    <cellStyle name="Notas 3 4 4 2 3" xfId="1568"/>
    <cellStyle name="Notas 3 4 4 2 3 2" xfId="6111"/>
    <cellStyle name="Notas 3 4 4 2 4" xfId="1569"/>
    <cellStyle name="Notas 3 4 4 2 4 2" xfId="6112"/>
    <cellStyle name="Notas 3 4 4 2 5" xfId="1570"/>
    <cellStyle name="Notas 3 4 4 2 5 2" xfId="6113"/>
    <cellStyle name="Notas 3 4 4 2 6" xfId="1571"/>
    <cellStyle name="Notas 3 4 4 2 6 2" xfId="6114"/>
    <cellStyle name="Notas 3 4 4 2 7" xfId="1572"/>
    <cellStyle name="Notas 3 4 4 2 7 2" xfId="6115"/>
    <cellStyle name="Notas 3 4 4 2 8" xfId="6109"/>
    <cellStyle name="Notas 3 4 4 3" xfId="6108"/>
    <cellStyle name="Notas 3 4 5" xfId="1573"/>
    <cellStyle name="Notas 3 4 5 2" xfId="1574"/>
    <cellStyle name="Notas 3 4 5 2 2" xfId="6117"/>
    <cellStyle name="Notas 3 4 5 3" xfId="1575"/>
    <cellStyle name="Notas 3 4 5 3 2" xfId="6118"/>
    <cellStyle name="Notas 3 4 5 4" xfId="1576"/>
    <cellStyle name="Notas 3 4 5 4 2" xfId="6119"/>
    <cellStyle name="Notas 3 4 5 5" xfId="1577"/>
    <cellStyle name="Notas 3 4 5 5 2" xfId="6120"/>
    <cellStyle name="Notas 3 4 5 6" xfId="1578"/>
    <cellStyle name="Notas 3 4 5 6 2" xfId="6121"/>
    <cellStyle name="Notas 3 4 5 7" xfId="1579"/>
    <cellStyle name="Notas 3 4 5 7 2" xfId="6122"/>
    <cellStyle name="Notas 3 4 5 8" xfId="6116"/>
    <cellStyle name="Notas 3 4 6" xfId="6091"/>
    <cellStyle name="Notas 3 5" xfId="1580"/>
    <cellStyle name="Notas 3 5 2" xfId="1581"/>
    <cellStyle name="Notas 3 5 2 2" xfId="1582"/>
    <cellStyle name="Notas 3 5 2 2 2" xfId="1583"/>
    <cellStyle name="Notas 3 5 2 2 2 2" xfId="6126"/>
    <cellStyle name="Notas 3 5 2 2 3" xfId="1584"/>
    <cellStyle name="Notas 3 5 2 2 3 2" xfId="6127"/>
    <cellStyle name="Notas 3 5 2 2 4" xfId="1585"/>
    <cellStyle name="Notas 3 5 2 2 4 2" xfId="6128"/>
    <cellStyle name="Notas 3 5 2 2 5" xfId="1586"/>
    <cellStyle name="Notas 3 5 2 2 5 2" xfId="6129"/>
    <cellStyle name="Notas 3 5 2 2 6" xfId="1587"/>
    <cellStyle name="Notas 3 5 2 2 6 2" xfId="6130"/>
    <cellStyle name="Notas 3 5 2 2 7" xfId="1588"/>
    <cellStyle name="Notas 3 5 2 2 7 2" xfId="6131"/>
    <cellStyle name="Notas 3 5 2 2 8" xfId="6125"/>
    <cellStyle name="Notas 3 5 2 3" xfId="6124"/>
    <cellStyle name="Notas 3 5 3" xfId="1589"/>
    <cellStyle name="Notas 3 5 3 2" xfId="1590"/>
    <cellStyle name="Notas 3 5 3 2 2" xfId="1591"/>
    <cellStyle name="Notas 3 5 3 2 2 2" xfId="6134"/>
    <cellStyle name="Notas 3 5 3 2 3" xfId="1592"/>
    <cellStyle name="Notas 3 5 3 2 3 2" xfId="6135"/>
    <cellStyle name="Notas 3 5 3 2 4" xfId="1593"/>
    <cellStyle name="Notas 3 5 3 2 4 2" xfId="6136"/>
    <cellStyle name="Notas 3 5 3 2 5" xfId="1594"/>
    <cellStyle name="Notas 3 5 3 2 5 2" xfId="6137"/>
    <cellStyle name="Notas 3 5 3 2 6" xfId="1595"/>
    <cellStyle name="Notas 3 5 3 2 6 2" xfId="6138"/>
    <cellStyle name="Notas 3 5 3 2 7" xfId="1596"/>
    <cellStyle name="Notas 3 5 3 2 7 2" xfId="6139"/>
    <cellStyle name="Notas 3 5 3 2 8" xfId="6133"/>
    <cellStyle name="Notas 3 5 3 3" xfId="6132"/>
    <cellStyle name="Notas 3 5 4" xfId="1597"/>
    <cellStyle name="Notas 3 5 4 2" xfId="1598"/>
    <cellStyle name="Notas 3 5 4 2 2" xfId="1599"/>
    <cellStyle name="Notas 3 5 4 2 2 2" xfId="6142"/>
    <cellStyle name="Notas 3 5 4 2 3" xfId="1600"/>
    <cellStyle name="Notas 3 5 4 2 3 2" xfId="6143"/>
    <cellStyle name="Notas 3 5 4 2 4" xfId="1601"/>
    <cellStyle name="Notas 3 5 4 2 4 2" xfId="6144"/>
    <cellStyle name="Notas 3 5 4 2 5" xfId="1602"/>
    <cellStyle name="Notas 3 5 4 2 5 2" xfId="6145"/>
    <cellStyle name="Notas 3 5 4 2 6" xfId="1603"/>
    <cellStyle name="Notas 3 5 4 2 6 2" xfId="6146"/>
    <cellStyle name="Notas 3 5 4 2 7" xfId="1604"/>
    <cellStyle name="Notas 3 5 4 2 7 2" xfId="6147"/>
    <cellStyle name="Notas 3 5 4 2 8" xfId="6141"/>
    <cellStyle name="Notas 3 5 4 3" xfId="6140"/>
    <cellStyle name="Notas 3 5 5" xfId="1605"/>
    <cellStyle name="Notas 3 5 5 2" xfId="1606"/>
    <cellStyle name="Notas 3 5 5 2 2" xfId="6149"/>
    <cellStyle name="Notas 3 5 5 3" xfId="1607"/>
    <cellStyle name="Notas 3 5 5 3 2" xfId="6150"/>
    <cellStyle name="Notas 3 5 5 4" xfId="1608"/>
    <cellStyle name="Notas 3 5 5 4 2" xfId="6151"/>
    <cellStyle name="Notas 3 5 5 5" xfId="1609"/>
    <cellStyle name="Notas 3 5 5 5 2" xfId="6152"/>
    <cellStyle name="Notas 3 5 5 6" xfId="1610"/>
    <cellStyle name="Notas 3 5 5 6 2" xfId="6153"/>
    <cellStyle name="Notas 3 5 5 7" xfId="1611"/>
    <cellStyle name="Notas 3 5 5 7 2" xfId="6154"/>
    <cellStyle name="Notas 3 5 5 8" xfId="6148"/>
    <cellStyle name="Notas 3 5 6" xfId="6123"/>
    <cellStyle name="Notas 3 6" xfId="1612"/>
    <cellStyle name="Notas 3 6 2" xfId="1613"/>
    <cellStyle name="Notas 3 6 2 2" xfId="1614"/>
    <cellStyle name="Notas 3 6 2 2 2" xfId="1615"/>
    <cellStyle name="Notas 3 6 2 2 2 2" xfId="6158"/>
    <cellStyle name="Notas 3 6 2 2 3" xfId="1616"/>
    <cellStyle name="Notas 3 6 2 2 3 2" xfId="6159"/>
    <cellStyle name="Notas 3 6 2 2 4" xfId="1617"/>
    <cellStyle name="Notas 3 6 2 2 4 2" xfId="6160"/>
    <cellStyle name="Notas 3 6 2 2 5" xfId="1618"/>
    <cellStyle name="Notas 3 6 2 2 5 2" xfId="6161"/>
    <cellStyle name="Notas 3 6 2 2 6" xfId="1619"/>
    <cellStyle name="Notas 3 6 2 2 6 2" xfId="6162"/>
    <cellStyle name="Notas 3 6 2 2 7" xfId="1620"/>
    <cellStyle name="Notas 3 6 2 2 7 2" xfId="6163"/>
    <cellStyle name="Notas 3 6 2 2 8" xfId="6157"/>
    <cellStyle name="Notas 3 6 2 3" xfId="6156"/>
    <cellStyle name="Notas 3 6 3" xfId="1621"/>
    <cellStyle name="Notas 3 6 3 2" xfId="1622"/>
    <cellStyle name="Notas 3 6 3 2 2" xfId="1623"/>
    <cellStyle name="Notas 3 6 3 2 2 2" xfId="6166"/>
    <cellStyle name="Notas 3 6 3 2 3" xfId="1624"/>
    <cellStyle name="Notas 3 6 3 2 3 2" xfId="6167"/>
    <cellStyle name="Notas 3 6 3 2 4" xfId="1625"/>
    <cellStyle name="Notas 3 6 3 2 4 2" xfId="6168"/>
    <cellStyle name="Notas 3 6 3 2 5" xfId="1626"/>
    <cellStyle name="Notas 3 6 3 2 5 2" xfId="6169"/>
    <cellStyle name="Notas 3 6 3 2 6" xfId="1627"/>
    <cellStyle name="Notas 3 6 3 2 6 2" xfId="6170"/>
    <cellStyle name="Notas 3 6 3 2 7" xfId="1628"/>
    <cellStyle name="Notas 3 6 3 2 7 2" xfId="6171"/>
    <cellStyle name="Notas 3 6 3 2 8" xfId="6165"/>
    <cellStyle name="Notas 3 6 3 3" xfId="6164"/>
    <cellStyle name="Notas 3 6 4" xfId="1629"/>
    <cellStyle name="Notas 3 6 4 2" xfId="1630"/>
    <cellStyle name="Notas 3 6 4 2 2" xfId="1631"/>
    <cellStyle name="Notas 3 6 4 2 2 2" xfId="6174"/>
    <cellStyle name="Notas 3 6 4 2 3" xfId="1632"/>
    <cellStyle name="Notas 3 6 4 2 3 2" xfId="6175"/>
    <cellStyle name="Notas 3 6 4 2 4" xfId="1633"/>
    <cellStyle name="Notas 3 6 4 2 4 2" xfId="6176"/>
    <cellStyle name="Notas 3 6 4 2 5" xfId="1634"/>
    <cellStyle name="Notas 3 6 4 2 5 2" xfId="6177"/>
    <cellStyle name="Notas 3 6 4 2 6" xfId="1635"/>
    <cellStyle name="Notas 3 6 4 2 6 2" xfId="6178"/>
    <cellStyle name="Notas 3 6 4 2 7" xfId="1636"/>
    <cellStyle name="Notas 3 6 4 2 7 2" xfId="6179"/>
    <cellStyle name="Notas 3 6 4 2 8" xfId="6173"/>
    <cellStyle name="Notas 3 6 4 3" xfId="6172"/>
    <cellStyle name="Notas 3 6 5" xfId="1637"/>
    <cellStyle name="Notas 3 6 5 2" xfId="1638"/>
    <cellStyle name="Notas 3 6 5 2 2" xfId="6181"/>
    <cellStyle name="Notas 3 6 5 3" xfId="1639"/>
    <cellStyle name="Notas 3 6 5 3 2" xfId="6182"/>
    <cellStyle name="Notas 3 6 5 4" xfId="1640"/>
    <cellStyle name="Notas 3 6 5 4 2" xfId="6183"/>
    <cellStyle name="Notas 3 6 5 5" xfId="1641"/>
    <cellStyle name="Notas 3 6 5 5 2" xfId="6184"/>
    <cellStyle name="Notas 3 6 5 6" xfId="1642"/>
    <cellStyle name="Notas 3 6 5 6 2" xfId="6185"/>
    <cellStyle name="Notas 3 6 5 7" xfId="1643"/>
    <cellStyle name="Notas 3 6 5 7 2" xfId="6186"/>
    <cellStyle name="Notas 3 6 5 8" xfId="6180"/>
    <cellStyle name="Notas 3 6 6" xfId="6155"/>
    <cellStyle name="Notas 3 7" xfId="1644"/>
    <cellStyle name="Notas 3 7 2" xfId="1645"/>
    <cellStyle name="Notas 3 7 2 2" xfId="1646"/>
    <cellStyle name="Notas 3 7 2 2 2" xfId="1647"/>
    <cellStyle name="Notas 3 7 2 2 2 2" xfId="6190"/>
    <cellStyle name="Notas 3 7 2 2 3" xfId="1648"/>
    <cellStyle name="Notas 3 7 2 2 3 2" xfId="6191"/>
    <cellStyle name="Notas 3 7 2 2 4" xfId="1649"/>
    <cellStyle name="Notas 3 7 2 2 4 2" xfId="6192"/>
    <cellStyle name="Notas 3 7 2 2 5" xfId="1650"/>
    <cellStyle name="Notas 3 7 2 2 5 2" xfId="6193"/>
    <cellStyle name="Notas 3 7 2 2 6" xfId="1651"/>
    <cellStyle name="Notas 3 7 2 2 6 2" xfId="6194"/>
    <cellStyle name="Notas 3 7 2 2 7" xfId="1652"/>
    <cellStyle name="Notas 3 7 2 2 7 2" xfId="6195"/>
    <cellStyle name="Notas 3 7 2 2 8" xfId="6189"/>
    <cellStyle name="Notas 3 7 2 3" xfId="6188"/>
    <cellStyle name="Notas 3 7 3" xfId="1653"/>
    <cellStyle name="Notas 3 7 3 2" xfId="1654"/>
    <cellStyle name="Notas 3 7 3 2 2" xfId="1655"/>
    <cellStyle name="Notas 3 7 3 2 2 2" xfId="6198"/>
    <cellStyle name="Notas 3 7 3 2 3" xfId="1656"/>
    <cellStyle name="Notas 3 7 3 2 3 2" xfId="6199"/>
    <cellStyle name="Notas 3 7 3 2 4" xfId="1657"/>
    <cellStyle name="Notas 3 7 3 2 4 2" xfId="6200"/>
    <cellStyle name="Notas 3 7 3 2 5" xfId="1658"/>
    <cellStyle name="Notas 3 7 3 2 5 2" xfId="6201"/>
    <cellStyle name="Notas 3 7 3 2 6" xfId="1659"/>
    <cellStyle name="Notas 3 7 3 2 6 2" xfId="6202"/>
    <cellStyle name="Notas 3 7 3 2 7" xfId="1660"/>
    <cellStyle name="Notas 3 7 3 2 7 2" xfId="6203"/>
    <cellStyle name="Notas 3 7 3 2 8" xfId="6197"/>
    <cellStyle name="Notas 3 7 3 3" xfId="6196"/>
    <cellStyle name="Notas 3 7 4" xfId="1661"/>
    <cellStyle name="Notas 3 7 4 2" xfId="1662"/>
    <cellStyle name="Notas 3 7 4 2 2" xfId="1663"/>
    <cellStyle name="Notas 3 7 4 2 2 2" xfId="6206"/>
    <cellStyle name="Notas 3 7 4 2 3" xfId="1664"/>
    <cellStyle name="Notas 3 7 4 2 3 2" xfId="6207"/>
    <cellStyle name="Notas 3 7 4 2 4" xfId="1665"/>
    <cellStyle name="Notas 3 7 4 2 4 2" xfId="6208"/>
    <cellStyle name="Notas 3 7 4 2 5" xfId="1666"/>
    <cellStyle name="Notas 3 7 4 2 5 2" xfId="6209"/>
    <cellStyle name="Notas 3 7 4 2 6" xfId="1667"/>
    <cellStyle name="Notas 3 7 4 2 6 2" xfId="6210"/>
    <cellStyle name="Notas 3 7 4 2 7" xfId="1668"/>
    <cellStyle name="Notas 3 7 4 2 7 2" xfId="6211"/>
    <cellStyle name="Notas 3 7 4 2 8" xfId="6205"/>
    <cellStyle name="Notas 3 7 4 3" xfId="6204"/>
    <cellStyle name="Notas 3 7 5" xfId="1669"/>
    <cellStyle name="Notas 3 7 5 2" xfId="1670"/>
    <cellStyle name="Notas 3 7 5 2 2" xfId="6213"/>
    <cellStyle name="Notas 3 7 5 3" xfId="1671"/>
    <cellStyle name="Notas 3 7 5 3 2" xfId="6214"/>
    <cellStyle name="Notas 3 7 5 4" xfId="1672"/>
    <cellStyle name="Notas 3 7 5 4 2" xfId="6215"/>
    <cellStyle name="Notas 3 7 5 5" xfId="1673"/>
    <cellStyle name="Notas 3 7 5 5 2" xfId="6216"/>
    <cellStyle name="Notas 3 7 5 6" xfId="1674"/>
    <cellStyle name="Notas 3 7 5 6 2" xfId="6217"/>
    <cellStyle name="Notas 3 7 5 7" xfId="1675"/>
    <cellStyle name="Notas 3 7 5 7 2" xfId="6218"/>
    <cellStyle name="Notas 3 7 5 8" xfId="6212"/>
    <cellStyle name="Notas 3 7 6" xfId="6187"/>
    <cellStyle name="Notas 3 8" xfId="1676"/>
    <cellStyle name="Notas 3 8 2" xfId="1677"/>
    <cellStyle name="Notas 3 8 2 2" xfId="1678"/>
    <cellStyle name="Notas 3 8 2 2 2" xfId="1679"/>
    <cellStyle name="Notas 3 8 2 2 2 2" xfId="6222"/>
    <cellStyle name="Notas 3 8 2 2 3" xfId="1680"/>
    <cellStyle name="Notas 3 8 2 2 3 2" xfId="6223"/>
    <cellStyle name="Notas 3 8 2 2 4" xfId="1681"/>
    <cellStyle name="Notas 3 8 2 2 4 2" xfId="6224"/>
    <cellStyle name="Notas 3 8 2 2 5" xfId="1682"/>
    <cellStyle name="Notas 3 8 2 2 5 2" xfId="6225"/>
    <cellStyle name="Notas 3 8 2 2 6" xfId="1683"/>
    <cellStyle name="Notas 3 8 2 2 6 2" xfId="6226"/>
    <cellStyle name="Notas 3 8 2 2 7" xfId="1684"/>
    <cellStyle name="Notas 3 8 2 2 7 2" xfId="6227"/>
    <cellStyle name="Notas 3 8 2 2 8" xfId="6221"/>
    <cellStyle name="Notas 3 8 2 3" xfId="6220"/>
    <cellStyle name="Notas 3 8 3" xfId="1685"/>
    <cellStyle name="Notas 3 8 3 2" xfId="1686"/>
    <cellStyle name="Notas 3 8 3 2 2" xfId="1687"/>
    <cellStyle name="Notas 3 8 3 2 2 2" xfId="9144"/>
    <cellStyle name="Notas 3 8 3 2 3" xfId="1688"/>
    <cellStyle name="Notas 3 8 3 2 3 2" xfId="9095"/>
    <cellStyle name="Notas 3 8 3 2 4" xfId="1689"/>
    <cellStyle name="Notas 3 8 3 2 4 2" xfId="6228"/>
    <cellStyle name="Notas 3 8 3 2 5" xfId="1690"/>
    <cellStyle name="Notas 3 8 3 2 5 2" xfId="6229"/>
    <cellStyle name="Notas 3 8 3 2 6" xfId="1691"/>
    <cellStyle name="Notas 3 8 3 2 6 2" xfId="6230"/>
    <cellStyle name="Notas 3 8 3 2 7" xfId="1692"/>
    <cellStyle name="Notas 3 8 3 2 7 2" xfId="6231"/>
    <cellStyle name="Notas 3 8 3 2 8" xfId="9096"/>
    <cellStyle name="Notas 3 8 3 3" xfId="9145"/>
    <cellStyle name="Notas 3 8 4" xfId="1693"/>
    <cellStyle name="Notas 3 8 4 2" xfId="1694"/>
    <cellStyle name="Notas 3 8 4 2 2" xfId="1695"/>
    <cellStyle name="Notas 3 8 4 2 2 2" xfId="4975"/>
    <cellStyle name="Notas 3 8 4 2 3" xfId="1696"/>
    <cellStyle name="Notas 3 8 4 2 3 2" xfId="4939"/>
    <cellStyle name="Notas 3 8 4 2 4" xfId="1697"/>
    <cellStyle name="Notas 3 8 4 2 4 2" xfId="4929"/>
    <cellStyle name="Notas 3 8 4 2 5" xfId="1698"/>
    <cellStyle name="Notas 3 8 4 2 5 2" xfId="4976"/>
    <cellStyle name="Notas 3 8 4 2 6" xfId="1699"/>
    <cellStyle name="Notas 3 8 4 2 6 2" xfId="6240"/>
    <cellStyle name="Notas 3 8 4 2 7" xfId="1700"/>
    <cellStyle name="Notas 3 8 4 2 7 2" xfId="4930"/>
    <cellStyle name="Notas 3 8 4 2 8" xfId="4928"/>
    <cellStyle name="Notas 3 8 4 3" xfId="6232"/>
    <cellStyle name="Notas 3 8 5" xfId="1701"/>
    <cellStyle name="Notas 3 8 5 2" xfId="1702"/>
    <cellStyle name="Notas 3 8 5 2 2" xfId="4905"/>
    <cellStyle name="Notas 3 8 5 3" xfId="1703"/>
    <cellStyle name="Notas 3 8 5 3 2" xfId="9044"/>
    <cellStyle name="Notas 3 8 5 4" xfId="1704"/>
    <cellStyle name="Notas 3 8 5 4 2" xfId="8883"/>
    <cellStyle name="Notas 3 8 5 5" xfId="1705"/>
    <cellStyle name="Notas 3 8 5 5 2" xfId="4980"/>
    <cellStyle name="Notas 3 8 5 6" xfId="1706"/>
    <cellStyle name="Notas 3 8 5 6 2" xfId="9143"/>
    <cellStyle name="Notas 3 8 5 7" xfId="1707"/>
    <cellStyle name="Notas 3 8 5 7 2" xfId="9092"/>
    <cellStyle name="Notas 3 8 5 8" xfId="9045"/>
    <cellStyle name="Notas 3 8 6" xfId="6219"/>
    <cellStyle name="Notas 3 9" xfId="1708"/>
    <cellStyle name="Notas 3 9 2" xfId="1709"/>
    <cellStyle name="Notas 3 9 2 2" xfId="1710"/>
    <cellStyle name="Notas 3 9 2 2 2" xfId="9131"/>
    <cellStyle name="Notas 3 9 2 3" xfId="1711"/>
    <cellStyle name="Notas 3 9 2 3 2" xfId="4941"/>
    <cellStyle name="Notas 3 9 2 4" xfId="1712"/>
    <cellStyle name="Notas 3 9 2 4 2" xfId="9230"/>
    <cellStyle name="Notas 3 9 2 5" xfId="1713"/>
    <cellStyle name="Notas 3 9 2 5 2" xfId="6247"/>
    <cellStyle name="Notas 3 9 2 6" xfId="1714"/>
    <cellStyle name="Notas 3 9 2 6 2" xfId="6248"/>
    <cellStyle name="Notas 3 9 2 7" xfId="1715"/>
    <cellStyle name="Notas 3 9 2 7 2" xfId="9130"/>
    <cellStyle name="Notas 3 9 2 8" xfId="6246"/>
    <cellStyle name="Notas 3 9 3" xfId="6245"/>
    <cellStyle name="Notas 4" xfId="1716"/>
    <cellStyle name="Notas 4 2" xfId="9076"/>
    <cellStyle name="Notas 5" xfId="4887"/>
    <cellStyle name="Notas 6" xfId="4927"/>
    <cellStyle name="Notas 7" xfId="8779"/>
    <cellStyle name="Notas 8" xfId="9257"/>
    <cellStyle name="Notas 9" xfId="9261"/>
    <cellStyle name="Note" xfId="1717"/>
    <cellStyle name="Note 2" xfId="8940"/>
    <cellStyle name="Output" xfId="1718"/>
    <cellStyle name="Output 2" xfId="9043"/>
    <cellStyle name="PESOS" xfId="39"/>
    <cellStyle name="PESOS 2" xfId="103"/>
    <cellStyle name="Porcentaje" xfId="40" builtinId="5"/>
    <cellStyle name="Porcentaje 2" xfId="105"/>
    <cellStyle name="Porcentaje 2 2" xfId="1719"/>
    <cellStyle name="Porcentaje 2 2 2" xfId="1720"/>
    <cellStyle name="Porcentaje 2 2 2 2" xfId="6234"/>
    <cellStyle name="Porcentaje 2 2 3" xfId="1721"/>
    <cellStyle name="Porcentaje 2 2 3 2" xfId="6235"/>
    <cellStyle name="Porcentaje 2 2 4" xfId="1722"/>
    <cellStyle name="Porcentaje 2 2 4 2" xfId="6236"/>
    <cellStyle name="Porcentaje 2 2 5" xfId="6233"/>
    <cellStyle name="Porcentaje 2 3" xfId="1723"/>
    <cellStyle name="Porcentaje 2 3 2" xfId="6237"/>
    <cellStyle name="Porcentaje 2 4" xfId="1724"/>
    <cellStyle name="Porcentaje 2 4 2" xfId="6238"/>
    <cellStyle name="Porcentaje 2 5" xfId="1725"/>
    <cellStyle name="Porcentaje 2 5 2" xfId="6239"/>
    <cellStyle name="Porcentaje 2 6" xfId="9022"/>
    <cellStyle name="Porcentaje 3" xfId="1726"/>
    <cellStyle name="Porcentaje 4" xfId="1727"/>
    <cellStyle name="Porcentaje 4 2" xfId="6241"/>
    <cellStyle name="Porcentaje 5" xfId="1728"/>
    <cellStyle name="Porcentaje 5 2" xfId="6242"/>
    <cellStyle name="Porcentaje 6" xfId="1729"/>
    <cellStyle name="Porcentaje 6 2" xfId="6243"/>
    <cellStyle name="Porcentaje 7" xfId="1730"/>
    <cellStyle name="Porcentaje 7 2" xfId="6244"/>
    <cellStyle name="Porcentual 2" xfId="41"/>
    <cellStyle name="Porcentual 2 2" xfId="110"/>
    <cellStyle name="Porcentual 2 3" xfId="1731"/>
    <cellStyle name="Porcentual 2 4" xfId="1732"/>
    <cellStyle name="Porcentual 3" xfId="55"/>
    <cellStyle name="Porcentual 3 2" xfId="1733"/>
    <cellStyle name="Porcentual 3 3" xfId="1734"/>
    <cellStyle name="Porcentual 3 4" xfId="1735"/>
    <cellStyle name="Porcentual 4" xfId="56"/>
    <cellStyle name="Porcentual 4 2" xfId="130"/>
    <cellStyle name="Porcentual 4 2 2" xfId="4859"/>
    <cellStyle name="Porcentual 4 2 2 2" xfId="8988"/>
    <cellStyle name="Porcentual 4 2 3" xfId="4864"/>
    <cellStyle name="Porcentual 4 2 3 2" xfId="4870"/>
    <cellStyle name="Porcentual 4 2 3 2 2" xfId="8999"/>
    <cellStyle name="Porcentual 4 2 3 3" xfId="8993"/>
    <cellStyle name="Porcentual 4 2 4" xfId="4868"/>
    <cellStyle name="Porcentual 4 2 4 2" xfId="8997"/>
    <cellStyle name="Porcentual 4 2 5" xfId="5000"/>
    <cellStyle name="Porcentual 4 3" xfId="1736"/>
    <cellStyle name="Porcentual 5" xfId="1737"/>
    <cellStyle name="Porcentual 5 2" xfId="6249"/>
    <cellStyle name="Porcentual 6" xfId="1738"/>
    <cellStyle name="Porcentual 6 2" xfId="6250"/>
    <cellStyle name="Salida" xfId="42" builtinId="21" customBuiltin="1"/>
    <cellStyle name="Salida 2" xfId="93"/>
    <cellStyle name="Salida 2 10" xfId="9251"/>
    <cellStyle name="Salida 2 11" xfId="9242"/>
    <cellStyle name="Salida 2 2" xfId="1739"/>
    <cellStyle name="Salida 2 2 2" xfId="1740"/>
    <cellStyle name="Salida 2 2 2 2" xfId="1741"/>
    <cellStyle name="Salida 2 2 2 2 2" xfId="1742"/>
    <cellStyle name="Salida 2 2 2 2 2 2" xfId="6254"/>
    <cellStyle name="Salida 2 2 2 2 3" xfId="1743"/>
    <cellStyle name="Salida 2 2 2 2 3 2" xfId="6255"/>
    <cellStyle name="Salida 2 2 2 2 4" xfId="1744"/>
    <cellStyle name="Salida 2 2 2 2 4 2" xfId="6256"/>
    <cellStyle name="Salida 2 2 2 2 5" xfId="1745"/>
    <cellStyle name="Salida 2 2 2 2 5 2" xfId="6257"/>
    <cellStyle name="Salida 2 2 2 2 6" xfId="1746"/>
    <cellStyle name="Salida 2 2 2 2 6 2" xfId="6258"/>
    <cellStyle name="Salida 2 2 2 2 7" xfId="1747"/>
    <cellStyle name="Salida 2 2 2 2 7 2" xfId="6259"/>
    <cellStyle name="Salida 2 2 2 2 8" xfId="6253"/>
    <cellStyle name="Salida 2 2 2 3" xfId="6252"/>
    <cellStyle name="Salida 2 2 3" xfId="1748"/>
    <cellStyle name="Salida 2 2 3 2" xfId="1749"/>
    <cellStyle name="Salida 2 2 3 2 2" xfId="1750"/>
    <cellStyle name="Salida 2 2 3 2 2 2" xfId="6262"/>
    <cellStyle name="Salida 2 2 3 2 3" xfId="1751"/>
    <cellStyle name="Salida 2 2 3 2 3 2" xfId="6263"/>
    <cellStyle name="Salida 2 2 3 2 4" xfId="1752"/>
    <cellStyle name="Salida 2 2 3 2 4 2" xfId="6264"/>
    <cellStyle name="Salida 2 2 3 2 5" xfId="1753"/>
    <cellStyle name="Salida 2 2 3 2 5 2" xfId="6265"/>
    <cellStyle name="Salida 2 2 3 2 6" xfId="1754"/>
    <cellStyle name="Salida 2 2 3 2 6 2" xfId="6266"/>
    <cellStyle name="Salida 2 2 3 2 7" xfId="1755"/>
    <cellStyle name="Salida 2 2 3 2 7 2" xfId="6267"/>
    <cellStyle name="Salida 2 2 3 2 8" xfId="6261"/>
    <cellStyle name="Salida 2 2 3 3" xfId="6260"/>
    <cellStyle name="Salida 2 2 4" xfId="1756"/>
    <cellStyle name="Salida 2 2 4 2" xfId="1757"/>
    <cellStyle name="Salida 2 2 4 2 2" xfId="1758"/>
    <cellStyle name="Salida 2 2 4 2 2 2" xfId="6270"/>
    <cellStyle name="Salida 2 2 4 2 3" xfId="1759"/>
    <cellStyle name="Salida 2 2 4 2 3 2" xfId="6271"/>
    <cellStyle name="Salida 2 2 4 2 4" xfId="1760"/>
    <cellStyle name="Salida 2 2 4 2 4 2" xfId="6272"/>
    <cellStyle name="Salida 2 2 4 2 5" xfId="1761"/>
    <cellStyle name="Salida 2 2 4 2 5 2" xfId="6273"/>
    <cellStyle name="Salida 2 2 4 2 6" xfId="1762"/>
    <cellStyle name="Salida 2 2 4 2 6 2" xfId="6274"/>
    <cellStyle name="Salida 2 2 4 2 7" xfId="1763"/>
    <cellStyle name="Salida 2 2 4 2 7 2" xfId="6275"/>
    <cellStyle name="Salida 2 2 4 2 8" xfId="6269"/>
    <cellStyle name="Salida 2 2 4 3" xfId="6268"/>
    <cellStyle name="Salida 2 2 5" xfId="1764"/>
    <cellStyle name="Salida 2 2 5 2" xfId="1765"/>
    <cellStyle name="Salida 2 2 5 2 2" xfId="6277"/>
    <cellStyle name="Salida 2 2 5 3" xfId="1766"/>
    <cellStyle name="Salida 2 2 5 3 2" xfId="6278"/>
    <cellStyle name="Salida 2 2 5 4" xfId="1767"/>
    <cellStyle name="Salida 2 2 5 4 2" xfId="6279"/>
    <cellStyle name="Salida 2 2 5 5" xfId="1768"/>
    <cellStyle name="Salida 2 2 5 5 2" xfId="6280"/>
    <cellStyle name="Salida 2 2 5 6" xfId="1769"/>
    <cellStyle name="Salida 2 2 5 6 2" xfId="6281"/>
    <cellStyle name="Salida 2 2 5 7" xfId="1770"/>
    <cellStyle name="Salida 2 2 5 7 2" xfId="6282"/>
    <cellStyle name="Salida 2 2 5 8" xfId="6276"/>
    <cellStyle name="Salida 2 2 6" xfId="6251"/>
    <cellStyle name="Salida 2 3" xfId="1771"/>
    <cellStyle name="Salida 2 3 2" xfId="1772"/>
    <cellStyle name="Salida 2 3 2 2" xfId="1773"/>
    <cellStyle name="Salida 2 3 2 2 2" xfId="1774"/>
    <cellStyle name="Salida 2 3 2 2 2 2" xfId="6286"/>
    <cellStyle name="Salida 2 3 2 2 3" xfId="1775"/>
    <cellStyle name="Salida 2 3 2 2 3 2" xfId="6287"/>
    <cellStyle name="Salida 2 3 2 2 4" xfId="1776"/>
    <cellStyle name="Salida 2 3 2 2 4 2" xfId="6288"/>
    <cellStyle name="Salida 2 3 2 2 5" xfId="1777"/>
    <cellStyle name="Salida 2 3 2 2 5 2" xfId="6289"/>
    <cellStyle name="Salida 2 3 2 2 6" xfId="1778"/>
    <cellStyle name="Salida 2 3 2 2 6 2" xfId="6290"/>
    <cellStyle name="Salida 2 3 2 2 7" xfId="1779"/>
    <cellStyle name="Salida 2 3 2 2 7 2" xfId="6291"/>
    <cellStyle name="Salida 2 3 2 2 8" xfId="6285"/>
    <cellStyle name="Salida 2 3 2 3" xfId="6284"/>
    <cellStyle name="Salida 2 3 3" xfId="1780"/>
    <cellStyle name="Salida 2 3 3 2" xfId="1781"/>
    <cellStyle name="Salida 2 3 3 2 2" xfId="1782"/>
    <cellStyle name="Salida 2 3 3 2 2 2" xfId="6294"/>
    <cellStyle name="Salida 2 3 3 2 3" xfId="1783"/>
    <cellStyle name="Salida 2 3 3 2 3 2" xfId="6295"/>
    <cellStyle name="Salida 2 3 3 2 4" xfId="1784"/>
    <cellStyle name="Salida 2 3 3 2 4 2" xfId="6296"/>
    <cellStyle name="Salida 2 3 3 2 5" xfId="1785"/>
    <cellStyle name="Salida 2 3 3 2 5 2" xfId="6297"/>
    <cellStyle name="Salida 2 3 3 2 6" xfId="1786"/>
    <cellStyle name="Salida 2 3 3 2 6 2" xfId="6298"/>
    <cellStyle name="Salida 2 3 3 2 7" xfId="1787"/>
    <cellStyle name="Salida 2 3 3 2 7 2" xfId="6299"/>
    <cellStyle name="Salida 2 3 3 2 8" xfId="6293"/>
    <cellStyle name="Salida 2 3 3 3" xfId="6292"/>
    <cellStyle name="Salida 2 3 4" xfId="1788"/>
    <cellStyle name="Salida 2 3 4 2" xfId="1789"/>
    <cellStyle name="Salida 2 3 4 2 2" xfId="1790"/>
    <cellStyle name="Salida 2 3 4 2 2 2" xfId="6302"/>
    <cellStyle name="Salida 2 3 4 2 3" xfId="1791"/>
    <cellStyle name="Salida 2 3 4 2 3 2" xfId="6303"/>
    <cellStyle name="Salida 2 3 4 2 4" xfId="1792"/>
    <cellStyle name="Salida 2 3 4 2 4 2" xfId="6304"/>
    <cellStyle name="Salida 2 3 4 2 5" xfId="1793"/>
    <cellStyle name="Salida 2 3 4 2 5 2" xfId="6305"/>
    <cellStyle name="Salida 2 3 4 2 6" xfId="1794"/>
    <cellStyle name="Salida 2 3 4 2 6 2" xfId="6306"/>
    <cellStyle name="Salida 2 3 4 2 7" xfId="1795"/>
    <cellStyle name="Salida 2 3 4 2 7 2" xfId="6307"/>
    <cellStyle name="Salida 2 3 4 2 8" xfId="6301"/>
    <cellStyle name="Salida 2 3 4 3" xfId="6300"/>
    <cellStyle name="Salida 2 3 5" xfId="1796"/>
    <cellStyle name="Salida 2 3 5 2" xfId="1797"/>
    <cellStyle name="Salida 2 3 5 2 2" xfId="6309"/>
    <cellStyle name="Salida 2 3 5 3" xfId="1798"/>
    <cellStyle name="Salida 2 3 5 3 2" xfId="6310"/>
    <cellStyle name="Salida 2 3 5 4" xfId="1799"/>
    <cellStyle name="Salida 2 3 5 4 2" xfId="6311"/>
    <cellStyle name="Salida 2 3 5 5" xfId="1800"/>
    <cellStyle name="Salida 2 3 5 5 2" xfId="6312"/>
    <cellStyle name="Salida 2 3 5 6" xfId="1801"/>
    <cellStyle name="Salida 2 3 5 6 2" xfId="6313"/>
    <cellStyle name="Salida 2 3 5 7" xfId="1802"/>
    <cellStyle name="Salida 2 3 5 7 2" xfId="6314"/>
    <cellStyle name="Salida 2 3 5 8" xfId="6308"/>
    <cellStyle name="Salida 2 3 6" xfId="6283"/>
    <cellStyle name="Salida 2 4" xfId="1803"/>
    <cellStyle name="Salida 2 4 2" xfId="1804"/>
    <cellStyle name="Salida 2 4 2 2" xfId="1805"/>
    <cellStyle name="Salida 2 4 2 2 2" xfId="1806"/>
    <cellStyle name="Salida 2 4 2 2 2 2" xfId="6318"/>
    <cellStyle name="Salida 2 4 2 2 3" xfId="1807"/>
    <cellStyle name="Salida 2 4 2 2 3 2" xfId="6319"/>
    <cellStyle name="Salida 2 4 2 2 4" xfId="1808"/>
    <cellStyle name="Salida 2 4 2 2 4 2" xfId="6320"/>
    <cellStyle name="Salida 2 4 2 2 5" xfId="1809"/>
    <cellStyle name="Salida 2 4 2 2 5 2" xfId="6321"/>
    <cellStyle name="Salida 2 4 2 2 6" xfId="1810"/>
    <cellStyle name="Salida 2 4 2 2 6 2" xfId="6322"/>
    <cellStyle name="Salida 2 4 2 2 7" xfId="1811"/>
    <cellStyle name="Salida 2 4 2 2 7 2" xfId="6323"/>
    <cellStyle name="Salida 2 4 2 2 8" xfId="6317"/>
    <cellStyle name="Salida 2 4 2 3" xfId="6316"/>
    <cellStyle name="Salida 2 4 3" xfId="1812"/>
    <cellStyle name="Salida 2 4 3 2" xfId="1813"/>
    <cellStyle name="Salida 2 4 3 2 2" xfId="1814"/>
    <cellStyle name="Salida 2 4 3 2 2 2" xfId="6326"/>
    <cellStyle name="Salida 2 4 3 2 3" xfId="1815"/>
    <cellStyle name="Salida 2 4 3 2 3 2" xfId="6327"/>
    <cellStyle name="Salida 2 4 3 2 4" xfId="1816"/>
    <cellStyle name="Salida 2 4 3 2 4 2" xfId="6328"/>
    <cellStyle name="Salida 2 4 3 2 5" xfId="1817"/>
    <cellStyle name="Salida 2 4 3 2 5 2" xfId="6329"/>
    <cellStyle name="Salida 2 4 3 2 6" xfId="1818"/>
    <cellStyle name="Salida 2 4 3 2 6 2" xfId="6330"/>
    <cellStyle name="Salida 2 4 3 2 7" xfId="1819"/>
    <cellStyle name="Salida 2 4 3 2 7 2" xfId="6331"/>
    <cellStyle name="Salida 2 4 3 2 8" xfId="6325"/>
    <cellStyle name="Salida 2 4 3 3" xfId="6324"/>
    <cellStyle name="Salida 2 4 4" xfId="1820"/>
    <cellStyle name="Salida 2 4 4 2" xfId="1821"/>
    <cellStyle name="Salida 2 4 4 2 2" xfId="1822"/>
    <cellStyle name="Salida 2 4 4 2 2 2" xfId="6334"/>
    <cellStyle name="Salida 2 4 4 2 3" xfId="1823"/>
    <cellStyle name="Salida 2 4 4 2 3 2" xfId="6335"/>
    <cellStyle name="Salida 2 4 4 2 4" xfId="1824"/>
    <cellStyle name="Salida 2 4 4 2 4 2" xfId="6336"/>
    <cellStyle name="Salida 2 4 4 2 5" xfId="1825"/>
    <cellStyle name="Salida 2 4 4 2 5 2" xfId="6337"/>
    <cellStyle name="Salida 2 4 4 2 6" xfId="1826"/>
    <cellStyle name="Salida 2 4 4 2 6 2" xfId="6338"/>
    <cellStyle name="Salida 2 4 4 2 7" xfId="1827"/>
    <cellStyle name="Salida 2 4 4 2 7 2" xfId="6339"/>
    <cellStyle name="Salida 2 4 4 2 8" xfId="6333"/>
    <cellStyle name="Salida 2 4 4 3" xfId="6332"/>
    <cellStyle name="Salida 2 4 5" xfId="1828"/>
    <cellStyle name="Salida 2 4 5 2" xfId="1829"/>
    <cellStyle name="Salida 2 4 5 2 2" xfId="6341"/>
    <cellStyle name="Salida 2 4 5 3" xfId="1830"/>
    <cellStyle name="Salida 2 4 5 3 2" xfId="6342"/>
    <cellStyle name="Salida 2 4 5 4" xfId="1831"/>
    <cellStyle name="Salida 2 4 5 4 2" xfId="6343"/>
    <cellStyle name="Salida 2 4 5 5" xfId="1832"/>
    <cellStyle name="Salida 2 4 5 5 2" xfId="6344"/>
    <cellStyle name="Salida 2 4 5 6" xfId="1833"/>
    <cellStyle name="Salida 2 4 5 6 2" xfId="6345"/>
    <cellStyle name="Salida 2 4 5 7" xfId="1834"/>
    <cellStyle name="Salida 2 4 5 7 2" xfId="6346"/>
    <cellStyle name="Salida 2 4 5 8" xfId="6340"/>
    <cellStyle name="Salida 2 4 6" xfId="6315"/>
    <cellStyle name="Salida 2 5" xfId="1835"/>
    <cellStyle name="Salida 2 5 2" xfId="1836"/>
    <cellStyle name="Salida 2 5 2 2" xfId="1837"/>
    <cellStyle name="Salida 2 5 2 2 2" xfId="1838"/>
    <cellStyle name="Salida 2 5 2 2 2 2" xfId="6350"/>
    <cellStyle name="Salida 2 5 2 2 3" xfId="1839"/>
    <cellStyle name="Salida 2 5 2 2 3 2" xfId="6351"/>
    <cellStyle name="Salida 2 5 2 2 4" xfId="1840"/>
    <cellStyle name="Salida 2 5 2 2 4 2" xfId="6352"/>
    <cellStyle name="Salida 2 5 2 2 5" xfId="1841"/>
    <cellStyle name="Salida 2 5 2 2 5 2" xfId="6353"/>
    <cellStyle name="Salida 2 5 2 2 6" xfId="1842"/>
    <cellStyle name="Salida 2 5 2 2 6 2" xfId="6354"/>
    <cellStyle name="Salida 2 5 2 2 7" xfId="1843"/>
    <cellStyle name="Salida 2 5 2 2 7 2" xfId="6355"/>
    <cellStyle name="Salida 2 5 2 2 8" xfId="6349"/>
    <cellStyle name="Salida 2 5 2 3" xfId="6348"/>
    <cellStyle name="Salida 2 5 3" xfId="1844"/>
    <cellStyle name="Salida 2 5 3 2" xfId="1845"/>
    <cellStyle name="Salida 2 5 3 2 2" xfId="1846"/>
    <cellStyle name="Salida 2 5 3 2 2 2" xfId="6358"/>
    <cellStyle name="Salida 2 5 3 2 3" xfId="1847"/>
    <cellStyle name="Salida 2 5 3 2 3 2" xfId="6359"/>
    <cellStyle name="Salida 2 5 3 2 4" xfId="1848"/>
    <cellStyle name="Salida 2 5 3 2 4 2" xfId="6360"/>
    <cellStyle name="Salida 2 5 3 2 5" xfId="1849"/>
    <cellStyle name="Salida 2 5 3 2 5 2" xfId="6361"/>
    <cellStyle name="Salida 2 5 3 2 6" xfId="1850"/>
    <cellStyle name="Salida 2 5 3 2 6 2" xfId="6362"/>
    <cellStyle name="Salida 2 5 3 2 7" xfId="1851"/>
    <cellStyle name="Salida 2 5 3 2 7 2" xfId="6363"/>
    <cellStyle name="Salida 2 5 3 2 8" xfId="6357"/>
    <cellStyle name="Salida 2 5 3 3" xfId="6356"/>
    <cellStyle name="Salida 2 5 4" xfId="1852"/>
    <cellStyle name="Salida 2 5 4 2" xfId="1853"/>
    <cellStyle name="Salida 2 5 4 2 2" xfId="1854"/>
    <cellStyle name="Salida 2 5 4 2 2 2" xfId="6366"/>
    <cellStyle name="Salida 2 5 4 2 3" xfId="1855"/>
    <cellStyle name="Salida 2 5 4 2 3 2" xfId="6367"/>
    <cellStyle name="Salida 2 5 4 2 4" xfId="1856"/>
    <cellStyle name="Salida 2 5 4 2 4 2" xfId="6368"/>
    <cellStyle name="Salida 2 5 4 2 5" xfId="1857"/>
    <cellStyle name="Salida 2 5 4 2 5 2" xfId="6369"/>
    <cellStyle name="Salida 2 5 4 2 6" xfId="1858"/>
    <cellStyle name="Salida 2 5 4 2 6 2" xfId="6370"/>
    <cellStyle name="Salida 2 5 4 2 7" xfId="1859"/>
    <cellStyle name="Salida 2 5 4 2 7 2" xfId="6371"/>
    <cellStyle name="Salida 2 5 4 2 8" xfId="6365"/>
    <cellStyle name="Salida 2 5 4 3" xfId="6364"/>
    <cellStyle name="Salida 2 5 5" xfId="1860"/>
    <cellStyle name="Salida 2 5 5 2" xfId="1861"/>
    <cellStyle name="Salida 2 5 5 2 2" xfId="6373"/>
    <cellStyle name="Salida 2 5 5 3" xfId="1862"/>
    <cellStyle name="Salida 2 5 5 3 2" xfId="6374"/>
    <cellStyle name="Salida 2 5 5 4" xfId="1863"/>
    <cellStyle name="Salida 2 5 5 4 2" xfId="6375"/>
    <cellStyle name="Salida 2 5 5 5" xfId="1864"/>
    <cellStyle name="Salida 2 5 5 5 2" xfId="6376"/>
    <cellStyle name="Salida 2 5 5 6" xfId="1865"/>
    <cellStyle name="Salida 2 5 5 6 2" xfId="6377"/>
    <cellStyle name="Salida 2 5 5 7" xfId="1866"/>
    <cellStyle name="Salida 2 5 5 7 2" xfId="6378"/>
    <cellStyle name="Salida 2 5 5 8" xfId="6372"/>
    <cellStyle name="Salida 2 5 6" xfId="6347"/>
    <cellStyle name="Salida 2 6" xfId="1867"/>
    <cellStyle name="Salida 2 6 2" xfId="1868"/>
    <cellStyle name="Salida 2 6 2 2" xfId="1869"/>
    <cellStyle name="Salida 2 6 2 2 2" xfId="1870"/>
    <cellStyle name="Salida 2 6 2 2 2 2" xfId="6382"/>
    <cellStyle name="Salida 2 6 2 2 3" xfId="1871"/>
    <cellStyle name="Salida 2 6 2 2 3 2" xfId="6383"/>
    <cellStyle name="Salida 2 6 2 2 4" xfId="1872"/>
    <cellStyle name="Salida 2 6 2 2 4 2" xfId="6384"/>
    <cellStyle name="Salida 2 6 2 2 5" xfId="1873"/>
    <cellStyle name="Salida 2 6 2 2 5 2" xfId="6385"/>
    <cellStyle name="Salida 2 6 2 2 6" xfId="1874"/>
    <cellStyle name="Salida 2 6 2 2 6 2" xfId="6386"/>
    <cellStyle name="Salida 2 6 2 2 7" xfId="1875"/>
    <cellStyle name="Salida 2 6 2 2 7 2" xfId="6387"/>
    <cellStyle name="Salida 2 6 2 2 8" xfId="6381"/>
    <cellStyle name="Salida 2 6 2 3" xfId="6380"/>
    <cellStyle name="Salida 2 6 3" xfId="1876"/>
    <cellStyle name="Salida 2 6 3 2" xfId="1877"/>
    <cellStyle name="Salida 2 6 3 2 2" xfId="1878"/>
    <cellStyle name="Salida 2 6 3 2 2 2" xfId="6390"/>
    <cellStyle name="Salida 2 6 3 2 3" xfId="1879"/>
    <cellStyle name="Salida 2 6 3 2 3 2" xfId="6391"/>
    <cellStyle name="Salida 2 6 3 2 4" xfId="1880"/>
    <cellStyle name="Salida 2 6 3 2 4 2" xfId="6392"/>
    <cellStyle name="Salida 2 6 3 2 5" xfId="1881"/>
    <cellStyle name="Salida 2 6 3 2 5 2" xfId="6393"/>
    <cellStyle name="Salida 2 6 3 2 6" xfId="1882"/>
    <cellStyle name="Salida 2 6 3 2 6 2" xfId="6394"/>
    <cellStyle name="Salida 2 6 3 2 7" xfId="1883"/>
    <cellStyle name="Salida 2 6 3 2 7 2" xfId="6395"/>
    <cellStyle name="Salida 2 6 3 2 8" xfId="6389"/>
    <cellStyle name="Salida 2 6 3 3" xfId="6388"/>
    <cellStyle name="Salida 2 6 4" xfId="1884"/>
    <cellStyle name="Salida 2 6 4 2" xfId="1885"/>
    <cellStyle name="Salida 2 6 4 2 2" xfId="1886"/>
    <cellStyle name="Salida 2 6 4 2 2 2" xfId="6398"/>
    <cellStyle name="Salida 2 6 4 2 3" xfId="1887"/>
    <cellStyle name="Salida 2 6 4 2 3 2" xfId="6399"/>
    <cellStyle name="Salida 2 6 4 2 4" xfId="1888"/>
    <cellStyle name="Salida 2 6 4 2 4 2" xfId="6400"/>
    <cellStyle name="Salida 2 6 4 2 5" xfId="1889"/>
    <cellStyle name="Salida 2 6 4 2 5 2" xfId="6401"/>
    <cellStyle name="Salida 2 6 4 2 6" xfId="1890"/>
    <cellStyle name="Salida 2 6 4 2 6 2" xfId="6402"/>
    <cellStyle name="Salida 2 6 4 2 7" xfId="1891"/>
    <cellStyle name="Salida 2 6 4 2 7 2" xfId="6403"/>
    <cellStyle name="Salida 2 6 4 2 8" xfId="6397"/>
    <cellStyle name="Salida 2 6 4 3" xfId="6396"/>
    <cellStyle name="Salida 2 6 5" xfId="1892"/>
    <cellStyle name="Salida 2 6 5 2" xfId="1893"/>
    <cellStyle name="Salida 2 6 5 2 2" xfId="6405"/>
    <cellStyle name="Salida 2 6 5 3" xfId="1894"/>
    <cellStyle name="Salida 2 6 5 3 2" xfId="6406"/>
    <cellStyle name="Salida 2 6 5 4" xfId="1895"/>
    <cellStyle name="Salida 2 6 5 4 2" xfId="6407"/>
    <cellStyle name="Salida 2 6 5 5" xfId="1896"/>
    <cellStyle name="Salida 2 6 5 5 2" xfId="6408"/>
    <cellStyle name="Salida 2 6 5 6" xfId="1897"/>
    <cellStyle name="Salida 2 6 5 6 2" xfId="6409"/>
    <cellStyle name="Salida 2 6 5 7" xfId="1898"/>
    <cellStyle name="Salida 2 6 5 7 2" xfId="6410"/>
    <cellStyle name="Salida 2 6 5 8" xfId="6404"/>
    <cellStyle name="Salida 2 6 6" xfId="6379"/>
    <cellStyle name="Salida 2 7" xfId="1899"/>
    <cellStyle name="Salida 2 8" xfId="4965"/>
    <cellStyle name="Salida 2 9" xfId="8751"/>
    <cellStyle name="Salida 3" xfId="1900"/>
    <cellStyle name="Salida 3 10" xfId="1901"/>
    <cellStyle name="Salida 3 10 2" xfId="1902"/>
    <cellStyle name="Salida 3 10 2 2" xfId="1903"/>
    <cellStyle name="Salida 3 10 2 2 2" xfId="6414"/>
    <cellStyle name="Salida 3 10 2 3" xfId="1904"/>
    <cellStyle name="Salida 3 10 2 3 2" xfId="6415"/>
    <cellStyle name="Salida 3 10 2 4" xfId="1905"/>
    <cellStyle name="Salida 3 10 2 4 2" xfId="6416"/>
    <cellStyle name="Salida 3 10 2 5" xfId="1906"/>
    <cellStyle name="Salida 3 10 2 5 2" xfId="6417"/>
    <cellStyle name="Salida 3 10 2 6" xfId="1907"/>
    <cellStyle name="Salida 3 10 2 6 2" xfId="6418"/>
    <cellStyle name="Salida 3 10 2 7" xfId="1908"/>
    <cellStyle name="Salida 3 10 2 7 2" xfId="6419"/>
    <cellStyle name="Salida 3 10 2 8" xfId="6413"/>
    <cellStyle name="Salida 3 10 3" xfId="6412"/>
    <cellStyle name="Salida 3 11" xfId="1909"/>
    <cellStyle name="Salida 3 11 2" xfId="1910"/>
    <cellStyle name="Salida 3 11 2 2" xfId="1911"/>
    <cellStyle name="Salida 3 11 2 2 2" xfId="6422"/>
    <cellStyle name="Salida 3 11 2 3" xfId="1912"/>
    <cellStyle name="Salida 3 11 2 3 2" xfId="6423"/>
    <cellStyle name="Salida 3 11 2 4" xfId="1913"/>
    <cellStyle name="Salida 3 11 2 4 2" xfId="6424"/>
    <cellStyle name="Salida 3 11 2 5" xfId="1914"/>
    <cellStyle name="Salida 3 11 2 5 2" xfId="6425"/>
    <cellStyle name="Salida 3 11 2 6" xfId="1915"/>
    <cellStyle name="Salida 3 11 2 6 2" xfId="6426"/>
    <cellStyle name="Salida 3 11 2 7" xfId="1916"/>
    <cellStyle name="Salida 3 11 2 7 2" xfId="6427"/>
    <cellStyle name="Salida 3 11 2 8" xfId="6421"/>
    <cellStyle name="Salida 3 11 3" xfId="6420"/>
    <cellStyle name="Salida 3 12" xfId="1917"/>
    <cellStyle name="Salida 3 12 2" xfId="1918"/>
    <cellStyle name="Salida 3 12 2 2" xfId="6429"/>
    <cellStyle name="Salida 3 12 3" xfId="1919"/>
    <cellStyle name="Salida 3 12 3 2" xfId="6430"/>
    <cellStyle name="Salida 3 12 4" xfId="1920"/>
    <cellStyle name="Salida 3 12 4 2" xfId="6431"/>
    <cellStyle name="Salida 3 12 5" xfId="1921"/>
    <cellStyle name="Salida 3 12 5 2" xfId="6432"/>
    <cellStyle name="Salida 3 12 6" xfId="1922"/>
    <cellStyle name="Salida 3 12 6 2" xfId="6433"/>
    <cellStyle name="Salida 3 12 7" xfId="1923"/>
    <cellStyle name="Salida 3 12 7 2" xfId="6434"/>
    <cellStyle name="Salida 3 12 8" xfId="6428"/>
    <cellStyle name="Salida 3 13" xfId="6411"/>
    <cellStyle name="Salida 3 2" xfId="1924"/>
    <cellStyle name="Salida 3 2 2" xfId="1925"/>
    <cellStyle name="Salida 3 2 2 2" xfId="1926"/>
    <cellStyle name="Salida 3 2 2 2 2" xfId="1927"/>
    <cellStyle name="Salida 3 2 2 2 2 2" xfId="6438"/>
    <cellStyle name="Salida 3 2 2 2 3" xfId="1928"/>
    <cellStyle name="Salida 3 2 2 2 3 2" xfId="6439"/>
    <cellStyle name="Salida 3 2 2 2 4" xfId="1929"/>
    <cellStyle name="Salida 3 2 2 2 4 2" xfId="6440"/>
    <cellStyle name="Salida 3 2 2 2 5" xfId="1930"/>
    <cellStyle name="Salida 3 2 2 2 5 2" xfId="6441"/>
    <cellStyle name="Salida 3 2 2 2 6" xfId="1931"/>
    <cellStyle name="Salida 3 2 2 2 6 2" xfId="6442"/>
    <cellStyle name="Salida 3 2 2 2 7" xfId="1932"/>
    <cellStyle name="Salida 3 2 2 2 7 2" xfId="6443"/>
    <cellStyle name="Salida 3 2 2 2 8" xfId="6437"/>
    <cellStyle name="Salida 3 2 2 3" xfId="6436"/>
    <cellStyle name="Salida 3 2 3" xfId="1933"/>
    <cellStyle name="Salida 3 2 3 2" xfId="1934"/>
    <cellStyle name="Salida 3 2 3 2 2" xfId="1935"/>
    <cellStyle name="Salida 3 2 3 2 2 2" xfId="6446"/>
    <cellStyle name="Salida 3 2 3 2 3" xfId="1936"/>
    <cellStyle name="Salida 3 2 3 2 3 2" xfId="6447"/>
    <cellStyle name="Salida 3 2 3 2 4" xfId="1937"/>
    <cellStyle name="Salida 3 2 3 2 4 2" xfId="6448"/>
    <cellStyle name="Salida 3 2 3 2 5" xfId="1938"/>
    <cellStyle name="Salida 3 2 3 2 5 2" xfId="6449"/>
    <cellStyle name="Salida 3 2 3 2 6" xfId="1939"/>
    <cellStyle name="Salida 3 2 3 2 6 2" xfId="6450"/>
    <cellStyle name="Salida 3 2 3 2 7" xfId="1940"/>
    <cellStyle name="Salida 3 2 3 2 7 2" xfId="6451"/>
    <cellStyle name="Salida 3 2 3 2 8" xfId="6445"/>
    <cellStyle name="Salida 3 2 3 3" xfId="6444"/>
    <cellStyle name="Salida 3 2 4" xfId="1941"/>
    <cellStyle name="Salida 3 2 4 2" xfId="1942"/>
    <cellStyle name="Salida 3 2 4 2 2" xfId="1943"/>
    <cellStyle name="Salida 3 2 4 2 2 2" xfId="6454"/>
    <cellStyle name="Salida 3 2 4 2 3" xfId="1944"/>
    <cellStyle name="Salida 3 2 4 2 3 2" xfId="6455"/>
    <cellStyle name="Salida 3 2 4 2 4" xfId="1945"/>
    <cellStyle name="Salida 3 2 4 2 4 2" xfId="6456"/>
    <cellStyle name="Salida 3 2 4 2 5" xfId="1946"/>
    <cellStyle name="Salida 3 2 4 2 5 2" xfId="6457"/>
    <cellStyle name="Salida 3 2 4 2 6" xfId="1947"/>
    <cellStyle name="Salida 3 2 4 2 6 2" xfId="6458"/>
    <cellStyle name="Salida 3 2 4 2 7" xfId="1948"/>
    <cellStyle name="Salida 3 2 4 2 7 2" xfId="6459"/>
    <cellStyle name="Salida 3 2 4 2 8" xfId="6453"/>
    <cellStyle name="Salida 3 2 4 3" xfId="6452"/>
    <cellStyle name="Salida 3 2 5" xfId="1949"/>
    <cellStyle name="Salida 3 2 5 2" xfId="1950"/>
    <cellStyle name="Salida 3 2 5 2 2" xfId="6461"/>
    <cellStyle name="Salida 3 2 5 3" xfId="1951"/>
    <cellStyle name="Salida 3 2 5 3 2" xfId="6462"/>
    <cellStyle name="Salida 3 2 5 4" xfId="1952"/>
    <cellStyle name="Salida 3 2 5 4 2" xfId="6463"/>
    <cellStyle name="Salida 3 2 5 5" xfId="1953"/>
    <cellStyle name="Salida 3 2 5 5 2" xfId="6464"/>
    <cellStyle name="Salida 3 2 5 6" xfId="1954"/>
    <cellStyle name="Salida 3 2 5 6 2" xfId="6465"/>
    <cellStyle name="Salida 3 2 5 7" xfId="1955"/>
    <cellStyle name="Salida 3 2 5 7 2" xfId="6466"/>
    <cellStyle name="Salida 3 2 5 8" xfId="6460"/>
    <cellStyle name="Salida 3 2 6" xfId="6435"/>
    <cellStyle name="Salida 3 3" xfId="1956"/>
    <cellStyle name="Salida 3 3 2" xfId="1957"/>
    <cellStyle name="Salida 3 3 2 2" xfId="1958"/>
    <cellStyle name="Salida 3 3 2 2 2" xfId="1959"/>
    <cellStyle name="Salida 3 3 2 2 2 2" xfId="6470"/>
    <cellStyle name="Salida 3 3 2 2 3" xfId="1960"/>
    <cellStyle name="Salida 3 3 2 2 3 2" xfId="6471"/>
    <cellStyle name="Salida 3 3 2 2 4" xfId="1961"/>
    <cellStyle name="Salida 3 3 2 2 4 2" xfId="6472"/>
    <cellStyle name="Salida 3 3 2 2 5" xfId="1962"/>
    <cellStyle name="Salida 3 3 2 2 5 2" xfId="6473"/>
    <cellStyle name="Salida 3 3 2 2 6" xfId="1963"/>
    <cellStyle name="Salida 3 3 2 2 6 2" xfId="6474"/>
    <cellStyle name="Salida 3 3 2 2 7" xfId="1964"/>
    <cellStyle name="Salida 3 3 2 2 7 2" xfId="6475"/>
    <cellStyle name="Salida 3 3 2 2 8" xfId="6469"/>
    <cellStyle name="Salida 3 3 2 3" xfId="6468"/>
    <cellStyle name="Salida 3 3 3" xfId="1965"/>
    <cellStyle name="Salida 3 3 3 2" xfId="1966"/>
    <cellStyle name="Salida 3 3 3 2 2" xfId="1967"/>
    <cellStyle name="Salida 3 3 3 2 2 2" xfId="6478"/>
    <cellStyle name="Salida 3 3 3 2 3" xfId="1968"/>
    <cellStyle name="Salida 3 3 3 2 3 2" xfId="6479"/>
    <cellStyle name="Salida 3 3 3 2 4" xfId="1969"/>
    <cellStyle name="Salida 3 3 3 2 4 2" xfId="6480"/>
    <cellStyle name="Salida 3 3 3 2 5" xfId="1970"/>
    <cellStyle name="Salida 3 3 3 2 5 2" xfId="6481"/>
    <cellStyle name="Salida 3 3 3 2 6" xfId="1971"/>
    <cellStyle name="Salida 3 3 3 2 6 2" xfId="6482"/>
    <cellStyle name="Salida 3 3 3 2 7" xfId="1972"/>
    <cellStyle name="Salida 3 3 3 2 7 2" xfId="6483"/>
    <cellStyle name="Salida 3 3 3 2 8" xfId="6477"/>
    <cellStyle name="Salida 3 3 3 3" xfId="6476"/>
    <cellStyle name="Salida 3 3 4" xfId="1973"/>
    <cellStyle name="Salida 3 3 4 2" xfId="1974"/>
    <cellStyle name="Salida 3 3 4 2 2" xfId="1975"/>
    <cellStyle name="Salida 3 3 4 2 2 2" xfId="6486"/>
    <cellStyle name="Salida 3 3 4 2 3" xfId="1976"/>
    <cellStyle name="Salida 3 3 4 2 3 2" xfId="6487"/>
    <cellStyle name="Salida 3 3 4 2 4" xfId="1977"/>
    <cellStyle name="Salida 3 3 4 2 4 2" xfId="6488"/>
    <cellStyle name="Salida 3 3 4 2 5" xfId="1978"/>
    <cellStyle name="Salida 3 3 4 2 5 2" xfId="6489"/>
    <cellStyle name="Salida 3 3 4 2 6" xfId="1979"/>
    <cellStyle name="Salida 3 3 4 2 6 2" xfId="6490"/>
    <cellStyle name="Salida 3 3 4 2 7" xfId="1980"/>
    <cellStyle name="Salida 3 3 4 2 7 2" xfId="6491"/>
    <cellStyle name="Salida 3 3 4 2 8" xfId="6485"/>
    <cellStyle name="Salida 3 3 4 3" xfId="6484"/>
    <cellStyle name="Salida 3 3 5" xfId="1981"/>
    <cellStyle name="Salida 3 3 5 2" xfId="1982"/>
    <cellStyle name="Salida 3 3 5 2 2" xfId="6493"/>
    <cellStyle name="Salida 3 3 5 3" xfId="1983"/>
    <cellStyle name="Salida 3 3 5 3 2" xfId="6494"/>
    <cellStyle name="Salida 3 3 5 4" xfId="1984"/>
    <cellStyle name="Salida 3 3 5 4 2" xfId="6495"/>
    <cellStyle name="Salida 3 3 5 5" xfId="1985"/>
    <cellStyle name="Salida 3 3 5 5 2" xfId="6496"/>
    <cellStyle name="Salida 3 3 5 6" xfId="1986"/>
    <cellStyle name="Salida 3 3 5 6 2" xfId="6497"/>
    <cellStyle name="Salida 3 3 5 7" xfId="1987"/>
    <cellStyle name="Salida 3 3 5 7 2" xfId="6498"/>
    <cellStyle name="Salida 3 3 5 8" xfId="6492"/>
    <cellStyle name="Salida 3 3 6" xfId="6467"/>
    <cellStyle name="Salida 3 4" xfId="1988"/>
    <cellStyle name="Salida 3 4 2" xfId="1989"/>
    <cellStyle name="Salida 3 4 2 2" xfId="1990"/>
    <cellStyle name="Salida 3 4 2 2 2" xfId="1991"/>
    <cellStyle name="Salida 3 4 2 2 2 2" xfId="6502"/>
    <cellStyle name="Salida 3 4 2 2 3" xfId="1992"/>
    <cellStyle name="Salida 3 4 2 2 3 2" xfId="6503"/>
    <cellStyle name="Salida 3 4 2 2 4" xfId="1993"/>
    <cellStyle name="Salida 3 4 2 2 4 2" xfId="6504"/>
    <cellStyle name="Salida 3 4 2 2 5" xfId="1994"/>
    <cellStyle name="Salida 3 4 2 2 5 2" xfId="6505"/>
    <cellStyle name="Salida 3 4 2 2 6" xfId="1995"/>
    <cellStyle name="Salida 3 4 2 2 6 2" xfId="6506"/>
    <cellStyle name="Salida 3 4 2 2 7" xfId="1996"/>
    <cellStyle name="Salida 3 4 2 2 7 2" xfId="6507"/>
    <cellStyle name="Salida 3 4 2 2 8" xfId="6501"/>
    <cellStyle name="Salida 3 4 2 3" xfId="6500"/>
    <cellStyle name="Salida 3 4 3" xfId="1997"/>
    <cellStyle name="Salida 3 4 3 2" xfId="1998"/>
    <cellStyle name="Salida 3 4 3 2 2" xfId="1999"/>
    <cellStyle name="Salida 3 4 3 2 2 2" xfId="6510"/>
    <cellStyle name="Salida 3 4 3 2 3" xfId="2000"/>
    <cellStyle name="Salida 3 4 3 2 3 2" xfId="6511"/>
    <cellStyle name="Salida 3 4 3 2 4" xfId="2001"/>
    <cellStyle name="Salida 3 4 3 2 4 2" xfId="6512"/>
    <cellStyle name="Salida 3 4 3 2 5" xfId="2002"/>
    <cellStyle name="Salida 3 4 3 2 5 2" xfId="6513"/>
    <cellStyle name="Salida 3 4 3 2 6" xfId="2003"/>
    <cellStyle name="Salida 3 4 3 2 6 2" xfId="6514"/>
    <cellStyle name="Salida 3 4 3 2 7" xfId="2004"/>
    <cellStyle name="Salida 3 4 3 2 7 2" xfId="6515"/>
    <cellStyle name="Salida 3 4 3 2 8" xfId="6509"/>
    <cellStyle name="Salida 3 4 3 3" xfId="6508"/>
    <cellStyle name="Salida 3 4 4" xfId="2005"/>
    <cellStyle name="Salida 3 4 4 2" xfId="2006"/>
    <cellStyle name="Salida 3 4 4 2 2" xfId="2007"/>
    <cellStyle name="Salida 3 4 4 2 2 2" xfId="6518"/>
    <cellStyle name="Salida 3 4 4 2 3" xfId="2008"/>
    <cellStyle name="Salida 3 4 4 2 3 2" xfId="6519"/>
    <cellStyle name="Salida 3 4 4 2 4" xfId="2009"/>
    <cellStyle name="Salida 3 4 4 2 4 2" xfId="6520"/>
    <cellStyle name="Salida 3 4 4 2 5" xfId="2010"/>
    <cellStyle name="Salida 3 4 4 2 5 2" xfId="6521"/>
    <cellStyle name="Salida 3 4 4 2 6" xfId="2011"/>
    <cellStyle name="Salida 3 4 4 2 6 2" xfId="6522"/>
    <cellStyle name="Salida 3 4 4 2 7" xfId="2012"/>
    <cellStyle name="Salida 3 4 4 2 7 2" xfId="6523"/>
    <cellStyle name="Salida 3 4 4 2 8" xfId="6517"/>
    <cellStyle name="Salida 3 4 4 3" xfId="6516"/>
    <cellStyle name="Salida 3 4 5" xfId="2013"/>
    <cellStyle name="Salida 3 4 5 2" xfId="2014"/>
    <cellStyle name="Salida 3 4 5 2 2" xfId="6525"/>
    <cellStyle name="Salida 3 4 5 3" xfId="2015"/>
    <cellStyle name="Salida 3 4 5 3 2" xfId="6526"/>
    <cellStyle name="Salida 3 4 5 4" xfId="2016"/>
    <cellStyle name="Salida 3 4 5 4 2" xfId="6527"/>
    <cellStyle name="Salida 3 4 5 5" xfId="2017"/>
    <cellStyle name="Salida 3 4 5 5 2" xfId="6528"/>
    <cellStyle name="Salida 3 4 5 6" xfId="2018"/>
    <cellStyle name="Salida 3 4 5 6 2" xfId="6529"/>
    <cellStyle name="Salida 3 4 5 7" xfId="2019"/>
    <cellStyle name="Salida 3 4 5 7 2" xfId="6530"/>
    <cellStyle name="Salida 3 4 5 8" xfId="6524"/>
    <cellStyle name="Salida 3 4 6" xfId="6499"/>
    <cellStyle name="Salida 3 5" xfId="2020"/>
    <cellStyle name="Salida 3 5 2" xfId="2021"/>
    <cellStyle name="Salida 3 5 2 2" xfId="2022"/>
    <cellStyle name="Salida 3 5 2 2 2" xfId="2023"/>
    <cellStyle name="Salida 3 5 2 2 2 2" xfId="6534"/>
    <cellStyle name="Salida 3 5 2 2 3" xfId="2024"/>
    <cellStyle name="Salida 3 5 2 2 3 2" xfId="6535"/>
    <cellStyle name="Salida 3 5 2 2 4" xfId="2025"/>
    <cellStyle name="Salida 3 5 2 2 4 2" xfId="6536"/>
    <cellStyle name="Salida 3 5 2 2 5" xfId="2026"/>
    <cellStyle name="Salida 3 5 2 2 5 2" xfId="6537"/>
    <cellStyle name="Salida 3 5 2 2 6" xfId="2027"/>
    <cellStyle name="Salida 3 5 2 2 6 2" xfId="6538"/>
    <cellStyle name="Salida 3 5 2 2 7" xfId="2028"/>
    <cellStyle name="Salida 3 5 2 2 7 2" xfId="6539"/>
    <cellStyle name="Salida 3 5 2 2 8" xfId="6533"/>
    <cellStyle name="Salida 3 5 2 3" xfId="6532"/>
    <cellStyle name="Salida 3 5 3" xfId="2029"/>
    <cellStyle name="Salida 3 5 3 2" xfId="2030"/>
    <cellStyle name="Salida 3 5 3 2 2" xfId="2031"/>
    <cellStyle name="Salida 3 5 3 2 2 2" xfId="6542"/>
    <cellStyle name="Salida 3 5 3 2 3" xfId="2032"/>
    <cellStyle name="Salida 3 5 3 2 3 2" xfId="6543"/>
    <cellStyle name="Salida 3 5 3 2 4" xfId="2033"/>
    <cellStyle name="Salida 3 5 3 2 4 2" xfId="6544"/>
    <cellStyle name="Salida 3 5 3 2 5" xfId="2034"/>
    <cellStyle name="Salida 3 5 3 2 5 2" xfId="6545"/>
    <cellStyle name="Salida 3 5 3 2 6" xfId="2035"/>
    <cellStyle name="Salida 3 5 3 2 6 2" xfId="6546"/>
    <cellStyle name="Salida 3 5 3 2 7" xfId="2036"/>
    <cellStyle name="Salida 3 5 3 2 7 2" xfId="6547"/>
    <cellStyle name="Salida 3 5 3 2 8" xfId="6541"/>
    <cellStyle name="Salida 3 5 3 3" xfId="6540"/>
    <cellStyle name="Salida 3 5 4" xfId="2037"/>
    <cellStyle name="Salida 3 5 4 2" xfId="2038"/>
    <cellStyle name="Salida 3 5 4 2 2" xfId="2039"/>
    <cellStyle name="Salida 3 5 4 2 2 2" xfId="6550"/>
    <cellStyle name="Salida 3 5 4 2 3" xfId="2040"/>
    <cellStyle name="Salida 3 5 4 2 3 2" xfId="6551"/>
    <cellStyle name="Salida 3 5 4 2 4" xfId="2041"/>
    <cellStyle name="Salida 3 5 4 2 4 2" xfId="6552"/>
    <cellStyle name="Salida 3 5 4 2 5" xfId="2042"/>
    <cellStyle name="Salida 3 5 4 2 5 2" xfId="6553"/>
    <cellStyle name="Salida 3 5 4 2 6" xfId="2043"/>
    <cellStyle name="Salida 3 5 4 2 6 2" xfId="6554"/>
    <cellStyle name="Salida 3 5 4 2 7" xfId="2044"/>
    <cellStyle name="Salida 3 5 4 2 7 2" xfId="6555"/>
    <cellStyle name="Salida 3 5 4 2 8" xfId="6549"/>
    <cellStyle name="Salida 3 5 4 3" xfId="6548"/>
    <cellStyle name="Salida 3 5 5" xfId="2045"/>
    <cellStyle name="Salida 3 5 5 2" xfId="2046"/>
    <cellStyle name="Salida 3 5 5 2 2" xfId="6557"/>
    <cellStyle name="Salida 3 5 5 3" xfId="2047"/>
    <cellStyle name="Salida 3 5 5 3 2" xfId="6558"/>
    <cellStyle name="Salida 3 5 5 4" xfId="2048"/>
    <cellStyle name="Salida 3 5 5 4 2" xfId="6559"/>
    <cellStyle name="Salida 3 5 5 5" xfId="2049"/>
    <cellStyle name="Salida 3 5 5 5 2" xfId="6560"/>
    <cellStyle name="Salida 3 5 5 6" xfId="2050"/>
    <cellStyle name="Salida 3 5 5 6 2" xfId="6561"/>
    <cellStyle name="Salida 3 5 5 7" xfId="2051"/>
    <cellStyle name="Salida 3 5 5 7 2" xfId="6562"/>
    <cellStyle name="Salida 3 5 5 8" xfId="6556"/>
    <cellStyle name="Salida 3 5 6" xfId="6531"/>
    <cellStyle name="Salida 3 6" xfId="2052"/>
    <cellStyle name="Salida 3 6 2" xfId="2053"/>
    <cellStyle name="Salida 3 6 2 2" xfId="2054"/>
    <cellStyle name="Salida 3 6 2 2 2" xfId="2055"/>
    <cellStyle name="Salida 3 6 2 2 2 2" xfId="6566"/>
    <cellStyle name="Salida 3 6 2 2 3" xfId="2056"/>
    <cellStyle name="Salida 3 6 2 2 3 2" xfId="6567"/>
    <cellStyle name="Salida 3 6 2 2 4" xfId="2057"/>
    <cellStyle name="Salida 3 6 2 2 4 2" xfId="6568"/>
    <cellStyle name="Salida 3 6 2 2 5" xfId="2058"/>
    <cellStyle name="Salida 3 6 2 2 5 2" xfId="6569"/>
    <cellStyle name="Salida 3 6 2 2 6" xfId="2059"/>
    <cellStyle name="Salida 3 6 2 2 6 2" xfId="6570"/>
    <cellStyle name="Salida 3 6 2 2 7" xfId="2060"/>
    <cellStyle name="Salida 3 6 2 2 7 2" xfId="6571"/>
    <cellStyle name="Salida 3 6 2 2 8" xfId="6565"/>
    <cellStyle name="Salida 3 6 2 3" xfId="6564"/>
    <cellStyle name="Salida 3 6 3" xfId="2061"/>
    <cellStyle name="Salida 3 6 3 2" xfId="2062"/>
    <cellStyle name="Salida 3 6 3 2 2" xfId="2063"/>
    <cellStyle name="Salida 3 6 3 2 2 2" xfId="6574"/>
    <cellStyle name="Salida 3 6 3 2 3" xfId="2064"/>
    <cellStyle name="Salida 3 6 3 2 3 2" xfId="6575"/>
    <cellStyle name="Salida 3 6 3 2 4" xfId="2065"/>
    <cellStyle name="Salida 3 6 3 2 4 2" xfId="6576"/>
    <cellStyle name="Salida 3 6 3 2 5" xfId="2066"/>
    <cellStyle name="Salida 3 6 3 2 5 2" xfId="6577"/>
    <cellStyle name="Salida 3 6 3 2 6" xfId="2067"/>
    <cellStyle name="Salida 3 6 3 2 6 2" xfId="6578"/>
    <cellStyle name="Salida 3 6 3 2 7" xfId="2068"/>
    <cellStyle name="Salida 3 6 3 2 7 2" xfId="6579"/>
    <cellStyle name="Salida 3 6 3 2 8" xfId="6573"/>
    <cellStyle name="Salida 3 6 3 3" xfId="6572"/>
    <cellStyle name="Salida 3 6 4" xfId="2069"/>
    <cellStyle name="Salida 3 6 4 2" xfId="2070"/>
    <cellStyle name="Salida 3 6 4 2 2" xfId="2071"/>
    <cellStyle name="Salida 3 6 4 2 2 2" xfId="6582"/>
    <cellStyle name="Salida 3 6 4 2 3" xfId="2072"/>
    <cellStyle name="Salida 3 6 4 2 3 2" xfId="6583"/>
    <cellStyle name="Salida 3 6 4 2 4" xfId="2073"/>
    <cellStyle name="Salida 3 6 4 2 4 2" xfId="6584"/>
    <cellStyle name="Salida 3 6 4 2 5" xfId="2074"/>
    <cellStyle name="Salida 3 6 4 2 5 2" xfId="6585"/>
    <cellStyle name="Salida 3 6 4 2 6" xfId="2075"/>
    <cellStyle name="Salida 3 6 4 2 6 2" xfId="6586"/>
    <cellStyle name="Salida 3 6 4 2 7" xfId="2076"/>
    <cellStyle name="Salida 3 6 4 2 7 2" xfId="6587"/>
    <cellStyle name="Salida 3 6 4 2 8" xfId="6581"/>
    <cellStyle name="Salida 3 6 4 3" xfId="6580"/>
    <cellStyle name="Salida 3 6 5" xfId="2077"/>
    <cellStyle name="Salida 3 6 5 2" xfId="2078"/>
    <cellStyle name="Salida 3 6 5 2 2" xfId="6589"/>
    <cellStyle name="Salida 3 6 5 3" xfId="2079"/>
    <cellStyle name="Salida 3 6 5 3 2" xfId="6590"/>
    <cellStyle name="Salida 3 6 5 4" xfId="2080"/>
    <cellStyle name="Salida 3 6 5 4 2" xfId="6591"/>
    <cellStyle name="Salida 3 6 5 5" xfId="2081"/>
    <cellStyle name="Salida 3 6 5 5 2" xfId="6592"/>
    <cellStyle name="Salida 3 6 5 6" xfId="2082"/>
    <cellStyle name="Salida 3 6 5 6 2" xfId="6593"/>
    <cellStyle name="Salida 3 6 5 7" xfId="2083"/>
    <cellStyle name="Salida 3 6 5 7 2" xfId="6594"/>
    <cellStyle name="Salida 3 6 5 8" xfId="6588"/>
    <cellStyle name="Salida 3 6 6" xfId="6563"/>
    <cellStyle name="Salida 3 7" xfId="2084"/>
    <cellStyle name="Salida 3 7 2" xfId="2085"/>
    <cellStyle name="Salida 3 7 2 2" xfId="2086"/>
    <cellStyle name="Salida 3 7 2 2 2" xfId="2087"/>
    <cellStyle name="Salida 3 7 2 2 2 2" xfId="6598"/>
    <cellStyle name="Salida 3 7 2 2 3" xfId="2088"/>
    <cellStyle name="Salida 3 7 2 2 3 2" xfId="6599"/>
    <cellStyle name="Salida 3 7 2 2 4" xfId="2089"/>
    <cellStyle name="Salida 3 7 2 2 4 2" xfId="6600"/>
    <cellStyle name="Salida 3 7 2 2 5" xfId="2090"/>
    <cellStyle name="Salida 3 7 2 2 5 2" xfId="6601"/>
    <cellStyle name="Salida 3 7 2 2 6" xfId="2091"/>
    <cellStyle name="Salida 3 7 2 2 6 2" xfId="6602"/>
    <cellStyle name="Salida 3 7 2 2 7" xfId="2092"/>
    <cellStyle name="Salida 3 7 2 2 7 2" xfId="6603"/>
    <cellStyle name="Salida 3 7 2 2 8" xfId="6597"/>
    <cellStyle name="Salida 3 7 2 3" xfId="6596"/>
    <cellStyle name="Salida 3 7 3" xfId="2093"/>
    <cellStyle name="Salida 3 7 3 2" xfId="2094"/>
    <cellStyle name="Salida 3 7 3 2 2" xfId="2095"/>
    <cellStyle name="Salida 3 7 3 2 2 2" xfId="6606"/>
    <cellStyle name="Salida 3 7 3 2 3" xfId="2096"/>
    <cellStyle name="Salida 3 7 3 2 3 2" xfId="6607"/>
    <cellStyle name="Salida 3 7 3 2 4" xfId="2097"/>
    <cellStyle name="Salida 3 7 3 2 4 2" xfId="6608"/>
    <cellStyle name="Salida 3 7 3 2 5" xfId="2098"/>
    <cellStyle name="Salida 3 7 3 2 5 2" xfId="6609"/>
    <cellStyle name="Salida 3 7 3 2 6" xfId="2099"/>
    <cellStyle name="Salida 3 7 3 2 6 2" xfId="6610"/>
    <cellStyle name="Salida 3 7 3 2 7" xfId="2100"/>
    <cellStyle name="Salida 3 7 3 2 7 2" xfId="6611"/>
    <cellStyle name="Salida 3 7 3 2 8" xfId="6605"/>
    <cellStyle name="Salida 3 7 3 3" xfId="6604"/>
    <cellStyle name="Salida 3 7 4" xfId="2101"/>
    <cellStyle name="Salida 3 7 4 2" xfId="2102"/>
    <cellStyle name="Salida 3 7 4 2 2" xfId="2103"/>
    <cellStyle name="Salida 3 7 4 2 2 2" xfId="6614"/>
    <cellStyle name="Salida 3 7 4 2 3" xfId="2104"/>
    <cellStyle name="Salida 3 7 4 2 3 2" xfId="6615"/>
    <cellStyle name="Salida 3 7 4 2 4" xfId="2105"/>
    <cellStyle name="Salida 3 7 4 2 4 2" xfId="6616"/>
    <cellStyle name="Salida 3 7 4 2 5" xfId="2106"/>
    <cellStyle name="Salida 3 7 4 2 5 2" xfId="6617"/>
    <cellStyle name="Salida 3 7 4 2 6" xfId="2107"/>
    <cellStyle name="Salida 3 7 4 2 6 2" xfId="6618"/>
    <cellStyle name="Salida 3 7 4 2 7" xfId="2108"/>
    <cellStyle name="Salida 3 7 4 2 7 2" xfId="6619"/>
    <cellStyle name="Salida 3 7 4 2 8" xfId="6613"/>
    <cellStyle name="Salida 3 7 4 3" xfId="6612"/>
    <cellStyle name="Salida 3 7 5" xfId="2109"/>
    <cellStyle name="Salida 3 7 5 2" xfId="2110"/>
    <cellStyle name="Salida 3 7 5 2 2" xfId="6621"/>
    <cellStyle name="Salida 3 7 5 3" xfId="2111"/>
    <cellStyle name="Salida 3 7 5 3 2" xfId="6622"/>
    <cellStyle name="Salida 3 7 5 4" xfId="2112"/>
    <cellStyle name="Salida 3 7 5 4 2" xfId="6623"/>
    <cellStyle name="Salida 3 7 5 5" xfId="2113"/>
    <cellStyle name="Salida 3 7 5 5 2" xfId="6624"/>
    <cellStyle name="Salida 3 7 5 6" xfId="2114"/>
    <cellStyle name="Salida 3 7 5 6 2" xfId="6625"/>
    <cellStyle name="Salida 3 7 5 7" xfId="2115"/>
    <cellStyle name="Salida 3 7 5 7 2" xfId="6626"/>
    <cellStyle name="Salida 3 7 5 8" xfId="6620"/>
    <cellStyle name="Salida 3 7 6" xfId="6595"/>
    <cellStyle name="Salida 3 8" xfId="2116"/>
    <cellStyle name="Salida 3 8 2" xfId="2117"/>
    <cellStyle name="Salida 3 8 2 2" xfId="2118"/>
    <cellStyle name="Salida 3 8 2 2 2" xfId="2119"/>
    <cellStyle name="Salida 3 8 2 2 2 2" xfId="6630"/>
    <cellStyle name="Salida 3 8 2 2 3" xfId="2120"/>
    <cellStyle name="Salida 3 8 2 2 3 2" xfId="6631"/>
    <cellStyle name="Salida 3 8 2 2 4" xfId="2121"/>
    <cellStyle name="Salida 3 8 2 2 4 2" xfId="6632"/>
    <cellStyle name="Salida 3 8 2 2 5" xfId="2122"/>
    <cellStyle name="Salida 3 8 2 2 5 2" xfId="6633"/>
    <cellStyle name="Salida 3 8 2 2 6" xfId="2123"/>
    <cellStyle name="Salida 3 8 2 2 6 2" xfId="6634"/>
    <cellStyle name="Salida 3 8 2 2 7" xfId="2124"/>
    <cellStyle name="Salida 3 8 2 2 7 2" xfId="6635"/>
    <cellStyle name="Salida 3 8 2 2 8" xfId="6629"/>
    <cellStyle name="Salida 3 8 2 3" xfId="6628"/>
    <cellStyle name="Salida 3 8 3" xfId="2125"/>
    <cellStyle name="Salida 3 8 3 2" xfId="2126"/>
    <cellStyle name="Salida 3 8 3 2 2" xfId="2127"/>
    <cellStyle name="Salida 3 8 3 2 2 2" xfId="6638"/>
    <cellStyle name="Salida 3 8 3 2 3" xfId="2128"/>
    <cellStyle name="Salida 3 8 3 2 3 2" xfId="6639"/>
    <cellStyle name="Salida 3 8 3 2 4" xfId="2129"/>
    <cellStyle name="Salida 3 8 3 2 4 2" xfId="6640"/>
    <cellStyle name="Salida 3 8 3 2 5" xfId="2130"/>
    <cellStyle name="Salida 3 8 3 2 5 2" xfId="6641"/>
    <cellStyle name="Salida 3 8 3 2 6" xfId="2131"/>
    <cellStyle name="Salida 3 8 3 2 6 2" xfId="6642"/>
    <cellStyle name="Salida 3 8 3 2 7" xfId="2132"/>
    <cellStyle name="Salida 3 8 3 2 7 2" xfId="6643"/>
    <cellStyle name="Salida 3 8 3 2 8" xfId="6637"/>
    <cellStyle name="Salida 3 8 3 3" xfId="6636"/>
    <cellStyle name="Salida 3 8 4" xfId="2133"/>
    <cellStyle name="Salida 3 8 4 2" xfId="2134"/>
    <cellStyle name="Salida 3 8 4 2 2" xfId="2135"/>
    <cellStyle name="Salida 3 8 4 2 2 2" xfId="6646"/>
    <cellStyle name="Salida 3 8 4 2 3" xfId="2136"/>
    <cellStyle name="Salida 3 8 4 2 3 2" xfId="6647"/>
    <cellStyle name="Salida 3 8 4 2 4" xfId="2137"/>
    <cellStyle name="Salida 3 8 4 2 4 2" xfId="6648"/>
    <cellStyle name="Salida 3 8 4 2 5" xfId="2138"/>
    <cellStyle name="Salida 3 8 4 2 5 2" xfId="6649"/>
    <cellStyle name="Salida 3 8 4 2 6" xfId="2139"/>
    <cellStyle name="Salida 3 8 4 2 6 2" xfId="6650"/>
    <cellStyle name="Salida 3 8 4 2 7" xfId="2140"/>
    <cellStyle name="Salida 3 8 4 2 7 2" xfId="6651"/>
    <cellStyle name="Salida 3 8 4 2 8" xfId="6645"/>
    <cellStyle name="Salida 3 8 4 3" xfId="6644"/>
    <cellStyle name="Salida 3 8 5" xfId="2141"/>
    <cellStyle name="Salida 3 8 5 2" xfId="2142"/>
    <cellStyle name="Salida 3 8 5 2 2" xfId="6653"/>
    <cellStyle name="Salida 3 8 5 3" xfId="2143"/>
    <cellStyle name="Salida 3 8 5 3 2" xfId="6654"/>
    <cellStyle name="Salida 3 8 5 4" xfId="2144"/>
    <cellStyle name="Salida 3 8 5 4 2" xfId="6655"/>
    <cellStyle name="Salida 3 8 5 5" xfId="2145"/>
    <cellStyle name="Salida 3 8 5 5 2" xfId="6656"/>
    <cellStyle name="Salida 3 8 5 6" xfId="2146"/>
    <cellStyle name="Salida 3 8 5 6 2" xfId="6657"/>
    <cellStyle name="Salida 3 8 5 7" xfId="2147"/>
    <cellStyle name="Salida 3 8 5 7 2" xfId="6658"/>
    <cellStyle name="Salida 3 8 5 8" xfId="6652"/>
    <cellStyle name="Salida 3 8 6" xfId="6627"/>
    <cellStyle name="Salida 3 9" xfId="2148"/>
    <cellStyle name="Salida 3 9 2" xfId="2149"/>
    <cellStyle name="Salida 3 9 2 2" xfId="2150"/>
    <cellStyle name="Salida 3 9 2 2 2" xfId="6661"/>
    <cellStyle name="Salida 3 9 2 3" xfId="2151"/>
    <cellStyle name="Salida 3 9 2 3 2" xfId="6662"/>
    <cellStyle name="Salida 3 9 2 4" xfId="2152"/>
    <cellStyle name="Salida 3 9 2 4 2" xfId="6663"/>
    <cellStyle name="Salida 3 9 2 5" xfId="2153"/>
    <cellStyle name="Salida 3 9 2 5 2" xfId="6664"/>
    <cellStyle name="Salida 3 9 2 6" xfId="2154"/>
    <cellStyle name="Salida 3 9 2 6 2" xfId="6665"/>
    <cellStyle name="Salida 3 9 2 7" xfId="2155"/>
    <cellStyle name="Salida 3 9 2 7 2" xfId="6666"/>
    <cellStyle name="Salida 3 9 2 8" xfId="6660"/>
    <cellStyle name="Salida 3 9 3" xfId="6659"/>
    <cellStyle name="Salida 4" xfId="2156"/>
    <cellStyle name="Salida 4 2" xfId="6667"/>
    <cellStyle name="Salida 5" xfId="4931"/>
    <cellStyle name="Salida 6" xfId="8778"/>
    <cellStyle name="Salida 7" xfId="9256"/>
    <cellStyle name="Salida 8" xfId="9247"/>
    <cellStyle name="SAPBEXaggData" xfId="2157"/>
    <cellStyle name="SAPBEXaggData 10" xfId="2158"/>
    <cellStyle name="SAPBEXaggData 10 2" xfId="2159"/>
    <cellStyle name="SAPBEXaggData 10 2 2" xfId="2160"/>
    <cellStyle name="SAPBEXaggData 10 2 2 2" xfId="6671"/>
    <cellStyle name="SAPBEXaggData 10 2 3" xfId="2161"/>
    <cellStyle name="SAPBEXaggData 10 2 3 2" xfId="6672"/>
    <cellStyle name="SAPBEXaggData 10 2 4" xfId="2162"/>
    <cellStyle name="SAPBEXaggData 10 2 4 2" xfId="6673"/>
    <cellStyle name="SAPBEXaggData 10 2 5" xfId="2163"/>
    <cellStyle name="SAPBEXaggData 10 2 5 2" xfId="6674"/>
    <cellStyle name="SAPBEXaggData 10 2 6" xfId="2164"/>
    <cellStyle name="SAPBEXaggData 10 2 6 2" xfId="6675"/>
    <cellStyle name="SAPBEXaggData 10 2 7" xfId="2165"/>
    <cellStyle name="SAPBEXaggData 10 2 7 2" xfId="6676"/>
    <cellStyle name="SAPBEXaggData 10 2 8" xfId="6670"/>
    <cellStyle name="SAPBEXaggData 10 3" xfId="6669"/>
    <cellStyle name="SAPBEXaggData 11" xfId="2166"/>
    <cellStyle name="SAPBEXaggData 11 2" xfId="2167"/>
    <cellStyle name="SAPBEXaggData 11 2 2" xfId="6678"/>
    <cellStyle name="SAPBEXaggData 11 3" xfId="2168"/>
    <cellStyle name="SAPBEXaggData 11 3 2" xfId="6679"/>
    <cellStyle name="SAPBEXaggData 11 4" xfId="2169"/>
    <cellStyle name="SAPBEXaggData 11 4 2" xfId="6680"/>
    <cellStyle name="SAPBEXaggData 11 5" xfId="2170"/>
    <cellStyle name="SAPBEXaggData 11 5 2" xfId="6681"/>
    <cellStyle name="SAPBEXaggData 11 6" xfId="2171"/>
    <cellStyle name="SAPBEXaggData 11 6 2" xfId="6682"/>
    <cellStyle name="SAPBEXaggData 11 7" xfId="2172"/>
    <cellStyle name="SAPBEXaggData 11 7 2" xfId="6683"/>
    <cellStyle name="SAPBEXaggData 11 8" xfId="6677"/>
    <cellStyle name="SAPBEXaggData 12" xfId="6668"/>
    <cellStyle name="SAPBEXaggData 2" xfId="2173"/>
    <cellStyle name="SAPBEXaggData 2 10" xfId="2174"/>
    <cellStyle name="SAPBEXaggData 2 10 2" xfId="2175"/>
    <cellStyle name="SAPBEXaggData 2 10 2 2" xfId="6686"/>
    <cellStyle name="SAPBEXaggData 2 10 3" xfId="2176"/>
    <cellStyle name="SAPBEXaggData 2 10 3 2" xfId="6687"/>
    <cellStyle name="SAPBEXaggData 2 10 4" xfId="2177"/>
    <cellStyle name="SAPBEXaggData 2 10 4 2" xfId="6688"/>
    <cellStyle name="SAPBEXaggData 2 10 5" xfId="2178"/>
    <cellStyle name="SAPBEXaggData 2 10 5 2" xfId="6689"/>
    <cellStyle name="SAPBEXaggData 2 10 6" xfId="2179"/>
    <cellStyle name="SAPBEXaggData 2 10 6 2" xfId="6690"/>
    <cellStyle name="SAPBEXaggData 2 10 7" xfId="2180"/>
    <cellStyle name="SAPBEXaggData 2 10 7 2" xfId="6691"/>
    <cellStyle name="SAPBEXaggData 2 10 8" xfId="6685"/>
    <cellStyle name="SAPBEXaggData 2 11" xfId="6684"/>
    <cellStyle name="SAPBEXaggData 2 2" xfId="2181"/>
    <cellStyle name="SAPBEXaggData 2 2 2" xfId="2182"/>
    <cellStyle name="SAPBEXaggData 2 2 2 2" xfId="2183"/>
    <cellStyle name="SAPBEXaggData 2 2 2 2 2" xfId="2184"/>
    <cellStyle name="SAPBEXaggData 2 2 2 2 2 2" xfId="6695"/>
    <cellStyle name="SAPBEXaggData 2 2 2 2 3" xfId="2185"/>
    <cellStyle name="SAPBEXaggData 2 2 2 2 3 2" xfId="6696"/>
    <cellStyle name="SAPBEXaggData 2 2 2 2 4" xfId="2186"/>
    <cellStyle name="SAPBEXaggData 2 2 2 2 4 2" xfId="6697"/>
    <cellStyle name="SAPBEXaggData 2 2 2 2 5" xfId="2187"/>
    <cellStyle name="SAPBEXaggData 2 2 2 2 5 2" xfId="6698"/>
    <cellStyle name="SAPBEXaggData 2 2 2 2 6" xfId="2188"/>
    <cellStyle name="SAPBEXaggData 2 2 2 2 6 2" xfId="6699"/>
    <cellStyle name="SAPBEXaggData 2 2 2 2 7" xfId="2189"/>
    <cellStyle name="SAPBEXaggData 2 2 2 2 7 2" xfId="6700"/>
    <cellStyle name="SAPBEXaggData 2 2 2 2 8" xfId="6694"/>
    <cellStyle name="SAPBEXaggData 2 2 2 3" xfId="6693"/>
    <cellStyle name="SAPBEXaggData 2 2 3" xfId="2190"/>
    <cellStyle name="SAPBEXaggData 2 2 3 2" xfId="2191"/>
    <cellStyle name="SAPBEXaggData 2 2 3 2 2" xfId="2192"/>
    <cellStyle name="SAPBEXaggData 2 2 3 2 2 2" xfId="6703"/>
    <cellStyle name="SAPBEXaggData 2 2 3 2 3" xfId="2193"/>
    <cellStyle name="SAPBEXaggData 2 2 3 2 3 2" xfId="6704"/>
    <cellStyle name="SAPBEXaggData 2 2 3 2 4" xfId="2194"/>
    <cellStyle name="SAPBEXaggData 2 2 3 2 4 2" xfId="6705"/>
    <cellStyle name="SAPBEXaggData 2 2 3 2 5" xfId="2195"/>
    <cellStyle name="SAPBEXaggData 2 2 3 2 5 2" xfId="6706"/>
    <cellStyle name="SAPBEXaggData 2 2 3 2 6" xfId="2196"/>
    <cellStyle name="SAPBEXaggData 2 2 3 2 6 2" xfId="6707"/>
    <cellStyle name="SAPBEXaggData 2 2 3 2 7" xfId="2197"/>
    <cellStyle name="SAPBEXaggData 2 2 3 2 7 2" xfId="6708"/>
    <cellStyle name="SAPBEXaggData 2 2 3 2 8" xfId="6702"/>
    <cellStyle name="SAPBEXaggData 2 2 3 3" xfId="6701"/>
    <cellStyle name="SAPBEXaggData 2 2 4" xfId="2198"/>
    <cellStyle name="SAPBEXaggData 2 2 4 2" xfId="2199"/>
    <cellStyle name="SAPBEXaggData 2 2 4 2 2" xfId="2200"/>
    <cellStyle name="SAPBEXaggData 2 2 4 2 2 2" xfId="6711"/>
    <cellStyle name="SAPBEXaggData 2 2 4 2 3" xfId="2201"/>
    <cellStyle name="SAPBEXaggData 2 2 4 2 3 2" xfId="6712"/>
    <cellStyle name="SAPBEXaggData 2 2 4 2 4" xfId="2202"/>
    <cellStyle name="SAPBEXaggData 2 2 4 2 4 2" xfId="6713"/>
    <cellStyle name="SAPBEXaggData 2 2 4 2 5" xfId="2203"/>
    <cellStyle name="SAPBEXaggData 2 2 4 2 5 2" xfId="6714"/>
    <cellStyle name="SAPBEXaggData 2 2 4 2 6" xfId="2204"/>
    <cellStyle name="SAPBEXaggData 2 2 4 2 6 2" xfId="6715"/>
    <cellStyle name="SAPBEXaggData 2 2 4 2 7" xfId="2205"/>
    <cellStyle name="SAPBEXaggData 2 2 4 2 7 2" xfId="6716"/>
    <cellStyle name="SAPBEXaggData 2 2 4 2 8" xfId="6710"/>
    <cellStyle name="SAPBEXaggData 2 2 4 3" xfId="6709"/>
    <cellStyle name="SAPBEXaggData 2 2 5" xfId="2206"/>
    <cellStyle name="SAPBEXaggData 2 2 5 2" xfId="2207"/>
    <cellStyle name="SAPBEXaggData 2 2 5 2 2" xfId="6718"/>
    <cellStyle name="SAPBEXaggData 2 2 5 3" xfId="2208"/>
    <cellStyle name="SAPBEXaggData 2 2 5 3 2" xfId="6719"/>
    <cellStyle name="SAPBEXaggData 2 2 5 4" xfId="2209"/>
    <cellStyle name="SAPBEXaggData 2 2 5 4 2" xfId="6720"/>
    <cellStyle name="SAPBEXaggData 2 2 5 5" xfId="2210"/>
    <cellStyle name="SAPBEXaggData 2 2 5 5 2" xfId="6721"/>
    <cellStyle name="SAPBEXaggData 2 2 5 6" xfId="2211"/>
    <cellStyle name="SAPBEXaggData 2 2 5 6 2" xfId="6722"/>
    <cellStyle name="SAPBEXaggData 2 2 5 7" xfId="2212"/>
    <cellStyle name="SAPBEXaggData 2 2 5 7 2" xfId="6723"/>
    <cellStyle name="SAPBEXaggData 2 2 5 8" xfId="6717"/>
    <cellStyle name="SAPBEXaggData 2 2 6" xfId="6692"/>
    <cellStyle name="SAPBEXaggData 2 3" xfId="2213"/>
    <cellStyle name="SAPBEXaggData 2 3 2" xfId="2214"/>
    <cellStyle name="SAPBEXaggData 2 3 2 2" xfId="2215"/>
    <cellStyle name="SAPBEXaggData 2 3 2 2 2" xfId="2216"/>
    <cellStyle name="SAPBEXaggData 2 3 2 2 2 2" xfId="6727"/>
    <cellStyle name="SAPBEXaggData 2 3 2 2 3" xfId="2217"/>
    <cellStyle name="SAPBEXaggData 2 3 2 2 3 2" xfId="6728"/>
    <cellStyle name="SAPBEXaggData 2 3 2 2 4" xfId="2218"/>
    <cellStyle name="SAPBEXaggData 2 3 2 2 4 2" xfId="6729"/>
    <cellStyle name="SAPBEXaggData 2 3 2 2 5" xfId="2219"/>
    <cellStyle name="SAPBEXaggData 2 3 2 2 5 2" xfId="6730"/>
    <cellStyle name="SAPBEXaggData 2 3 2 2 6" xfId="2220"/>
    <cellStyle name="SAPBEXaggData 2 3 2 2 6 2" xfId="6731"/>
    <cellStyle name="SAPBEXaggData 2 3 2 2 7" xfId="2221"/>
    <cellStyle name="SAPBEXaggData 2 3 2 2 7 2" xfId="6732"/>
    <cellStyle name="SAPBEXaggData 2 3 2 2 8" xfId="6726"/>
    <cellStyle name="SAPBEXaggData 2 3 2 3" xfId="6725"/>
    <cellStyle name="SAPBEXaggData 2 3 3" xfId="2222"/>
    <cellStyle name="SAPBEXaggData 2 3 3 2" xfId="2223"/>
    <cellStyle name="SAPBEXaggData 2 3 3 2 2" xfId="2224"/>
    <cellStyle name="SAPBEXaggData 2 3 3 2 2 2" xfId="6735"/>
    <cellStyle name="SAPBEXaggData 2 3 3 2 3" xfId="2225"/>
    <cellStyle name="SAPBEXaggData 2 3 3 2 3 2" xfId="6736"/>
    <cellStyle name="SAPBEXaggData 2 3 3 2 4" xfId="2226"/>
    <cellStyle name="SAPBEXaggData 2 3 3 2 4 2" xfId="6737"/>
    <cellStyle name="SAPBEXaggData 2 3 3 2 5" xfId="2227"/>
    <cellStyle name="SAPBEXaggData 2 3 3 2 5 2" xfId="6738"/>
    <cellStyle name="SAPBEXaggData 2 3 3 2 6" xfId="2228"/>
    <cellStyle name="SAPBEXaggData 2 3 3 2 6 2" xfId="6739"/>
    <cellStyle name="SAPBEXaggData 2 3 3 2 7" xfId="2229"/>
    <cellStyle name="SAPBEXaggData 2 3 3 2 7 2" xfId="6740"/>
    <cellStyle name="SAPBEXaggData 2 3 3 2 8" xfId="6734"/>
    <cellStyle name="SAPBEXaggData 2 3 3 3" xfId="6733"/>
    <cellStyle name="SAPBEXaggData 2 3 4" xfId="2230"/>
    <cellStyle name="SAPBEXaggData 2 3 4 2" xfId="2231"/>
    <cellStyle name="SAPBEXaggData 2 3 4 2 2" xfId="2232"/>
    <cellStyle name="SAPBEXaggData 2 3 4 2 2 2" xfId="6743"/>
    <cellStyle name="SAPBEXaggData 2 3 4 2 3" xfId="2233"/>
    <cellStyle name="SAPBEXaggData 2 3 4 2 3 2" xfId="6744"/>
    <cellStyle name="SAPBEXaggData 2 3 4 2 4" xfId="2234"/>
    <cellStyle name="SAPBEXaggData 2 3 4 2 4 2" xfId="6745"/>
    <cellStyle name="SAPBEXaggData 2 3 4 2 5" xfId="2235"/>
    <cellStyle name="SAPBEXaggData 2 3 4 2 5 2" xfId="6746"/>
    <cellStyle name="SAPBEXaggData 2 3 4 2 6" xfId="2236"/>
    <cellStyle name="SAPBEXaggData 2 3 4 2 6 2" xfId="6747"/>
    <cellStyle name="SAPBEXaggData 2 3 4 2 7" xfId="2237"/>
    <cellStyle name="SAPBEXaggData 2 3 4 2 7 2" xfId="6748"/>
    <cellStyle name="SAPBEXaggData 2 3 4 2 8" xfId="6742"/>
    <cellStyle name="SAPBEXaggData 2 3 4 3" xfId="6741"/>
    <cellStyle name="SAPBEXaggData 2 3 5" xfId="2238"/>
    <cellStyle name="SAPBEXaggData 2 3 5 2" xfId="2239"/>
    <cellStyle name="SAPBEXaggData 2 3 5 2 2" xfId="6750"/>
    <cellStyle name="SAPBEXaggData 2 3 5 3" xfId="2240"/>
    <cellStyle name="SAPBEXaggData 2 3 5 3 2" xfId="6751"/>
    <cellStyle name="SAPBEXaggData 2 3 5 4" xfId="2241"/>
    <cellStyle name="SAPBEXaggData 2 3 5 4 2" xfId="6752"/>
    <cellStyle name="SAPBEXaggData 2 3 5 5" xfId="2242"/>
    <cellStyle name="SAPBEXaggData 2 3 5 5 2" xfId="6753"/>
    <cellStyle name="SAPBEXaggData 2 3 5 6" xfId="2243"/>
    <cellStyle name="SAPBEXaggData 2 3 5 6 2" xfId="6754"/>
    <cellStyle name="SAPBEXaggData 2 3 5 7" xfId="2244"/>
    <cellStyle name="SAPBEXaggData 2 3 5 7 2" xfId="6755"/>
    <cellStyle name="SAPBEXaggData 2 3 5 8" xfId="6749"/>
    <cellStyle name="SAPBEXaggData 2 3 6" xfId="6724"/>
    <cellStyle name="SAPBEXaggData 2 4" xfId="2245"/>
    <cellStyle name="SAPBEXaggData 2 4 2" xfId="2246"/>
    <cellStyle name="SAPBEXaggData 2 4 2 2" xfId="2247"/>
    <cellStyle name="SAPBEXaggData 2 4 2 2 2" xfId="2248"/>
    <cellStyle name="SAPBEXaggData 2 4 2 2 2 2" xfId="6759"/>
    <cellStyle name="SAPBEXaggData 2 4 2 2 3" xfId="2249"/>
    <cellStyle name="SAPBEXaggData 2 4 2 2 3 2" xfId="6760"/>
    <cellStyle name="SAPBEXaggData 2 4 2 2 4" xfId="2250"/>
    <cellStyle name="SAPBEXaggData 2 4 2 2 4 2" xfId="6761"/>
    <cellStyle name="SAPBEXaggData 2 4 2 2 5" xfId="2251"/>
    <cellStyle name="SAPBEXaggData 2 4 2 2 5 2" xfId="6762"/>
    <cellStyle name="SAPBEXaggData 2 4 2 2 6" xfId="2252"/>
    <cellStyle name="SAPBEXaggData 2 4 2 2 6 2" xfId="6763"/>
    <cellStyle name="SAPBEXaggData 2 4 2 2 7" xfId="2253"/>
    <cellStyle name="SAPBEXaggData 2 4 2 2 7 2" xfId="6764"/>
    <cellStyle name="SAPBEXaggData 2 4 2 2 8" xfId="6758"/>
    <cellStyle name="SAPBEXaggData 2 4 2 3" xfId="6757"/>
    <cellStyle name="SAPBEXaggData 2 4 3" xfId="2254"/>
    <cellStyle name="SAPBEXaggData 2 4 3 2" xfId="2255"/>
    <cellStyle name="SAPBEXaggData 2 4 3 2 2" xfId="2256"/>
    <cellStyle name="SAPBEXaggData 2 4 3 2 2 2" xfId="6767"/>
    <cellStyle name="SAPBEXaggData 2 4 3 2 3" xfId="2257"/>
    <cellStyle name="SAPBEXaggData 2 4 3 2 3 2" xfId="6768"/>
    <cellStyle name="SAPBEXaggData 2 4 3 2 4" xfId="2258"/>
    <cellStyle name="SAPBEXaggData 2 4 3 2 4 2" xfId="6769"/>
    <cellStyle name="SAPBEXaggData 2 4 3 2 5" xfId="2259"/>
    <cellStyle name="SAPBEXaggData 2 4 3 2 5 2" xfId="6770"/>
    <cellStyle name="SAPBEXaggData 2 4 3 2 6" xfId="2260"/>
    <cellStyle name="SAPBEXaggData 2 4 3 2 6 2" xfId="6771"/>
    <cellStyle name="SAPBEXaggData 2 4 3 2 7" xfId="2261"/>
    <cellStyle name="SAPBEXaggData 2 4 3 2 7 2" xfId="6772"/>
    <cellStyle name="SAPBEXaggData 2 4 3 2 8" xfId="6766"/>
    <cellStyle name="SAPBEXaggData 2 4 3 3" xfId="6765"/>
    <cellStyle name="SAPBEXaggData 2 4 4" xfId="2262"/>
    <cellStyle name="SAPBEXaggData 2 4 4 2" xfId="2263"/>
    <cellStyle name="SAPBEXaggData 2 4 4 2 2" xfId="2264"/>
    <cellStyle name="SAPBEXaggData 2 4 4 2 2 2" xfId="6775"/>
    <cellStyle name="SAPBEXaggData 2 4 4 2 3" xfId="2265"/>
    <cellStyle name="SAPBEXaggData 2 4 4 2 3 2" xfId="6776"/>
    <cellStyle name="SAPBEXaggData 2 4 4 2 4" xfId="2266"/>
    <cellStyle name="SAPBEXaggData 2 4 4 2 4 2" xfId="6777"/>
    <cellStyle name="SAPBEXaggData 2 4 4 2 5" xfId="2267"/>
    <cellStyle name="SAPBEXaggData 2 4 4 2 5 2" xfId="6778"/>
    <cellStyle name="SAPBEXaggData 2 4 4 2 6" xfId="2268"/>
    <cellStyle name="SAPBEXaggData 2 4 4 2 6 2" xfId="6779"/>
    <cellStyle name="SAPBEXaggData 2 4 4 2 7" xfId="2269"/>
    <cellStyle name="SAPBEXaggData 2 4 4 2 7 2" xfId="6780"/>
    <cellStyle name="SAPBEXaggData 2 4 4 2 8" xfId="6774"/>
    <cellStyle name="SAPBEXaggData 2 4 4 3" xfId="6773"/>
    <cellStyle name="SAPBEXaggData 2 4 5" xfId="2270"/>
    <cellStyle name="SAPBEXaggData 2 4 5 2" xfId="2271"/>
    <cellStyle name="SAPBEXaggData 2 4 5 2 2" xfId="6782"/>
    <cellStyle name="SAPBEXaggData 2 4 5 3" xfId="2272"/>
    <cellStyle name="SAPBEXaggData 2 4 5 3 2" xfId="6783"/>
    <cellStyle name="SAPBEXaggData 2 4 5 4" xfId="2273"/>
    <cellStyle name="SAPBEXaggData 2 4 5 4 2" xfId="6784"/>
    <cellStyle name="SAPBEXaggData 2 4 5 5" xfId="2274"/>
    <cellStyle name="SAPBEXaggData 2 4 5 5 2" xfId="6785"/>
    <cellStyle name="SAPBEXaggData 2 4 5 6" xfId="2275"/>
    <cellStyle name="SAPBEXaggData 2 4 5 6 2" xfId="6786"/>
    <cellStyle name="SAPBEXaggData 2 4 5 7" xfId="2276"/>
    <cellStyle name="SAPBEXaggData 2 4 5 7 2" xfId="6787"/>
    <cellStyle name="SAPBEXaggData 2 4 5 8" xfId="6781"/>
    <cellStyle name="SAPBEXaggData 2 4 6" xfId="6756"/>
    <cellStyle name="SAPBEXaggData 2 5" xfId="2277"/>
    <cellStyle name="SAPBEXaggData 2 5 2" xfId="2278"/>
    <cellStyle name="SAPBEXaggData 2 5 2 2" xfId="2279"/>
    <cellStyle name="SAPBEXaggData 2 5 2 2 2" xfId="2280"/>
    <cellStyle name="SAPBEXaggData 2 5 2 2 2 2" xfId="6791"/>
    <cellStyle name="SAPBEXaggData 2 5 2 2 3" xfId="2281"/>
    <cellStyle name="SAPBEXaggData 2 5 2 2 3 2" xfId="6792"/>
    <cellStyle name="SAPBEXaggData 2 5 2 2 4" xfId="2282"/>
    <cellStyle name="SAPBEXaggData 2 5 2 2 4 2" xfId="6793"/>
    <cellStyle name="SAPBEXaggData 2 5 2 2 5" xfId="2283"/>
    <cellStyle name="SAPBEXaggData 2 5 2 2 5 2" xfId="6794"/>
    <cellStyle name="SAPBEXaggData 2 5 2 2 6" xfId="2284"/>
    <cellStyle name="SAPBEXaggData 2 5 2 2 6 2" xfId="6795"/>
    <cellStyle name="SAPBEXaggData 2 5 2 2 7" xfId="2285"/>
    <cellStyle name="SAPBEXaggData 2 5 2 2 7 2" xfId="6796"/>
    <cellStyle name="SAPBEXaggData 2 5 2 2 8" xfId="6790"/>
    <cellStyle name="SAPBEXaggData 2 5 2 3" xfId="6789"/>
    <cellStyle name="SAPBEXaggData 2 5 3" xfId="2286"/>
    <cellStyle name="SAPBEXaggData 2 5 3 2" xfId="2287"/>
    <cellStyle name="SAPBEXaggData 2 5 3 2 2" xfId="2288"/>
    <cellStyle name="SAPBEXaggData 2 5 3 2 2 2" xfId="6799"/>
    <cellStyle name="SAPBEXaggData 2 5 3 2 3" xfId="2289"/>
    <cellStyle name="SAPBEXaggData 2 5 3 2 3 2" xfId="6800"/>
    <cellStyle name="SAPBEXaggData 2 5 3 2 4" xfId="2290"/>
    <cellStyle name="SAPBEXaggData 2 5 3 2 4 2" xfId="6801"/>
    <cellStyle name="SAPBEXaggData 2 5 3 2 5" xfId="2291"/>
    <cellStyle name="SAPBEXaggData 2 5 3 2 5 2" xfId="6802"/>
    <cellStyle name="SAPBEXaggData 2 5 3 2 6" xfId="2292"/>
    <cellStyle name="SAPBEXaggData 2 5 3 2 6 2" xfId="6803"/>
    <cellStyle name="SAPBEXaggData 2 5 3 2 7" xfId="2293"/>
    <cellStyle name="SAPBEXaggData 2 5 3 2 7 2" xfId="6804"/>
    <cellStyle name="SAPBEXaggData 2 5 3 2 8" xfId="6798"/>
    <cellStyle name="SAPBEXaggData 2 5 3 3" xfId="6797"/>
    <cellStyle name="SAPBEXaggData 2 5 4" xfId="2294"/>
    <cellStyle name="SAPBEXaggData 2 5 4 2" xfId="2295"/>
    <cellStyle name="SAPBEXaggData 2 5 4 2 2" xfId="2296"/>
    <cellStyle name="SAPBEXaggData 2 5 4 2 2 2" xfId="6807"/>
    <cellStyle name="SAPBEXaggData 2 5 4 2 3" xfId="2297"/>
    <cellStyle name="SAPBEXaggData 2 5 4 2 3 2" xfId="6808"/>
    <cellStyle name="SAPBEXaggData 2 5 4 2 4" xfId="2298"/>
    <cellStyle name="SAPBEXaggData 2 5 4 2 4 2" xfId="6809"/>
    <cellStyle name="SAPBEXaggData 2 5 4 2 5" xfId="2299"/>
    <cellStyle name="SAPBEXaggData 2 5 4 2 5 2" xfId="6810"/>
    <cellStyle name="SAPBEXaggData 2 5 4 2 6" xfId="2300"/>
    <cellStyle name="SAPBEXaggData 2 5 4 2 6 2" xfId="6811"/>
    <cellStyle name="SAPBEXaggData 2 5 4 2 7" xfId="2301"/>
    <cellStyle name="SAPBEXaggData 2 5 4 2 7 2" xfId="6812"/>
    <cellStyle name="SAPBEXaggData 2 5 4 2 8" xfId="6806"/>
    <cellStyle name="SAPBEXaggData 2 5 4 3" xfId="6805"/>
    <cellStyle name="SAPBEXaggData 2 5 5" xfId="2302"/>
    <cellStyle name="SAPBEXaggData 2 5 5 2" xfId="2303"/>
    <cellStyle name="SAPBEXaggData 2 5 5 2 2" xfId="6814"/>
    <cellStyle name="SAPBEXaggData 2 5 5 3" xfId="2304"/>
    <cellStyle name="SAPBEXaggData 2 5 5 3 2" xfId="6815"/>
    <cellStyle name="SAPBEXaggData 2 5 5 4" xfId="2305"/>
    <cellStyle name="SAPBEXaggData 2 5 5 4 2" xfId="6816"/>
    <cellStyle name="SAPBEXaggData 2 5 5 5" xfId="2306"/>
    <cellStyle name="SAPBEXaggData 2 5 5 5 2" xfId="6817"/>
    <cellStyle name="SAPBEXaggData 2 5 5 6" xfId="2307"/>
    <cellStyle name="SAPBEXaggData 2 5 5 6 2" xfId="6818"/>
    <cellStyle name="SAPBEXaggData 2 5 5 7" xfId="2308"/>
    <cellStyle name="SAPBEXaggData 2 5 5 7 2" xfId="6819"/>
    <cellStyle name="SAPBEXaggData 2 5 5 8" xfId="6813"/>
    <cellStyle name="SAPBEXaggData 2 5 6" xfId="6788"/>
    <cellStyle name="SAPBEXaggData 2 6" xfId="2309"/>
    <cellStyle name="SAPBEXaggData 2 6 2" xfId="2310"/>
    <cellStyle name="SAPBEXaggData 2 6 2 2" xfId="2311"/>
    <cellStyle name="SAPBEXaggData 2 6 2 2 2" xfId="2312"/>
    <cellStyle name="SAPBEXaggData 2 6 2 2 2 2" xfId="6823"/>
    <cellStyle name="SAPBEXaggData 2 6 2 2 3" xfId="2313"/>
    <cellStyle name="SAPBEXaggData 2 6 2 2 3 2" xfId="6824"/>
    <cellStyle name="SAPBEXaggData 2 6 2 2 4" xfId="2314"/>
    <cellStyle name="SAPBEXaggData 2 6 2 2 4 2" xfId="6825"/>
    <cellStyle name="SAPBEXaggData 2 6 2 2 5" xfId="2315"/>
    <cellStyle name="SAPBEXaggData 2 6 2 2 5 2" xfId="6826"/>
    <cellStyle name="SAPBEXaggData 2 6 2 2 6" xfId="2316"/>
    <cellStyle name="SAPBEXaggData 2 6 2 2 6 2" xfId="6827"/>
    <cellStyle name="SAPBEXaggData 2 6 2 2 7" xfId="2317"/>
    <cellStyle name="SAPBEXaggData 2 6 2 2 7 2" xfId="6828"/>
    <cellStyle name="SAPBEXaggData 2 6 2 2 8" xfId="6822"/>
    <cellStyle name="SAPBEXaggData 2 6 2 3" xfId="6821"/>
    <cellStyle name="SAPBEXaggData 2 6 3" xfId="2318"/>
    <cellStyle name="SAPBEXaggData 2 6 3 2" xfId="2319"/>
    <cellStyle name="SAPBEXaggData 2 6 3 2 2" xfId="2320"/>
    <cellStyle name="SAPBEXaggData 2 6 3 2 2 2" xfId="6831"/>
    <cellStyle name="SAPBEXaggData 2 6 3 2 3" xfId="2321"/>
    <cellStyle name="SAPBEXaggData 2 6 3 2 3 2" xfId="6832"/>
    <cellStyle name="SAPBEXaggData 2 6 3 2 4" xfId="2322"/>
    <cellStyle name="SAPBEXaggData 2 6 3 2 4 2" xfId="6833"/>
    <cellStyle name="SAPBEXaggData 2 6 3 2 5" xfId="2323"/>
    <cellStyle name="SAPBEXaggData 2 6 3 2 5 2" xfId="6834"/>
    <cellStyle name="SAPBEXaggData 2 6 3 2 6" xfId="2324"/>
    <cellStyle name="SAPBEXaggData 2 6 3 2 6 2" xfId="6835"/>
    <cellStyle name="SAPBEXaggData 2 6 3 2 7" xfId="2325"/>
    <cellStyle name="SAPBEXaggData 2 6 3 2 7 2" xfId="6836"/>
    <cellStyle name="SAPBEXaggData 2 6 3 2 8" xfId="6830"/>
    <cellStyle name="SAPBEXaggData 2 6 3 3" xfId="6829"/>
    <cellStyle name="SAPBEXaggData 2 6 4" xfId="2326"/>
    <cellStyle name="SAPBEXaggData 2 6 4 2" xfId="2327"/>
    <cellStyle name="SAPBEXaggData 2 6 4 2 2" xfId="2328"/>
    <cellStyle name="SAPBEXaggData 2 6 4 2 2 2" xfId="6839"/>
    <cellStyle name="SAPBEXaggData 2 6 4 2 3" xfId="2329"/>
    <cellStyle name="SAPBEXaggData 2 6 4 2 3 2" xfId="6840"/>
    <cellStyle name="SAPBEXaggData 2 6 4 2 4" xfId="2330"/>
    <cellStyle name="SAPBEXaggData 2 6 4 2 4 2" xfId="6841"/>
    <cellStyle name="SAPBEXaggData 2 6 4 2 5" xfId="2331"/>
    <cellStyle name="SAPBEXaggData 2 6 4 2 5 2" xfId="6842"/>
    <cellStyle name="SAPBEXaggData 2 6 4 2 6" xfId="2332"/>
    <cellStyle name="SAPBEXaggData 2 6 4 2 6 2" xfId="6843"/>
    <cellStyle name="SAPBEXaggData 2 6 4 2 7" xfId="2333"/>
    <cellStyle name="SAPBEXaggData 2 6 4 2 7 2" xfId="6844"/>
    <cellStyle name="SAPBEXaggData 2 6 4 2 8" xfId="6838"/>
    <cellStyle name="SAPBEXaggData 2 6 4 3" xfId="6837"/>
    <cellStyle name="SAPBEXaggData 2 6 5" xfId="2334"/>
    <cellStyle name="SAPBEXaggData 2 6 5 2" xfId="2335"/>
    <cellStyle name="SAPBEXaggData 2 6 5 2 2" xfId="6846"/>
    <cellStyle name="SAPBEXaggData 2 6 5 3" xfId="2336"/>
    <cellStyle name="SAPBEXaggData 2 6 5 3 2" xfId="6847"/>
    <cellStyle name="SAPBEXaggData 2 6 5 4" xfId="2337"/>
    <cellStyle name="SAPBEXaggData 2 6 5 4 2" xfId="6848"/>
    <cellStyle name="SAPBEXaggData 2 6 5 5" xfId="2338"/>
    <cellStyle name="SAPBEXaggData 2 6 5 5 2" xfId="6849"/>
    <cellStyle name="SAPBEXaggData 2 6 5 6" xfId="2339"/>
    <cellStyle name="SAPBEXaggData 2 6 5 6 2" xfId="6850"/>
    <cellStyle name="SAPBEXaggData 2 6 5 7" xfId="2340"/>
    <cellStyle name="SAPBEXaggData 2 6 5 7 2" xfId="6851"/>
    <cellStyle name="SAPBEXaggData 2 6 5 8" xfId="6845"/>
    <cellStyle name="SAPBEXaggData 2 6 6" xfId="6820"/>
    <cellStyle name="SAPBEXaggData 2 7" xfId="2341"/>
    <cellStyle name="SAPBEXaggData 2 7 2" xfId="2342"/>
    <cellStyle name="SAPBEXaggData 2 7 2 2" xfId="2343"/>
    <cellStyle name="SAPBEXaggData 2 7 2 2 2" xfId="6854"/>
    <cellStyle name="SAPBEXaggData 2 7 2 3" xfId="2344"/>
    <cellStyle name="SAPBEXaggData 2 7 2 3 2" xfId="6855"/>
    <cellStyle name="SAPBEXaggData 2 7 2 4" xfId="2345"/>
    <cellStyle name="SAPBEXaggData 2 7 2 4 2" xfId="6856"/>
    <cellStyle name="SAPBEXaggData 2 7 2 5" xfId="2346"/>
    <cellStyle name="SAPBEXaggData 2 7 2 5 2" xfId="6857"/>
    <cellStyle name="SAPBEXaggData 2 7 2 6" xfId="2347"/>
    <cellStyle name="SAPBEXaggData 2 7 2 6 2" xfId="6858"/>
    <cellStyle name="SAPBEXaggData 2 7 2 7" xfId="2348"/>
    <cellStyle name="SAPBEXaggData 2 7 2 7 2" xfId="6859"/>
    <cellStyle name="SAPBEXaggData 2 7 2 8" xfId="6853"/>
    <cellStyle name="SAPBEXaggData 2 7 3" xfId="6852"/>
    <cellStyle name="SAPBEXaggData 2 8" xfId="2349"/>
    <cellStyle name="SAPBEXaggData 2 8 2" xfId="2350"/>
    <cellStyle name="SAPBEXaggData 2 8 2 2" xfId="2351"/>
    <cellStyle name="SAPBEXaggData 2 8 2 2 2" xfId="6862"/>
    <cellStyle name="SAPBEXaggData 2 8 2 3" xfId="2352"/>
    <cellStyle name="SAPBEXaggData 2 8 2 3 2" xfId="6863"/>
    <cellStyle name="SAPBEXaggData 2 8 2 4" xfId="2353"/>
    <cellStyle name="SAPBEXaggData 2 8 2 4 2" xfId="6864"/>
    <cellStyle name="SAPBEXaggData 2 8 2 5" xfId="2354"/>
    <cellStyle name="SAPBEXaggData 2 8 2 5 2" xfId="6865"/>
    <cellStyle name="SAPBEXaggData 2 8 2 6" xfId="2355"/>
    <cellStyle name="SAPBEXaggData 2 8 2 6 2" xfId="6866"/>
    <cellStyle name="SAPBEXaggData 2 8 2 7" xfId="2356"/>
    <cellStyle name="SAPBEXaggData 2 8 2 7 2" xfId="6867"/>
    <cellStyle name="SAPBEXaggData 2 8 2 8" xfId="6861"/>
    <cellStyle name="SAPBEXaggData 2 8 3" xfId="6860"/>
    <cellStyle name="SAPBEXaggData 2 9" xfId="2357"/>
    <cellStyle name="SAPBEXaggData 2 9 2" xfId="2358"/>
    <cellStyle name="SAPBEXaggData 2 9 2 2" xfId="2359"/>
    <cellStyle name="SAPBEXaggData 2 9 2 2 2" xfId="6870"/>
    <cellStyle name="SAPBEXaggData 2 9 2 3" xfId="2360"/>
    <cellStyle name="SAPBEXaggData 2 9 2 3 2" xfId="6871"/>
    <cellStyle name="SAPBEXaggData 2 9 2 4" xfId="2361"/>
    <cellStyle name="SAPBEXaggData 2 9 2 4 2" xfId="6872"/>
    <cellStyle name="SAPBEXaggData 2 9 2 5" xfId="2362"/>
    <cellStyle name="SAPBEXaggData 2 9 2 5 2" xfId="6873"/>
    <cellStyle name="SAPBEXaggData 2 9 2 6" xfId="2363"/>
    <cellStyle name="SAPBEXaggData 2 9 2 6 2" xfId="6874"/>
    <cellStyle name="SAPBEXaggData 2 9 2 7" xfId="2364"/>
    <cellStyle name="SAPBEXaggData 2 9 2 7 2" xfId="6875"/>
    <cellStyle name="SAPBEXaggData 2 9 2 8" xfId="6869"/>
    <cellStyle name="SAPBEXaggData 2 9 3" xfId="6868"/>
    <cellStyle name="SAPBEXaggData 3" xfId="2365"/>
    <cellStyle name="SAPBEXaggData 3 2" xfId="2366"/>
    <cellStyle name="SAPBEXaggData 3 2 2" xfId="2367"/>
    <cellStyle name="SAPBEXaggData 3 2 2 2" xfId="2368"/>
    <cellStyle name="SAPBEXaggData 3 2 2 2 2" xfId="6879"/>
    <cellStyle name="SAPBEXaggData 3 2 2 3" xfId="2369"/>
    <cellStyle name="SAPBEXaggData 3 2 2 3 2" xfId="6880"/>
    <cellStyle name="SAPBEXaggData 3 2 2 4" xfId="2370"/>
    <cellStyle name="SAPBEXaggData 3 2 2 4 2" xfId="6881"/>
    <cellStyle name="SAPBEXaggData 3 2 2 5" xfId="2371"/>
    <cellStyle name="SAPBEXaggData 3 2 2 5 2" xfId="6882"/>
    <cellStyle name="SAPBEXaggData 3 2 2 6" xfId="2372"/>
    <cellStyle name="SAPBEXaggData 3 2 2 6 2" xfId="6883"/>
    <cellStyle name="SAPBEXaggData 3 2 2 7" xfId="2373"/>
    <cellStyle name="SAPBEXaggData 3 2 2 7 2" xfId="6884"/>
    <cellStyle name="SAPBEXaggData 3 2 2 8" xfId="6878"/>
    <cellStyle name="SAPBEXaggData 3 2 3" xfId="6877"/>
    <cellStyle name="SAPBEXaggData 3 3" xfId="2374"/>
    <cellStyle name="SAPBEXaggData 3 3 2" xfId="2375"/>
    <cellStyle name="SAPBEXaggData 3 3 2 2" xfId="2376"/>
    <cellStyle name="SAPBEXaggData 3 3 2 2 2" xfId="6887"/>
    <cellStyle name="SAPBEXaggData 3 3 2 3" xfId="2377"/>
    <cellStyle name="SAPBEXaggData 3 3 2 3 2" xfId="6888"/>
    <cellStyle name="SAPBEXaggData 3 3 2 4" xfId="2378"/>
    <cellStyle name="SAPBEXaggData 3 3 2 4 2" xfId="6889"/>
    <cellStyle name="SAPBEXaggData 3 3 2 5" xfId="2379"/>
    <cellStyle name="SAPBEXaggData 3 3 2 5 2" xfId="6890"/>
    <cellStyle name="SAPBEXaggData 3 3 2 6" xfId="2380"/>
    <cellStyle name="SAPBEXaggData 3 3 2 6 2" xfId="6891"/>
    <cellStyle name="SAPBEXaggData 3 3 2 7" xfId="2381"/>
    <cellStyle name="SAPBEXaggData 3 3 2 7 2" xfId="6892"/>
    <cellStyle name="SAPBEXaggData 3 3 2 8" xfId="6886"/>
    <cellStyle name="SAPBEXaggData 3 3 3" xfId="6885"/>
    <cellStyle name="SAPBEXaggData 3 4" xfId="2382"/>
    <cellStyle name="SAPBEXaggData 3 4 2" xfId="2383"/>
    <cellStyle name="SAPBEXaggData 3 4 2 2" xfId="2384"/>
    <cellStyle name="SAPBEXaggData 3 4 2 2 2" xfId="6895"/>
    <cellStyle name="SAPBEXaggData 3 4 2 3" xfId="2385"/>
    <cellStyle name="SAPBEXaggData 3 4 2 3 2" xfId="6896"/>
    <cellStyle name="SAPBEXaggData 3 4 2 4" xfId="2386"/>
    <cellStyle name="SAPBEXaggData 3 4 2 4 2" xfId="6897"/>
    <cellStyle name="SAPBEXaggData 3 4 2 5" xfId="2387"/>
    <cellStyle name="SAPBEXaggData 3 4 2 5 2" xfId="6898"/>
    <cellStyle name="SAPBEXaggData 3 4 2 6" xfId="2388"/>
    <cellStyle name="SAPBEXaggData 3 4 2 6 2" xfId="6899"/>
    <cellStyle name="SAPBEXaggData 3 4 2 7" xfId="2389"/>
    <cellStyle name="SAPBEXaggData 3 4 2 7 2" xfId="6900"/>
    <cellStyle name="SAPBEXaggData 3 4 2 8" xfId="6894"/>
    <cellStyle name="SAPBEXaggData 3 4 3" xfId="6893"/>
    <cellStyle name="SAPBEXaggData 3 5" xfId="2390"/>
    <cellStyle name="SAPBEXaggData 3 5 2" xfId="2391"/>
    <cellStyle name="SAPBEXaggData 3 5 2 2" xfId="6902"/>
    <cellStyle name="SAPBEXaggData 3 5 3" xfId="2392"/>
    <cellStyle name="SAPBEXaggData 3 5 3 2" xfId="6903"/>
    <cellStyle name="SAPBEXaggData 3 5 4" xfId="2393"/>
    <cellStyle name="SAPBEXaggData 3 5 4 2" xfId="6904"/>
    <cellStyle name="SAPBEXaggData 3 5 5" xfId="2394"/>
    <cellStyle name="SAPBEXaggData 3 5 5 2" xfId="6905"/>
    <cellStyle name="SAPBEXaggData 3 5 6" xfId="2395"/>
    <cellStyle name="SAPBEXaggData 3 5 6 2" xfId="6906"/>
    <cellStyle name="SAPBEXaggData 3 5 7" xfId="2396"/>
    <cellStyle name="SAPBEXaggData 3 5 7 2" xfId="6907"/>
    <cellStyle name="SAPBEXaggData 3 5 8" xfId="6901"/>
    <cellStyle name="SAPBEXaggData 3 6" xfId="6876"/>
    <cellStyle name="SAPBEXaggData 4" xfId="2397"/>
    <cellStyle name="SAPBEXaggData 4 2" xfId="2398"/>
    <cellStyle name="SAPBEXaggData 4 2 2" xfId="2399"/>
    <cellStyle name="SAPBEXaggData 4 2 2 2" xfId="2400"/>
    <cellStyle name="SAPBEXaggData 4 2 2 2 2" xfId="6911"/>
    <cellStyle name="SAPBEXaggData 4 2 2 3" xfId="2401"/>
    <cellStyle name="SAPBEXaggData 4 2 2 3 2" xfId="6912"/>
    <cellStyle name="SAPBEXaggData 4 2 2 4" xfId="2402"/>
    <cellStyle name="SAPBEXaggData 4 2 2 4 2" xfId="6913"/>
    <cellStyle name="SAPBEXaggData 4 2 2 5" xfId="2403"/>
    <cellStyle name="SAPBEXaggData 4 2 2 5 2" xfId="6914"/>
    <cellStyle name="SAPBEXaggData 4 2 2 6" xfId="2404"/>
    <cellStyle name="SAPBEXaggData 4 2 2 6 2" xfId="6915"/>
    <cellStyle name="SAPBEXaggData 4 2 2 7" xfId="2405"/>
    <cellStyle name="SAPBEXaggData 4 2 2 7 2" xfId="6916"/>
    <cellStyle name="SAPBEXaggData 4 2 2 8" xfId="6910"/>
    <cellStyle name="SAPBEXaggData 4 2 3" xfId="6909"/>
    <cellStyle name="SAPBEXaggData 4 3" xfId="2406"/>
    <cellStyle name="SAPBEXaggData 4 3 2" xfId="2407"/>
    <cellStyle name="SAPBEXaggData 4 3 2 2" xfId="2408"/>
    <cellStyle name="SAPBEXaggData 4 3 2 2 2" xfId="6919"/>
    <cellStyle name="SAPBEXaggData 4 3 2 3" xfId="2409"/>
    <cellStyle name="SAPBEXaggData 4 3 2 3 2" xfId="6920"/>
    <cellStyle name="SAPBEXaggData 4 3 2 4" xfId="2410"/>
    <cellStyle name="SAPBEXaggData 4 3 2 4 2" xfId="6921"/>
    <cellStyle name="SAPBEXaggData 4 3 2 5" xfId="2411"/>
    <cellStyle name="SAPBEXaggData 4 3 2 5 2" xfId="6922"/>
    <cellStyle name="SAPBEXaggData 4 3 2 6" xfId="2412"/>
    <cellStyle name="SAPBEXaggData 4 3 2 6 2" xfId="6923"/>
    <cellStyle name="SAPBEXaggData 4 3 2 7" xfId="2413"/>
    <cellStyle name="SAPBEXaggData 4 3 2 7 2" xfId="6924"/>
    <cellStyle name="SAPBEXaggData 4 3 2 8" xfId="6918"/>
    <cellStyle name="SAPBEXaggData 4 3 3" xfId="6917"/>
    <cellStyle name="SAPBEXaggData 4 4" xfId="2414"/>
    <cellStyle name="SAPBEXaggData 4 4 2" xfId="2415"/>
    <cellStyle name="SAPBEXaggData 4 4 2 2" xfId="2416"/>
    <cellStyle name="SAPBEXaggData 4 4 2 2 2" xfId="6927"/>
    <cellStyle name="SAPBEXaggData 4 4 2 3" xfId="2417"/>
    <cellStyle name="SAPBEXaggData 4 4 2 3 2" xfId="6928"/>
    <cellStyle name="SAPBEXaggData 4 4 2 4" xfId="2418"/>
    <cellStyle name="SAPBEXaggData 4 4 2 4 2" xfId="6929"/>
    <cellStyle name="SAPBEXaggData 4 4 2 5" xfId="2419"/>
    <cellStyle name="SAPBEXaggData 4 4 2 5 2" xfId="6930"/>
    <cellStyle name="SAPBEXaggData 4 4 2 6" xfId="2420"/>
    <cellStyle name="SAPBEXaggData 4 4 2 6 2" xfId="6931"/>
    <cellStyle name="SAPBEXaggData 4 4 2 7" xfId="2421"/>
    <cellStyle name="SAPBEXaggData 4 4 2 7 2" xfId="6932"/>
    <cellStyle name="SAPBEXaggData 4 4 2 8" xfId="6926"/>
    <cellStyle name="SAPBEXaggData 4 4 3" xfId="6925"/>
    <cellStyle name="SAPBEXaggData 4 5" xfId="2422"/>
    <cellStyle name="SAPBEXaggData 4 5 2" xfId="2423"/>
    <cellStyle name="SAPBEXaggData 4 5 2 2" xfId="6934"/>
    <cellStyle name="SAPBEXaggData 4 5 3" xfId="2424"/>
    <cellStyle name="SAPBEXaggData 4 5 3 2" xfId="6935"/>
    <cellStyle name="SAPBEXaggData 4 5 4" xfId="2425"/>
    <cellStyle name="SAPBEXaggData 4 5 4 2" xfId="6936"/>
    <cellStyle name="SAPBEXaggData 4 5 5" xfId="2426"/>
    <cellStyle name="SAPBEXaggData 4 5 5 2" xfId="6937"/>
    <cellStyle name="SAPBEXaggData 4 5 6" xfId="2427"/>
    <cellStyle name="SAPBEXaggData 4 5 6 2" xfId="6938"/>
    <cellStyle name="SAPBEXaggData 4 5 7" xfId="2428"/>
    <cellStyle name="SAPBEXaggData 4 5 7 2" xfId="6939"/>
    <cellStyle name="SAPBEXaggData 4 5 8" xfId="6933"/>
    <cellStyle name="SAPBEXaggData 4 6" xfId="6908"/>
    <cellStyle name="SAPBEXaggData 5" xfId="2429"/>
    <cellStyle name="SAPBEXaggData 5 2" xfId="2430"/>
    <cellStyle name="SAPBEXaggData 5 2 2" xfId="2431"/>
    <cellStyle name="SAPBEXaggData 5 2 2 2" xfId="2432"/>
    <cellStyle name="SAPBEXaggData 5 2 2 2 2" xfId="6943"/>
    <cellStyle name="SAPBEXaggData 5 2 2 3" xfId="2433"/>
    <cellStyle name="SAPBEXaggData 5 2 2 3 2" xfId="6944"/>
    <cellStyle name="SAPBEXaggData 5 2 2 4" xfId="2434"/>
    <cellStyle name="SAPBEXaggData 5 2 2 4 2" xfId="6945"/>
    <cellStyle name="SAPBEXaggData 5 2 2 5" xfId="2435"/>
    <cellStyle name="SAPBEXaggData 5 2 2 5 2" xfId="6946"/>
    <cellStyle name="SAPBEXaggData 5 2 2 6" xfId="2436"/>
    <cellStyle name="SAPBEXaggData 5 2 2 6 2" xfId="6947"/>
    <cellStyle name="SAPBEXaggData 5 2 2 7" xfId="2437"/>
    <cellStyle name="SAPBEXaggData 5 2 2 7 2" xfId="6948"/>
    <cellStyle name="SAPBEXaggData 5 2 2 8" xfId="6942"/>
    <cellStyle name="SAPBEXaggData 5 2 3" xfId="6941"/>
    <cellStyle name="SAPBEXaggData 5 3" xfId="2438"/>
    <cellStyle name="SAPBEXaggData 5 3 2" xfId="2439"/>
    <cellStyle name="SAPBEXaggData 5 3 2 2" xfId="2440"/>
    <cellStyle name="SAPBEXaggData 5 3 2 2 2" xfId="6951"/>
    <cellStyle name="SAPBEXaggData 5 3 2 3" xfId="2441"/>
    <cellStyle name="SAPBEXaggData 5 3 2 3 2" xfId="6952"/>
    <cellStyle name="SAPBEXaggData 5 3 2 4" xfId="2442"/>
    <cellStyle name="SAPBEXaggData 5 3 2 4 2" xfId="6953"/>
    <cellStyle name="SAPBEXaggData 5 3 2 5" xfId="2443"/>
    <cellStyle name="SAPBEXaggData 5 3 2 5 2" xfId="6954"/>
    <cellStyle name="SAPBEXaggData 5 3 2 6" xfId="2444"/>
    <cellStyle name="SAPBEXaggData 5 3 2 6 2" xfId="6955"/>
    <cellStyle name="SAPBEXaggData 5 3 2 7" xfId="2445"/>
    <cellStyle name="SAPBEXaggData 5 3 2 7 2" xfId="6956"/>
    <cellStyle name="SAPBEXaggData 5 3 2 8" xfId="6950"/>
    <cellStyle name="SAPBEXaggData 5 3 3" xfId="6949"/>
    <cellStyle name="SAPBEXaggData 5 4" xfId="2446"/>
    <cellStyle name="SAPBEXaggData 5 4 2" xfId="2447"/>
    <cellStyle name="SAPBEXaggData 5 4 2 2" xfId="2448"/>
    <cellStyle name="SAPBEXaggData 5 4 2 2 2" xfId="6959"/>
    <cellStyle name="SAPBEXaggData 5 4 2 3" xfId="2449"/>
    <cellStyle name="SAPBEXaggData 5 4 2 3 2" xfId="6960"/>
    <cellStyle name="SAPBEXaggData 5 4 2 4" xfId="2450"/>
    <cellStyle name="SAPBEXaggData 5 4 2 4 2" xfId="6961"/>
    <cellStyle name="SAPBEXaggData 5 4 2 5" xfId="2451"/>
    <cellStyle name="SAPBEXaggData 5 4 2 5 2" xfId="6962"/>
    <cellStyle name="SAPBEXaggData 5 4 2 6" xfId="2452"/>
    <cellStyle name="SAPBEXaggData 5 4 2 6 2" xfId="6963"/>
    <cellStyle name="SAPBEXaggData 5 4 2 7" xfId="2453"/>
    <cellStyle name="SAPBEXaggData 5 4 2 7 2" xfId="6964"/>
    <cellStyle name="SAPBEXaggData 5 4 2 8" xfId="6958"/>
    <cellStyle name="SAPBEXaggData 5 4 3" xfId="6957"/>
    <cellStyle name="SAPBEXaggData 5 5" xfId="2454"/>
    <cellStyle name="SAPBEXaggData 5 5 2" xfId="2455"/>
    <cellStyle name="SAPBEXaggData 5 5 2 2" xfId="6966"/>
    <cellStyle name="SAPBEXaggData 5 5 3" xfId="2456"/>
    <cellStyle name="SAPBEXaggData 5 5 3 2" xfId="6967"/>
    <cellStyle name="SAPBEXaggData 5 5 4" xfId="2457"/>
    <cellStyle name="SAPBEXaggData 5 5 4 2" xfId="6968"/>
    <cellStyle name="SAPBEXaggData 5 5 5" xfId="2458"/>
    <cellStyle name="SAPBEXaggData 5 5 5 2" xfId="6969"/>
    <cellStyle name="SAPBEXaggData 5 5 6" xfId="2459"/>
    <cellStyle name="SAPBEXaggData 5 5 6 2" xfId="6970"/>
    <cellStyle name="SAPBEXaggData 5 5 7" xfId="2460"/>
    <cellStyle name="SAPBEXaggData 5 5 7 2" xfId="6971"/>
    <cellStyle name="SAPBEXaggData 5 5 8" xfId="6965"/>
    <cellStyle name="SAPBEXaggData 5 6" xfId="6940"/>
    <cellStyle name="SAPBEXaggData 6" xfId="2461"/>
    <cellStyle name="SAPBEXaggData 6 2" xfId="2462"/>
    <cellStyle name="SAPBEXaggData 6 2 2" xfId="2463"/>
    <cellStyle name="SAPBEXaggData 6 2 2 2" xfId="2464"/>
    <cellStyle name="SAPBEXaggData 6 2 2 2 2" xfId="6975"/>
    <cellStyle name="SAPBEXaggData 6 2 2 3" xfId="2465"/>
    <cellStyle name="SAPBEXaggData 6 2 2 3 2" xfId="6976"/>
    <cellStyle name="SAPBEXaggData 6 2 2 4" xfId="2466"/>
    <cellStyle name="SAPBEXaggData 6 2 2 4 2" xfId="6977"/>
    <cellStyle name="SAPBEXaggData 6 2 2 5" xfId="2467"/>
    <cellStyle name="SAPBEXaggData 6 2 2 5 2" xfId="6978"/>
    <cellStyle name="SAPBEXaggData 6 2 2 6" xfId="2468"/>
    <cellStyle name="SAPBEXaggData 6 2 2 6 2" xfId="6979"/>
    <cellStyle name="SAPBEXaggData 6 2 2 7" xfId="2469"/>
    <cellStyle name="SAPBEXaggData 6 2 2 7 2" xfId="6980"/>
    <cellStyle name="SAPBEXaggData 6 2 2 8" xfId="6974"/>
    <cellStyle name="SAPBEXaggData 6 2 3" xfId="6973"/>
    <cellStyle name="SAPBEXaggData 6 3" xfId="2470"/>
    <cellStyle name="SAPBEXaggData 6 3 2" xfId="2471"/>
    <cellStyle name="SAPBEXaggData 6 3 2 2" xfId="2472"/>
    <cellStyle name="SAPBEXaggData 6 3 2 2 2" xfId="6983"/>
    <cellStyle name="SAPBEXaggData 6 3 2 3" xfId="2473"/>
    <cellStyle name="SAPBEXaggData 6 3 2 3 2" xfId="6984"/>
    <cellStyle name="SAPBEXaggData 6 3 2 4" xfId="2474"/>
    <cellStyle name="SAPBEXaggData 6 3 2 4 2" xfId="6985"/>
    <cellStyle name="SAPBEXaggData 6 3 2 5" xfId="2475"/>
    <cellStyle name="SAPBEXaggData 6 3 2 5 2" xfId="6986"/>
    <cellStyle name="SAPBEXaggData 6 3 2 6" xfId="2476"/>
    <cellStyle name="SAPBEXaggData 6 3 2 6 2" xfId="6987"/>
    <cellStyle name="SAPBEXaggData 6 3 2 7" xfId="2477"/>
    <cellStyle name="SAPBEXaggData 6 3 2 7 2" xfId="6988"/>
    <cellStyle name="SAPBEXaggData 6 3 2 8" xfId="6982"/>
    <cellStyle name="SAPBEXaggData 6 3 3" xfId="6981"/>
    <cellStyle name="SAPBEXaggData 6 4" xfId="2478"/>
    <cellStyle name="SAPBEXaggData 6 4 2" xfId="2479"/>
    <cellStyle name="SAPBEXaggData 6 4 2 2" xfId="2480"/>
    <cellStyle name="SAPBEXaggData 6 4 2 2 2" xfId="6991"/>
    <cellStyle name="SAPBEXaggData 6 4 2 3" xfId="2481"/>
    <cellStyle name="SAPBEXaggData 6 4 2 3 2" xfId="6992"/>
    <cellStyle name="SAPBEXaggData 6 4 2 4" xfId="2482"/>
    <cellStyle name="SAPBEXaggData 6 4 2 4 2" xfId="6993"/>
    <cellStyle name="SAPBEXaggData 6 4 2 5" xfId="2483"/>
    <cellStyle name="SAPBEXaggData 6 4 2 5 2" xfId="6994"/>
    <cellStyle name="SAPBEXaggData 6 4 2 6" xfId="2484"/>
    <cellStyle name="SAPBEXaggData 6 4 2 6 2" xfId="6995"/>
    <cellStyle name="SAPBEXaggData 6 4 2 7" xfId="2485"/>
    <cellStyle name="SAPBEXaggData 6 4 2 7 2" xfId="6996"/>
    <cellStyle name="SAPBEXaggData 6 4 2 8" xfId="6990"/>
    <cellStyle name="SAPBEXaggData 6 4 3" xfId="6989"/>
    <cellStyle name="SAPBEXaggData 6 5" xfId="2486"/>
    <cellStyle name="SAPBEXaggData 6 5 2" xfId="2487"/>
    <cellStyle name="SAPBEXaggData 6 5 2 2" xfId="6998"/>
    <cellStyle name="SAPBEXaggData 6 5 3" xfId="2488"/>
    <cellStyle name="SAPBEXaggData 6 5 3 2" xfId="6999"/>
    <cellStyle name="SAPBEXaggData 6 5 4" xfId="2489"/>
    <cellStyle name="SAPBEXaggData 6 5 4 2" xfId="7000"/>
    <cellStyle name="SAPBEXaggData 6 5 5" xfId="2490"/>
    <cellStyle name="SAPBEXaggData 6 5 5 2" xfId="7001"/>
    <cellStyle name="SAPBEXaggData 6 5 6" xfId="2491"/>
    <cellStyle name="SAPBEXaggData 6 5 6 2" xfId="7002"/>
    <cellStyle name="SAPBEXaggData 6 5 7" xfId="2492"/>
    <cellStyle name="SAPBEXaggData 6 5 7 2" xfId="7003"/>
    <cellStyle name="SAPBEXaggData 6 5 8" xfId="6997"/>
    <cellStyle name="SAPBEXaggData 6 6" xfId="6972"/>
    <cellStyle name="SAPBEXaggData 7" xfId="2493"/>
    <cellStyle name="SAPBEXaggData 7 2" xfId="2494"/>
    <cellStyle name="SAPBEXaggData 7 2 2" xfId="2495"/>
    <cellStyle name="SAPBEXaggData 7 2 2 2" xfId="2496"/>
    <cellStyle name="SAPBEXaggData 7 2 2 2 2" xfId="7007"/>
    <cellStyle name="SAPBEXaggData 7 2 2 3" xfId="2497"/>
    <cellStyle name="SAPBEXaggData 7 2 2 3 2" xfId="7008"/>
    <cellStyle name="SAPBEXaggData 7 2 2 4" xfId="2498"/>
    <cellStyle name="SAPBEXaggData 7 2 2 4 2" xfId="7009"/>
    <cellStyle name="SAPBEXaggData 7 2 2 5" xfId="2499"/>
    <cellStyle name="SAPBEXaggData 7 2 2 5 2" xfId="7010"/>
    <cellStyle name="SAPBEXaggData 7 2 2 6" xfId="2500"/>
    <cellStyle name="SAPBEXaggData 7 2 2 6 2" xfId="7011"/>
    <cellStyle name="SAPBEXaggData 7 2 2 7" xfId="2501"/>
    <cellStyle name="SAPBEXaggData 7 2 2 7 2" xfId="7012"/>
    <cellStyle name="SAPBEXaggData 7 2 2 8" xfId="7006"/>
    <cellStyle name="SAPBEXaggData 7 2 3" xfId="7005"/>
    <cellStyle name="SAPBEXaggData 7 3" xfId="2502"/>
    <cellStyle name="SAPBEXaggData 7 3 2" xfId="2503"/>
    <cellStyle name="SAPBEXaggData 7 3 2 2" xfId="2504"/>
    <cellStyle name="SAPBEXaggData 7 3 2 2 2" xfId="7015"/>
    <cellStyle name="SAPBEXaggData 7 3 2 3" xfId="2505"/>
    <cellStyle name="SAPBEXaggData 7 3 2 3 2" xfId="7016"/>
    <cellStyle name="SAPBEXaggData 7 3 2 4" xfId="2506"/>
    <cellStyle name="SAPBEXaggData 7 3 2 4 2" xfId="7017"/>
    <cellStyle name="SAPBEXaggData 7 3 2 5" xfId="2507"/>
    <cellStyle name="SAPBEXaggData 7 3 2 5 2" xfId="7018"/>
    <cellStyle name="SAPBEXaggData 7 3 2 6" xfId="2508"/>
    <cellStyle name="SAPBEXaggData 7 3 2 6 2" xfId="7019"/>
    <cellStyle name="SAPBEXaggData 7 3 2 7" xfId="2509"/>
    <cellStyle name="SAPBEXaggData 7 3 2 7 2" xfId="7020"/>
    <cellStyle name="SAPBEXaggData 7 3 2 8" xfId="7014"/>
    <cellStyle name="SAPBEXaggData 7 3 3" xfId="7013"/>
    <cellStyle name="SAPBEXaggData 7 4" xfId="2510"/>
    <cellStyle name="SAPBEXaggData 7 4 2" xfId="2511"/>
    <cellStyle name="SAPBEXaggData 7 4 2 2" xfId="2512"/>
    <cellStyle name="SAPBEXaggData 7 4 2 2 2" xfId="7023"/>
    <cellStyle name="SAPBEXaggData 7 4 2 3" xfId="2513"/>
    <cellStyle name="SAPBEXaggData 7 4 2 3 2" xfId="7024"/>
    <cellStyle name="SAPBEXaggData 7 4 2 4" xfId="2514"/>
    <cellStyle name="SAPBEXaggData 7 4 2 4 2" xfId="7025"/>
    <cellStyle name="SAPBEXaggData 7 4 2 5" xfId="2515"/>
    <cellStyle name="SAPBEXaggData 7 4 2 5 2" xfId="7026"/>
    <cellStyle name="SAPBEXaggData 7 4 2 6" xfId="2516"/>
    <cellStyle name="SAPBEXaggData 7 4 2 6 2" xfId="7027"/>
    <cellStyle name="SAPBEXaggData 7 4 2 7" xfId="2517"/>
    <cellStyle name="SAPBEXaggData 7 4 2 7 2" xfId="7028"/>
    <cellStyle name="SAPBEXaggData 7 4 2 8" xfId="7022"/>
    <cellStyle name="SAPBEXaggData 7 4 3" xfId="7021"/>
    <cellStyle name="SAPBEXaggData 7 5" xfId="2518"/>
    <cellStyle name="SAPBEXaggData 7 5 2" xfId="2519"/>
    <cellStyle name="SAPBEXaggData 7 5 2 2" xfId="7030"/>
    <cellStyle name="SAPBEXaggData 7 5 3" xfId="2520"/>
    <cellStyle name="SAPBEXaggData 7 5 3 2" xfId="7031"/>
    <cellStyle name="SAPBEXaggData 7 5 4" xfId="2521"/>
    <cellStyle name="SAPBEXaggData 7 5 4 2" xfId="7032"/>
    <cellStyle name="SAPBEXaggData 7 5 5" xfId="2522"/>
    <cellStyle name="SAPBEXaggData 7 5 5 2" xfId="7033"/>
    <cellStyle name="SAPBEXaggData 7 5 6" xfId="2523"/>
    <cellStyle name="SAPBEXaggData 7 5 6 2" xfId="7034"/>
    <cellStyle name="SAPBEXaggData 7 5 7" xfId="2524"/>
    <cellStyle name="SAPBEXaggData 7 5 7 2" xfId="7035"/>
    <cellStyle name="SAPBEXaggData 7 5 8" xfId="7029"/>
    <cellStyle name="SAPBEXaggData 7 6" xfId="7004"/>
    <cellStyle name="SAPBEXaggData 8" xfId="2525"/>
    <cellStyle name="SAPBEXaggData 8 2" xfId="2526"/>
    <cellStyle name="SAPBEXaggData 8 2 2" xfId="2527"/>
    <cellStyle name="SAPBEXaggData 8 2 2 2" xfId="2528"/>
    <cellStyle name="SAPBEXaggData 8 2 2 2 2" xfId="7039"/>
    <cellStyle name="SAPBEXaggData 8 2 2 3" xfId="2529"/>
    <cellStyle name="SAPBEXaggData 8 2 2 3 2" xfId="7040"/>
    <cellStyle name="SAPBEXaggData 8 2 2 4" xfId="2530"/>
    <cellStyle name="SAPBEXaggData 8 2 2 4 2" xfId="7041"/>
    <cellStyle name="SAPBEXaggData 8 2 2 5" xfId="2531"/>
    <cellStyle name="SAPBEXaggData 8 2 2 5 2" xfId="7042"/>
    <cellStyle name="SAPBEXaggData 8 2 2 6" xfId="2532"/>
    <cellStyle name="SAPBEXaggData 8 2 2 6 2" xfId="7043"/>
    <cellStyle name="SAPBEXaggData 8 2 2 7" xfId="2533"/>
    <cellStyle name="SAPBEXaggData 8 2 2 7 2" xfId="7044"/>
    <cellStyle name="SAPBEXaggData 8 2 2 8" xfId="7038"/>
    <cellStyle name="SAPBEXaggData 8 2 3" xfId="7037"/>
    <cellStyle name="SAPBEXaggData 8 3" xfId="2534"/>
    <cellStyle name="SAPBEXaggData 8 3 2" xfId="2535"/>
    <cellStyle name="SAPBEXaggData 8 3 2 2" xfId="2536"/>
    <cellStyle name="SAPBEXaggData 8 3 2 2 2" xfId="7047"/>
    <cellStyle name="SAPBEXaggData 8 3 2 3" xfId="2537"/>
    <cellStyle name="SAPBEXaggData 8 3 2 3 2" xfId="7048"/>
    <cellStyle name="SAPBEXaggData 8 3 2 4" xfId="2538"/>
    <cellStyle name="SAPBEXaggData 8 3 2 4 2" xfId="7049"/>
    <cellStyle name="SAPBEXaggData 8 3 2 5" xfId="2539"/>
    <cellStyle name="SAPBEXaggData 8 3 2 5 2" xfId="7050"/>
    <cellStyle name="SAPBEXaggData 8 3 2 6" xfId="2540"/>
    <cellStyle name="SAPBEXaggData 8 3 2 6 2" xfId="7051"/>
    <cellStyle name="SAPBEXaggData 8 3 2 7" xfId="2541"/>
    <cellStyle name="SAPBEXaggData 8 3 2 7 2" xfId="7052"/>
    <cellStyle name="SAPBEXaggData 8 3 2 8" xfId="7046"/>
    <cellStyle name="SAPBEXaggData 8 3 3" xfId="7045"/>
    <cellStyle name="SAPBEXaggData 8 4" xfId="2542"/>
    <cellStyle name="SAPBEXaggData 8 4 2" xfId="2543"/>
    <cellStyle name="SAPBEXaggData 8 4 2 2" xfId="2544"/>
    <cellStyle name="SAPBEXaggData 8 4 2 2 2" xfId="7055"/>
    <cellStyle name="SAPBEXaggData 8 4 2 3" xfId="2545"/>
    <cellStyle name="SAPBEXaggData 8 4 2 3 2" xfId="7056"/>
    <cellStyle name="SAPBEXaggData 8 4 2 4" xfId="2546"/>
    <cellStyle name="SAPBEXaggData 8 4 2 4 2" xfId="7057"/>
    <cellStyle name="SAPBEXaggData 8 4 2 5" xfId="2547"/>
    <cellStyle name="SAPBEXaggData 8 4 2 5 2" xfId="7058"/>
    <cellStyle name="SAPBEXaggData 8 4 2 6" xfId="2548"/>
    <cellStyle name="SAPBEXaggData 8 4 2 6 2" xfId="7059"/>
    <cellStyle name="SAPBEXaggData 8 4 2 7" xfId="2549"/>
    <cellStyle name="SAPBEXaggData 8 4 2 7 2" xfId="7060"/>
    <cellStyle name="SAPBEXaggData 8 4 2 8" xfId="7054"/>
    <cellStyle name="SAPBEXaggData 8 4 3" xfId="7053"/>
    <cellStyle name="SAPBEXaggData 8 5" xfId="2550"/>
    <cellStyle name="SAPBEXaggData 8 5 2" xfId="2551"/>
    <cellStyle name="SAPBEXaggData 8 5 2 2" xfId="7062"/>
    <cellStyle name="SAPBEXaggData 8 5 3" xfId="2552"/>
    <cellStyle name="SAPBEXaggData 8 5 3 2" xfId="7063"/>
    <cellStyle name="SAPBEXaggData 8 5 4" xfId="2553"/>
    <cellStyle name="SAPBEXaggData 8 5 4 2" xfId="7064"/>
    <cellStyle name="SAPBEXaggData 8 5 5" xfId="2554"/>
    <cellStyle name="SAPBEXaggData 8 5 5 2" xfId="7065"/>
    <cellStyle name="SAPBEXaggData 8 5 6" xfId="2555"/>
    <cellStyle name="SAPBEXaggData 8 5 6 2" xfId="7066"/>
    <cellStyle name="SAPBEXaggData 8 5 7" xfId="2556"/>
    <cellStyle name="SAPBEXaggData 8 5 7 2" xfId="7067"/>
    <cellStyle name="SAPBEXaggData 8 5 8" xfId="7061"/>
    <cellStyle name="SAPBEXaggData 8 6" xfId="7036"/>
    <cellStyle name="SAPBEXaggData 9" xfId="2557"/>
    <cellStyle name="SAPBEXaggData 9 2" xfId="2558"/>
    <cellStyle name="SAPBEXaggData 9 2 2" xfId="2559"/>
    <cellStyle name="SAPBEXaggData 9 2 2 2" xfId="2560"/>
    <cellStyle name="SAPBEXaggData 9 2 2 2 2" xfId="7071"/>
    <cellStyle name="SAPBEXaggData 9 2 2 3" xfId="2561"/>
    <cellStyle name="SAPBEXaggData 9 2 2 3 2" xfId="7072"/>
    <cellStyle name="SAPBEXaggData 9 2 2 4" xfId="2562"/>
    <cellStyle name="SAPBEXaggData 9 2 2 4 2" xfId="7073"/>
    <cellStyle name="SAPBEXaggData 9 2 2 5" xfId="2563"/>
    <cellStyle name="SAPBEXaggData 9 2 2 5 2" xfId="7074"/>
    <cellStyle name="SAPBEXaggData 9 2 2 6" xfId="2564"/>
    <cellStyle name="SAPBEXaggData 9 2 2 6 2" xfId="7075"/>
    <cellStyle name="SAPBEXaggData 9 2 2 7" xfId="2565"/>
    <cellStyle name="SAPBEXaggData 9 2 2 7 2" xfId="7076"/>
    <cellStyle name="SAPBEXaggData 9 2 2 8" xfId="7070"/>
    <cellStyle name="SAPBEXaggData 9 2 3" xfId="7069"/>
    <cellStyle name="SAPBEXaggData 9 3" xfId="2566"/>
    <cellStyle name="SAPBEXaggData 9 3 2" xfId="2567"/>
    <cellStyle name="SAPBEXaggData 9 3 2 2" xfId="2568"/>
    <cellStyle name="SAPBEXaggData 9 3 2 2 2" xfId="7079"/>
    <cellStyle name="SAPBEXaggData 9 3 2 3" xfId="2569"/>
    <cellStyle name="SAPBEXaggData 9 3 2 3 2" xfId="7080"/>
    <cellStyle name="SAPBEXaggData 9 3 2 4" xfId="2570"/>
    <cellStyle name="SAPBEXaggData 9 3 2 4 2" xfId="7081"/>
    <cellStyle name="SAPBEXaggData 9 3 2 5" xfId="2571"/>
    <cellStyle name="SAPBEXaggData 9 3 2 5 2" xfId="7082"/>
    <cellStyle name="SAPBEXaggData 9 3 2 6" xfId="2572"/>
    <cellStyle name="SAPBEXaggData 9 3 2 6 2" xfId="7083"/>
    <cellStyle name="SAPBEXaggData 9 3 2 7" xfId="2573"/>
    <cellStyle name="SAPBEXaggData 9 3 2 7 2" xfId="7084"/>
    <cellStyle name="SAPBEXaggData 9 3 2 8" xfId="7078"/>
    <cellStyle name="SAPBEXaggData 9 3 3" xfId="7077"/>
    <cellStyle name="SAPBEXaggData 9 4" xfId="2574"/>
    <cellStyle name="SAPBEXaggData 9 4 2" xfId="2575"/>
    <cellStyle name="SAPBEXaggData 9 4 2 2" xfId="2576"/>
    <cellStyle name="SAPBEXaggData 9 4 2 2 2" xfId="7087"/>
    <cellStyle name="SAPBEXaggData 9 4 2 3" xfId="2577"/>
    <cellStyle name="SAPBEXaggData 9 4 2 3 2" xfId="7088"/>
    <cellStyle name="SAPBEXaggData 9 4 2 4" xfId="2578"/>
    <cellStyle name="SAPBEXaggData 9 4 2 4 2" xfId="7089"/>
    <cellStyle name="SAPBEXaggData 9 4 2 5" xfId="2579"/>
    <cellStyle name="SAPBEXaggData 9 4 2 5 2" xfId="7090"/>
    <cellStyle name="SAPBEXaggData 9 4 2 6" xfId="2580"/>
    <cellStyle name="SAPBEXaggData 9 4 2 6 2" xfId="7091"/>
    <cellStyle name="SAPBEXaggData 9 4 2 7" xfId="2581"/>
    <cellStyle name="SAPBEXaggData 9 4 2 7 2" xfId="7092"/>
    <cellStyle name="SAPBEXaggData 9 4 2 8" xfId="7086"/>
    <cellStyle name="SAPBEXaggData 9 4 3" xfId="7085"/>
    <cellStyle name="SAPBEXaggData 9 5" xfId="2582"/>
    <cellStyle name="SAPBEXaggData 9 5 2" xfId="2583"/>
    <cellStyle name="SAPBEXaggData 9 5 2 2" xfId="7094"/>
    <cellStyle name="SAPBEXaggData 9 5 3" xfId="2584"/>
    <cellStyle name="SAPBEXaggData 9 5 3 2" xfId="7095"/>
    <cellStyle name="SAPBEXaggData 9 5 4" xfId="2585"/>
    <cellStyle name="SAPBEXaggData 9 5 4 2" xfId="7096"/>
    <cellStyle name="SAPBEXaggData 9 5 5" xfId="2586"/>
    <cellStyle name="SAPBEXaggData 9 5 5 2" xfId="7097"/>
    <cellStyle name="SAPBEXaggData 9 5 6" xfId="2587"/>
    <cellStyle name="SAPBEXaggData 9 5 6 2" xfId="7098"/>
    <cellStyle name="SAPBEXaggData 9 5 7" xfId="2588"/>
    <cellStyle name="SAPBEXaggData 9 5 7 2" xfId="7099"/>
    <cellStyle name="SAPBEXaggData 9 5 8" xfId="7093"/>
    <cellStyle name="SAPBEXaggData 9 6" xfId="7068"/>
    <cellStyle name="SAPBEXaggDataEmph" xfId="2589"/>
    <cellStyle name="SAPBEXaggDataEmph 2" xfId="2590"/>
    <cellStyle name="SAPBEXaggDataEmph 2 2" xfId="2591"/>
    <cellStyle name="SAPBEXaggDataEmph 2 2 2" xfId="7102"/>
    <cellStyle name="SAPBEXaggDataEmph 2 3" xfId="2592"/>
    <cellStyle name="SAPBEXaggDataEmph 2 3 2" xfId="7103"/>
    <cellStyle name="SAPBEXaggDataEmph 2 4" xfId="2593"/>
    <cellStyle name="SAPBEXaggDataEmph 2 4 2" xfId="7104"/>
    <cellStyle name="SAPBEXaggDataEmph 2 5" xfId="2594"/>
    <cellStyle name="SAPBEXaggDataEmph 2 5 2" xfId="7105"/>
    <cellStyle name="SAPBEXaggDataEmph 2 6" xfId="2595"/>
    <cellStyle name="SAPBEXaggDataEmph 2 6 2" xfId="7106"/>
    <cellStyle name="SAPBEXaggDataEmph 2 7" xfId="2596"/>
    <cellStyle name="SAPBEXaggDataEmph 2 7 2" xfId="7107"/>
    <cellStyle name="SAPBEXaggDataEmph 2 8" xfId="7101"/>
    <cellStyle name="SAPBEXaggDataEmph 3" xfId="7100"/>
    <cellStyle name="SAPBEXaggItem" xfId="2597"/>
    <cellStyle name="SAPBEXaggItem 10" xfId="2598"/>
    <cellStyle name="SAPBEXaggItem 10 2" xfId="2599"/>
    <cellStyle name="SAPBEXaggItem 10 2 2" xfId="2600"/>
    <cellStyle name="SAPBEXaggItem 10 2 2 2" xfId="7111"/>
    <cellStyle name="SAPBEXaggItem 10 2 3" xfId="2601"/>
    <cellStyle name="SAPBEXaggItem 10 2 3 2" xfId="7112"/>
    <cellStyle name="SAPBEXaggItem 10 2 4" xfId="2602"/>
    <cellStyle name="SAPBEXaggItem 10 2 4 2" xfId="7113"/>
    <cellStyle name="SAPBEXaggItem 10 2 5" xfId="2603"/>
    <cellStyle name="SAPBEXaggItem 10 2 5 2" xfId="7114"/>
    <cellStyle name="SAPBEXaggItem 10 2 6" xfId="2604"/>
    <cellStyle name="SAPBEXaggItem 10 2 6 2" xfId="7115"/>
    <cellStyle name="SAPBEXaggItem 10 2 7" xfId="2605"/>
    <cellStyle name="SAPBEXaggItem 10 2 7 2" xfId="7116"/>
    <cellStyle name="SAPBEXaggItem 10 2 8" xfId="7110"/>
    <cellStyle name="SAPBEXaggItem 10 3" xfId="7109"/>
    <cellStyle name="SAPBEXaggItem 11" xfId="2606"/>
    <cellStyle name="SAPBEXaggItem 11 2" xfId="2607"/>
    <cellStyle name="SAPBEXaggItem 11 2 2" xfId="7118"/>
    <cellStyle name="SAPBEXaggItem 11 3" xfId="2608"/>
    <cellStyle name="SAPBEXaggItem 11 3 2" xfId="7119"/>
    <cellStyle name="SAPBEXaggItem 11 4" xfId="2609"/>
    <cellStyle name="SAPBEXaggItem 11 4 2" xfId="7120"/>
    <cellStyle name="SAPBEXaggItem 11 5" xfId="2610"/>
    <cellStyle name="SAPBEXaggItem 11 5 2" xfId="7121"/>
    <cellStyle name="SAPBEXaggItem 11 6" xfId="2611"/>
    <cellStyle name="SAPBEXaggItem 11 6 2" xfId="7122"/>
    <cellStyle name="SAPBEXaggItem 11 7" xfId="2612"/>
    <cellStyle name="SAPBEXaggItem 11 7 2" xfId="7123"/>
    <cellStyle name="SAPBEXaggItem 11 8" xfId="7117"/>
    <cellStyle name="SAPBEXaggItem 12" xfId="7108"/>
    <cellStyle name="SAPBEXaggItem 2" xfId="2613"/>
    <cellStyle name="SAPBEXaggItem 2 10" xfId="2614"/>
    <cellStyle name="SAPBEXaggItem 2 10 2" xfId="2615"/>
    <cellStyle name="SAPBEXaggItem 2 10 2 2" xfId="7126"/>
    <cellStyle name="SAPBEXaggItem 2 10 3" xfId="2616"/>
    <cellStyle name="SAPBEXaggItem 2 10 3 2" xfId="7127"/>
    <cellStyle name="SAPBEXaggItem 2 10 4" xfId="2617"/>
    <cellStyle name="SAPBEXaggItem 2 10 4 2" xfId="7128"/>
    <cellStyle name="SAPBEXaggItem 2 10 5" xfId="2618"/>
    <cellStyle name="SAPBEXaggItem 2 10 5 2" xfId="7129"/>
    <cellStyle name="SAPBEXaggItem 2 10 6" xfId="2619"/>
    <cellStyle name="SAPBEXaggItem 2 10 6 2" xfId="7130"/>
    <cellStyle name="SAPBEXaggItem 2 10 7" xfId="2620"/>
    <cellStyle name="SAPBEXaggItem 2 10 7 2" xfId="7131"/>
    <cellStyle name="SAPBEXaggItem 2 10 8" xfId="7125"/>
    <cellStyle name="SAPBEXaggItem 2 11" xfId="7124"/>
    <cellStyle name="SAPBEXaggItem 2 2" xfId="2621"/>
    <cellStyle name="SAPBEXaggItem 2 2 2" xfId="2622"/>
    <cellStyle name="SAPBEXaggItem 2 2 2 2" xfId="2623"/>
    <cellStyle name="SAPBEXaggItem 2 2 2 2 2" xfId="2624"/>
    <cellStyle name="SAPBEXaggItem 2 2 2 2 2 2" xfId="7135"/>
    <cellStyle name="SAPBEXaggItem 2 2 2 2 3" xfId="2625"/>
    <cellStyle name="SAPBEXaggItem 2 2 2 2 3 2" xfId="7136"/>
    <cellStyle name="SAPBEXaggItem 2 2 2 2 4" xfId="2626"/>
    <cellStyle name="SAPBEXaggItem 2 2 2 2 4 2" xfId="7137"/>
    <cellStyle name="SAPBEXaggItem 2 2 2 2 5" xfId="2627"/>
    <cellStyle name="SAPBEXaggItem 2 2 2 2 5 2" xfId="7138"/>
    <cellStyle name="SAPBEXaggItem 2 2 2 2 6" xfId="2628"/>
    <cellStyle name="SAPBEXaggItem 2 2 2 2 6 2" xfId="7139"/>
    <cellStyle name="SAPBEXaggItem 2 2 2 2 7" xfId="2629"/>
    <cellStyle name="SAPBEXaggItem 2 2 2 2 7 2" xfId="7140"/>
    <cellStyle name="SAPBEXaggItem 2 2 2 2 8" xfId="7134"/>
    <cellStyle name="SAPBEXaggItem 2 2 2 3" xfId="7133"/>
    <cellStyle name="SAPBEXaggItem 2 2 3" xfId="2630"/>
    <cellStyle name="SAPBEXaggItem 2 2 3 2" xfId="2631"/>
    <cellStyle name="SAPBEXaggItem 2 2 3 2 2" xfId="2632"/>
    <cellStyle name="SAPBEXaggItem 2 2 3 2 2 2" xfId="7143"/>
    <cellStyle name="SAPBEXaggItem 2 2 3 2 3" xfId="2633"/>
    <cellStyle name="SAPBEXaggItem 2 2 3 2 3 2" xfId="7144"/>
    <cellStyle name="SAPBEXaggItem 2 2 3 2 4" xfId="2634"/>
    <cellStyle name="SAPBEXaggItem 2 2 3 2 4 2" xfId="7145"/>
    <cellStyle name="SAPBEXaggItem 2 2 3 2 5" xfId="2635"/>
    <cellStyle name="SAPBEXaggItem 2 2 3 2 5 2" xfId="7146"/>
    <cellStyle name="SAPBEXaggItem 2 2 3 2 6" xfId="2636"/>
    <cellStyle name="SAPBEXaggItem 2 2 3 2 6 2" xfId="7147"/>
    <cellStyle name="SAPBEXaggItem 2 2 3 2 7" xfId="2637"/>
    <cellStyle name="SAPBEXaggItem 2 2 3 2 7 2" xfId="7148"/>
    <cellStyle name="SAPBEXaggItem 2 2 3 2 8" xfId="7142"/>
    <cellStyle name="SAPBEXaggItem 2 2 3 3" xfId="7141"/>
    <cellStyle name="SAPBEXaggItem 2 2 4" xfId="2638"/>
    <cellStyle name="SAPBEXaggItem 2 2 4 2" xfId="2639"/>
    <cellStyle name="SAPBEXaggItem 2 2 4 2 2" xfId="2640"/>
    <cellStyle name="SAPBEXaggItem 2 2 4 2 2 2" xfId="7151"/>
    <cellStyle name="SAPBEXaggItem 2 2 4 2 3" xfId="2641"/>
    <cellStyle name="SAPBEXaggItem 2 2 4 2 3 2" xfId="7152"/>
    <cellStyle name="SAPBEXaggItem 2 2 4 2 4" xfId="2642"/>
    <cellStyle name="SAPBEXaggItem 2 2 4 2 4 2" xfId="7153"/>
    <cellStyle name="SAPBEXaggItem 2 2 4 2 5" xfId="2643"/>
    <cellStyle name="SAPBEXaggItem 2 2 4 2 5 2" xfId="7154"/>
    <cellStyle name="SAPBEXaggItem 2 2 4 2 6" xfId="2644"/>
    <cellStyle name="SAPBEXaggItem 2 2 4 2 6 2" xfId="7155"/>
    <cellStyle name="SAPBEXaggItem 2 2 4 2 7" xfId="2645"/>
    <cellStyle name="SAPBEXaggItem 2 2 4 2 7 2" xfId="7156"/>
    <cellStyle name="SAPBEXaggItem 2 2 4 2 8" xfId="7150"/>
    <cellStyle name="SAPBEXaggItem 2 2 4 3" xfId="7149"/>
    <cellStyle name="SAPBEXaggItem 2 2 5" xfId="2646"/>
    <cellStyle name="SAPBEXaggItem 2 2 5 2" xfId="2647"/>
    <cellStyle name="SAPBEXaggItem 2 2 5 2 2" xfId="7158"/>
    <cellStyle name="SAPBEXaggItem 2 2 5 3" xfId="2648"/>
    <cellStyle name="SAPBEXaggItem 2 2 5 3 2" xfId="7159"/>
    <cellStyle name="SAPBEXaggItem 2 2 5 4" xfId="2649"/>
    <cellStyle name="SAPBEXaggItem 2 2 5 4 2" xfId="7160"/>
    <cellStyle name="SAPBEXaggItem 2 2 5 5" xfId="2650"/>
    <cellStyle name="SAPBEXaggItem 2 2 5 5 2" xfId="7161"/>
    <cellStyle name="SAPBEXaggItem 2 2 5 6" xfId="2651"/>
    <cellStyle name="SAPBEXaggItem 2 2 5 6 2" xfId="7162"/>
    <cellStyle name="SAPBEXaggItem 2 2 5 7" xfId="2652"/>
    <cellStyle name="SAPBEXaggItem 2 2 5 7 2" xfId="7163"/>
    <cellStyle name="SAPBEXaggItem 2 2 5 8" xfId="7157"/>
    <cellStyle name="SAPBEXaggItem 2 2 6" xfId="7132"/>
    <cellStyle name="SAPBEXaggItem 2 3" xfId="2653"/>
    <cellStyle name="SAPBEXaggItem 2 3 2" xfId="2654"/>
    <cellStyle name="SAPBEXaggItem 2 3 2 2" xfId="2655"/>
    <cellStyle name="SAPBEXaggItem 2 3 2 2 2" xfId="2656"/>
    <cellStyle name="SAPBEXaggItem 2 3 2 2 2 2" xfId="7167"/>
    <cellStyle name="SAPBEXaggItem 2 3 2 2 3" xfId="2657"/>
    <cellStyle name="SAPBEXaggItem 2 3 2 2 3 2" xfId="7168"/>
    <cellStyle name="SAPBEXaggItem 2 3 2 2 4" xfId="2658"/>
    <cellStyle name="SAPBEXaggItem 2 3 2 2 4 2" xfId="7169"/>
    <cellStyle name="SAPBEXaggItem 2 3 2 2 5" xfId="2659"/>
    <cellStyle name="SAPBEXaggItem 2 3 2 2 5 2" xfId="7170"/>
    <cellStyle name="SAPBEXaggItem 2 3 2 2 6" xfId="2660"/>
    <cellStyle name="SAPBEXaggItem 2 3 2 2 6 2" xfId="7171"/>
    <cellStyle name="SAPBEXaggItem 2 3 2 2 7" xfId="2661"/>
    <cellStyle name="SAPBEXaggItem 2 3 2 2 7 2" xfId="7172"/>
    <cellStyle name="SAPBEXaggItem 2 3 2 2 8" xfId="7166"/>
    <cellStyle name="SAPBEXaggItem 2 3 2 3" xfId="7165"/>
    <cellStyle name="SAPBEXaggItem 2 3 3" xfId="2662"/>
    <cellStyle name="SAPBEXaggItem 2 3 3 2" xfId="2663"/>
    <cellStyle name="SAPBEXaggItem 2 3 3 2 2" xfId="2664"/>
    <cellStyle name="SAPBEXaggItem 2 3 3 2 2 2" xfId="7175"/>
    <cellStyle name="SAPBEXaggItem 2 3 3 2 3" xfId="2665"/>
    <cellStyle name="SAPBEXaggItem 2 3 3 2 3 2" xfId="7176"/>
    <cellStyle name="SAPBEXaggItem 2 3 3 2 4" xfId="2666"/>
    <cellStyle name="SAPBEXaggItem 2 3 3 2 4 2" xfId="7177"/>
    <cellStyle name="SAPBEXaggItem 2 3 3 2 5" xfId="2667"/>
    <cellStyle name="SAPBEXaggItem 2 3 3 2 5 2" xfId="7178"/>
    <cellStyle name="SAPBEXaggItem 2 3 3 2 6" xfId="2668"/>
    <cellStyle name="SAPBEXaggItem 2 3 3 2 6 2" xfId="7179"/>
    <cellStyle name="SAPBEXaggItem 2 3 3 2 7" xfId="2669"/>
    <cellStyle name="SAPBEXaggItem 2 3 3 2 7 2" xfId="7180"/>
    <cellStyle name="SAPBEXaggItem 2 3 3 2 8" xfId="7174"/>
    <cellStyle name="SAPBEXaggItem 2 3 3 3" xfId="7173"/>
    <cellStyle name="SAPBEXaggItem 2 3 4" xfId="2670"/>
    <cellStyle name="SAPBEXaggItem 2 3 4 2" xfId="2671"/>
    <cellStyle name="SAPBEXaggItem 2 3 4 2 2" xfId="2672"/>
    <cellStyle name="SAPBEXaggItem 2 3 4 2 2 2" xfId="7183"/>
    <cellStyle name="SAPBEXaggItem 2 3 4 2 3" xfId="2673"/>
    <cellStyle name="SAPBEXaggItem 2 3 4 2 3 2" xfId="7184"/>
    <cellStyle name="SAPBEXaggItem 2 3 4 2 4" xfId="2674"/>
    <cellStyle name="SAPBEXaggItem 2 3 4 2 4 2" xfId="7185"/>
    <cellStyle name="SAPBEXaggItem 2 3 4 2 5" xfId="2675"/>
    <cellStyle name="SAPBEXaggItem 2 3 4 2 5 2" xfId="7186"/>
    <cellStyle name="SAPBEXaggItem 2 3 4 2 6" xfId="2676"/>
    <cellStyle name="SAPBEXaggItem 2 3 4 2 6 2" xfId="7187"/>
    <cellStyle name="SAPBEXaggItem 2 3 4 2 7" xfId="2677"/>
    <cellStyle name="SAPBEXaggItem 2 3 4 2 7 2" xfId="7188"/>
    <cellStyle name="SAPBEXaggItem 2 3 4 2 8" xfId="7182"/>
    <cellStyle name="SAPBEXaggItem 2 3 4 3" xfId="7181"/>
    <cellStyle name="SAPBEXaggItem 2 3 5" xfId="2678"/>
    <cellStyle name="SAPBEXaggItem 2 3 5 2" xfId="2679"/>
    <cellStyle name="SAPBEXaggItem 2 3 5 2 2" xfId="7190"/>
    <cellStyle name="SAPBEXaggItem 2 3 5 3" xfId="2680"/>
    <cellStyle name="SAPBEXaggItem 2 3 5 3 2" xfId="7191"/>
    <cellStyle name="SAPBEXaggItem 2 3 5 4" xfId="2681"/>
    <cellStyle name="SAPBEXaggItem 2 3 5 4 2" xfId="7192"/>
    <cellStyle name="SAPBEXaggItem 2 3 5 5" xfId="2682"/>
    <cellStyle name="SAPBEXaggItem 2 3 5 5 2" xfId="7193"/>
    <cellStyle name="SAPBEXaggItem 2 3 5 6" xfId="2683"/>
    <cellStyle name="SAPBEXaggItem 2 3 5 6 2" xfId="7194"/>
    <cellStyle name="SAPBEXaggItem 2 3 5 7" xfId="2684"/>
    <cellStyle name="SAPBEXaggItem 2 3 5 7 2" xfId="7195"/>
    <cellStyle name="SAPBEXaggItem 2 3 5 8" xfId="7189"/>
    <cellStyle name="SAPBEXaggItem 2 3 6" xfId="7164"/>
    <cellStyle name="SAPBEXaggItem 2 4" xfId="2685"/>
    <cellStyle name="SAPBEXaggItem 2 4 2" xfId="2686"/>
    <cellStyle name="SAPBEXaggItem 2 4 2 2" xfId="2687"/>
    <cellStyle name="SAPBEXaggItem 2 4 2 2 2" xfId="2688"/>
    <cellStyle name="SAPBEXaggItem 2 4 2 2 2 2" xfId="7199"/>
    <cellStyle name="SAPBEXaggItem 2 4 2 2 3" xfId="2689"/>
    <cellStyle name="SAPBEXaggItem 2 4 2 2 3 2" xfId="7200"/>
    <cellStyle name="SAPBEXaggItem 2 4 2 2 4" xfId="2690"/>
    <cellStyle name="SAPBEXaggItem 2 4 2 2 4 2" xfId="7201"/>
    <cellStyle name="SAPBEXaggItem 2 4 2 2 5" xfId="2691"/>
    <cellStyle name="SAPBEXaggItem 2 4 2 2 5 2" xfId="7202"/>
    <cellStyle name="SAPBEXaggItem 2 4 2 2 6" xfId="2692"/>
    <cellStyle name="SAPBEXaggItem 2 4 2 2 6 2" xfId="7203"/>
    <cellStyle name="SAPBEXaggItem 2 4 2 2 7" xfId="2693"/>
    <cellStyle name="SAPBEXaggItem 2 4 2 2 7 2" xfId="7204"/>
    <cellStyle name="SAPBEXaggItem 2 4 2 2 8" xfId="7198"/>
    <cellStyle name="SAPBEXaggItem 2 4 2 3" xfId="7197"/>
    <cellStyle name="SAPBEXaggItem 2 4 3" xfId="2694"/>
    <cellStyle name="SAPBEXaggItem 2 4 3 2" xfId="2695"/>
    <cellStyle name="SAPBEXaggItem 2 4 3 2 2" xfId="2696"/>
    <cellStyle name="SAPBEXaggItem 2 4 3 2 2 2" xfId="7207"/>
    <cellStyle name="SAPBEXaggItem 2 4 3 2 3" xfId="2697"/>
    <cellStyle name="SAPBEXaggItem 2 4 3 2 3 2" xfId="7208"/>
    <cellStyle name="SAPBEXaggItem 2 4 3 2 4" xfId="2698"/>
    <cellStyle name="SAPBEXaggItem 2 4 3 2 4 2" xfId="7209"/>
    <cellStyle name="SAPBEXaggItem 2 4 3 2 5" xfId="2699"/>
    <cellStyle name="SAPBEXaggItem 2 4 3 2 5 2" xfId="7210"/>
    <cellStyle name="SAPBEXaggItem 2 4 3 2 6" xfId="2700"/>
    <cellStyle name="SAPBEXaggItem 2 4 3 2 6 2" xfId="7211"/>
    <cellStyle name="SAPBEXaggItem 2 4 3 2 7" xfId="2701"/>
    <cellStyle name="SAPBEXaggItem 2 4 3 2 7 2" xfId="7212"/>
    <cellStyle name="SAPBEXaggItem 2 4 3 2 8" xfId="7206"/>
    <cellStyle name="SAPBEXaggItem 2 4 3 3" xfId="7205"/>
    <cellStyle name="SAPBEXaggItem 2 4 4" xfId="2702"/>
    <cellStyle name="SAPBEXaggItem 2 4 4 2" xfId="2703"/>
    <cellStyle name="SAPBEXaggItem 2 4 4 2 2" xfId="2704"/>
    <cellStyle name="SAPBEXaggItem 2 4 4 2 2 2" xfId="7215"/>
    <cellStyle name="SAPBEXaggItem 2 4 4 2 3" xfId="2705"/>
    <cellStyle name="SAPBEXaggItem 2 4 4 2 3 2" xfId="7216"/>
    <cellStyle name="SAPBEXaggItem 2 4 4 2 4" xfId="2706"/>
    <cellStyle name="SAPBEXaggItem 2 4 4 2 4 2" xfId="7217"/>
    <cellStyle name="SAPBEXaggItem 2 4 4 2 5" xfId="2707"/>
    <cellStyle name="SAPBEXaggItem 2 4 4 2 5 2" xfId="7218"/>
    <cellStyle name="SAPBEXaggItem 2 4 4 2 6" xfId="2708"/>
    <cellStyle name="SAPBEXaggItem 2 4 4 2 6 2" xfId="7219"/>
    <cellStyle name="SAPBEXaggItem 2 4 4 2 7" xfId="2709"/>
    <cellStyle name="SAPBEXaggItem 2 4 4 2 7 2" xfId="7220"/>
    <cellStyle name="SAPBEXaggItem 2 4 4 2 8" xfId="7214"/>
    <cellStyle name="SAPBEXaggItem 2 4 4 3" xfId="7213"/>
    <cellStyle name="SAPBEXaggItem 2 4 5" xfId="2710"/>
    <cellStyle name="SAPBEXaggItem 2 4 5 2" xfId="2711"/>
    <cellStyle name="SAPBEXaggItem 2 4 5 2 2" xfId="7222"/>
    <cellStyle name="SAPBEXaggItem 2 4 5 3" xfId="2712"/>
    <cellStyle name="SAPBEXaggItem 2 4 5 3 2" xfId="7223"/>
    <cellStyle name="SAPBEXaggItem 2 4 5 4" xfId="2713"/>
    <cellStyle name="SAPBEXaggItem 2 4 5 4 2" xfId="7224"/>
    <cellStyle name="SAPBEXaggItem 2 4 5 5" xfId="2714"/>
    <cellStyle name="SAPBEXaggItem 2 4 5 5 2" xfId="7225"/>
    <cellStyle name="SAPBEXaggItem 2 4 5 6" xfId="2715"/>
    <cellStyle name="SAPBEXaggItem 2 4 5 6 2" xfId="7226"/>
    <cellStyle name="SAPBEXaggItem 2 4 5 7" xfId="2716"/>
    <cellStyle name="SAPBEXaggItem 2 4 5 7 2" xfId="7227"/>
    <cellStyle name="SAPBEXaggItem 2 4 5 8" xfId="7221"/>
    <cellStyle name="SAPBEXaggItem 2 4 6" xfId="7196"/>
    <cellStyle name="SAPBEXaggItem 2 5" xfId="2717"/>
    <cellStyle name="SAPBEXaggItem 2 5 2" xfId="2718"/>
    <cellStyle name="SAPBEXaggItem 2 5 2 2" xfId="2719"/>
    <cellStyle name="SAPBEXaggItem 2 5 2 2 2" xfId="2720"/>
    <cellStyle name="SAPBEXaggItem 2 5 2 2 2 2" xfId="7231"/>
    <cellStyle name="SAPBEXaggItem 2 5 2 2 3" xfId="2721"/>
    <cellStyle name="SAPBEXaggItem 2 5 2 2 3 2" xfId="7232"/>
    <cellStyle name="SAPBEXaggItem 2 5 2 2 4" xfId="2722"/>
    <cellStyle name="SAPBEXaggItem 2 5 2 2 4 2" xfId="7233"/>
    <cellStyle name="SAPBEXaggItem 2 5 2 2 5" xfId="2723"/>
    <cellStyle name="SAPBEXaggItem 2 5 2 2 5 2" xfId="7234"/>
    <cellStyle name="SAPBEXaggItem 2 5 2 2 6" xfId="2724"/>
    <cellStyle name="SAPBEXaggItem 2 5 2 2 6 2" xfId="7235"/>
    <cellStyle name="SAPBEXaggItem 2 5 2 2 7" xfId="2725"/>
    <cellStyle name="SAPBEXaggItem 2 5 2 2 7 2" xfId="7236"/>
    <cellStyle name="SAPBEXaggItem 2 5 2 2 8" xfId="7230"/>
    <cellStyle name="SAPBEXaggItem 2 5 2 3" xfId="7229"/>
    <cellStyle name="SAPBEXaggItem 2 5 3" xfId="2726"/>
    <cellStyle name="SAPBEXaggItem 2 5 3 2" xfId="2727"/>
    <cellStyle name="SAPBEXaggItem 2 5 3 2 2" xfId="2728"/>
    <cellStyle name="SAPBEXaggItem 2 5 3 2 2 2" xfId="7239"/>
    <cellStyle name="SAPBEXaggItem 2 5 3 2 3" xfId="2729"/>
    <cellStyle name="SAPBEXaggItem 2 5 3 2 3 2" xfId="7240"/>
    <cellStyle name="SAPBEXaggItem 2 5 3 2 4" xfId="2730"/>
    <cellStyle name="SAPBEXaggItem 2 5 3 2 4 2" xfId="7241"/>
    <cellStyle name="SAPBEXaggItem 2 5 3 2 5" xfId="2731"/>
    <cellStyle name="SAPBEXaggItem 2 5 3 2 5 2" xfId="7242"/>
    <cellStyle name="SAPBEXaggItem 2 5 3 2 6" xfId="2732"/>
    <cellStyle name="SAPBEXaggItem 2 5 3 2 6 2" xfId="7243"/>
    <cellStyle name="SAPBEXaggItem 2 5 3 2 7" xfId="2733"/>
    <cellStyle name="SAPBEXaggItem 2 5 3 2 7 2" xfId="7244"/>
    <cellStyle name="SAPBEXaggItem 2 5 3 2 8" xfId="7238"/>
    <cellStyle name="SAPBEXaggItem 2 5 3 3" xfId="7237"/>
    <cellStyle name="SAPBEXaggItem 2 5 4" xfId="2734"/>
    <cellStyle name="SAPBEXaggItem 2 5 4 2" xfId="2735"/>
    <cellStyle name="SAPBEXaggItem 2 5 4 2 2" xfId="2736"/>
    <cellStyle name="SAPBEXaggItem 2 5 4 2 2 2" xfId="7247"/>
    <cellStyle name="SAPBEXaggItem 2 5 4 2 3" xfId="2737"/>
    <cellStyle name="SAPBEXaggItem 2 5 4 2 3 2" xfId="7248"/>
    <cellStyle name="SAPBEXaggItem 2 5 4 2 4" xfId="2738"/>
    <cellStyle name="SAPBEXaggItem 2 5 4 2 4 2" xfId="7249"/>
    <cellStyle name="SAPBEXaggItem 2 5 4 2 5" xfId="2739"/>
    <cellStyle name="SAPBEXaggItem 2 5 4 2 5 2" xfId="7250"/>
    <cellStyle name="SAPBEXaggItem 2 5 4 2 6" xfId="2740"/>
    <cellStyle name="SAPBEXaggItem 2 5 4 2 6 2" xfId="7251"/>
    <cellStyle name="SAPBEXaggItem 2 5 4 2 7" xfId="2741"/>
    <cellStyle name="SAPBEXaggItem 2 5 4 2 7 2" xfId="7252"/>
    <cellStyle name="SAPBEXaggItem 2 5 4 2 8" xfId="7246"/>
    <cellStyle name="SAPBEXaggItem 2 5 4 3" xfId="7245"/>
    <cellStyle name="SAPBEXaggItem 2 5 5" xfId="2742"/>
    <cellStyle name="SAPBEXaggItem 2 5 5 2" xfId="2743"/>
    <cellStyle name="SAPBEXaggItem 2 5 5 2 2" xfId="7254"/>
    <cellStyle name="SAPBEXaggItem 2 5 5 3" xfId="2744"/>
    <cellStyle name="SAPBEXaggItem 2 5 5 3 2" xfId="7255"/>
    <cellStyle name="SAPBEXaggItem 2 5 5 4" xfId="2745"/>
    <cellStyle name="SAPBEXaggItem 2 5 5 4 2" xfId="7256"/>
    <cellStyle name="SAPBEXaggItem 2 5 5 5" xfId="2746"/>
    <cellStyle name="SAPBEXaggItem 2 5 5 5 2" xfId="7257"/>
    <cellStyle name="SAPBEXaggItem 2 5 5 6" xfId="2747"/>
    <cellStyle name="SAPBEXaggItem 2 5 5 6 2" xfId="7258"/>
    <cellStyle name="SAPBEXaggItem 2 5 5 7" xfId="2748"/>
    <cellStyle name="SAPBEXaggItem 2 5 5 7 2" xfId="7259"/>
    <cellStyle name="SAPBEXaggItem 2 5 5 8" xfId="7253"/>
    <cellStyle name="SAPBEXaggItem 2 5 6" xfId="7228"/>
    <cellStyle name="SAPBEXaggItem 2 6" xfId="2749"/>
    <cellStyle name="SAPBEXaggItem 2 6 2" xfId="2750"/>
    <cellStyle name="SAPBEXaggItem 2 6 2 2" xfId="2751"/>
    <cellStyle name="SAPBEXaggItem 2 6 2 2 2" xfId="2752"/>
    <cellStyle name="SAPBEXaggItem 2 6 2 2 2 2" xfId="7263"/>
    <cellStyle name="SAPBEXaggItem 2 6 2 2 3" xfId="2753"/>
    <cellStyle name="SAPBEXaggItem 2 6 2 2 3 2" xfId="7264"/>
    <cellStyle name="SAPBEXaggItem 2 6 2 2 4" xfId="2754"/>
    <cellStyle name="SAPBEXaggItem 2 6 2 2 4 2" xfId="7265"/>
    <cellStyle name="SAPBEXaggItem 2 6 2 2 5" xfId="2755"/>
    <cellStyle name="SAPBEXaggItem 2 6 2 2 5 2" xfId="7266"/>
    <cellStyle name="SAPBEXaggItem 2 6 2 2 6" xfId="2756"/>
    <cellStyle name="SAPBEXaggItem 2 6 2 2 6 2" xfId="7267"/>
    <cellStyle name="SAPBEXaggItem 2 6 2 2 7" xfId="2757"/>
    <cellStyle name="SAPBEXaggItem 2 6 2 2 7 2" xfId="7268"/>
    <cellStyle name="SAPBEXaggItem 2 6 2 2 8" xfId="7262"/>
    <cellStyle name="SAPBEXaggItem 2 6 2 3" xfId="7261"/>
    <cellStyle name="SAPBEXaggItem 2 6 3" xfId="2758"/>
    <cellStyle name="SAPBEXaggItem 2 6 3 2" xfId="2759"/>
    <cellStyle name="SAPBEXaggItem 2 6 3 2 2" xfId="2760"/>
    <cellStyle name="SAPBEXaggItem 2 6 3 2 2 2" xfId="7271"/>
    <cellStyle name="SAPBEXaggItem 2 6 3 2 3" xfId="2761"/>
    <cellStyle name="SAPBEXaggItem 2 6 3 2 3 2" xfId="7272"/>
    <cellStyle name="SAPBEXaggItem 2 6 3 2 4" xfId="2762"/>
    <cellStyle name="SAPBEXaggItem 2 6 3 2 4 2" xfId="7273"/>
    <cellStyle name="SAPBEXaggItem 2 6 3 2 5" xfId="2763"/>
    <cellStyle name="SAPBEXaggItem 2 6 3 2 5 2" xfId="7274"/>
    <cellStyle name="SAPBEXaggItem 2 6 3 2 6" xfId="2764"/>
    <cellStyle name="SAPBEXaggItem 2 6 3 2 6 2" xfId="7275"/>
    <cellStyle name="SAPBEXaggItem 2 6 3 2 7" xfId="2765"/>
    <cellStyle name="SAPBEXaggItem 2 6 3 2 7 2" xfId="7276"/>
    <cellStyle name="SAPBEXaggItem 2 6 3 2 8" xfId="7270"/>
    <cellStyle name="SAPBEXaggItem 2 6 3 3" xfId="7269"/>
    <cellStyle name="SAPBEXaggItem 2 6 4" xfId="2766"/>
    <cellStyle name="SAPBEXaggItem 2 6 4 2" xfId="2767"/>
    <cellStyle name="SAPBEXaggItem 2 6 4 2 2" xfId="2768"/>
    <cellStyle name="SAPBEXaggItem 2 6 4 2 2 2" xfId="7279"/>
    <cellStyle name="SAPBEXaggItem 2 6 4 2 3" xfId="2769"/>
    <cellStyle name="SAPBEXaggItem 2 6 4 2 3 2" xfId="7280"/>
    <cellStyle name="SAPBEXaggItem 2 6 4 2 4" xfId="2770"/>
    <cellStyle name="SAPBEXaggItem 2 6 4 2 4 2" xfId="7281"/>
    <cellStyle name="SAPBEXaggItem 2 6 4 2 5" xfId="2771"/>
    <cellStyle name="SAPBEXaggItem 2 6 4 2 5 2" xfId="7282"/>
    <cellStyle name="SAPBEXaggItem 2 6 4 2 6" xfId="2772"/>
    <cellStyle name="SAPBEXaggItem 2 6 4 2 6 2" xfId="7283"/>
    <cellStyle name="SAPBEXaggItem 2 6 4 2 7" xfId="2773"/>
    <cellStyle name="SAPBEXaggItem 2 6 4 2 7 2" xfId="7284"/>
    <cellStyle name="SAPBEXaggItem 2 6 4 2 8" xfId="7278"/>
    <cellStyle name="SAPBEXaggItem 2 6 4 3" xfId="7277"/>
    <cellStyle name="SAPBEXaggItem 2 6 5" xfId="2774"/>
    <cellStyle name="SAPBEXaggItem 2 6 5 2" xfId="2775"/>
    <cellStyle name="SAPBEXaggItem 2 6 5 2 2" xfId="7286"/>
    <cellStyle name="SAPBEXaggItem 2 6 5 3" xfId="2776"/>
    <cellStyle name="SAPBEXaggItem 2 6 5 3 2" xfId="7287"/>
    <cellStyle name="SAPBEXaggItem 2 6 5 4" xfId="2777"/>
    <cellStyle name="SAPBEXaggItem 2 6 5 4 2" xfId="7288"/>
    <cellStyle name="SAPBEXaggItem 2 6 5 5" xfId="2778"/>
    <cellStyle name="SAPBEXaggItem 2 6 5 5 2" xfId="7289"/>
    <cellStyle name="SAPBEXaggItem 2 6 5 6" xfId="2779"/>
    <cellStyle name="SAPBEXaggItem 2 6 5 6 2" xfId="7290"/>
    <cellStyle name="SAPBEXaggItem 2 6 5 7" xfId="2780"/>
    <cellStyle name="SAPBEXaggItem 2 6 5 7 2" xfId="7291"/>
    <cellStyle name="SAPBEXaggItem 2 6 5 8" xfId="7285"/>
    <cellStyle name="SAPBEXaggItem 2 6 6" xfId="7260"/>
    <cellStyle name="SAPBEXaggItem 2 7" xfId="2781"/>
    <cellStyle name="SAPBEXaggItem 2 7 2" xfId="2782"/>
    <cellStyle name="SAPBEXaggItem 2 7 2 2" xfId="2783"/>
    <cellStyle name="SAPBEXaggItem 2 7 2 2 2" xfId="7294"/>
    <cellStyle name="SAPBEXaggItem 2 7 2 3" xfId="2784"/>
    <cellStyle name="SAPBEXaggItem 2 7 2 3 2" xfId="7295"/>
    <cellStyle name="SAPBEXaggItem 2 7 2 4" xfId="2785"/>
    <cellStyle name="SAPBEXaggItem 2 7 2 4 2" xfId="7296"/>
    <cellStyle name="SAPBEXaggItem 2 7 2 5" xfId="2786"/>
    <cellStyle name="SAPBEXaggItem 2 7 2 5 2" xfId="7297"/>
    <cellStyle name="SAPBEXaggItem 2 7 2 6" xfId="2787"/>
    <cellStyle name="SAPBEXaggItem 2 7 2 6 2" xfId="7298"/>
    <cellStyle name="SAPBEXaggItem 2 7 2 7" xfId="2788"/>
    <cellStyle name="SAPBEXaggItem 2 7 2 7 2" xfId="7299"/>
    <cellStyle name="SAPBEXaggItem 2 7 2 8" xfId="7293"/>
    <cellStyle name="SAPBEXaggItem 2 7 3" xfId="7292"/>
    <cellStyle name="SAPBEXaggItem 2 8" xfId="2789"/>
    <cellStyle name="SAPBEXaggItem 2 8 2" xfId="2790"/>
    <cellStyle name="SAPBEXaggItem 2 8 2 2" xfId="2791"/>
    <cellStyle name="SAPBEXaggItem 2 8 2 2 2" xfId="7302"/>
    <cellStyle name="SAPBEXaggItem 2 8 2 3" xfId="2792"/>
    <cellStyle name="SAPBEXaggItem 2 8 2 3 2" xfId="7303"/>
    <cellStyle name="SAPBEXaggItem 2 8 2 4" xfId="2793"/>
    <cellStyle name="SAPBEXaggItem 2 8 2 4 2" xfId="7304"/>
    <cellStyle name="SAPBEXaggItem 2 8 2 5" xfId="2794"/>
    <cellStyle name="SAPBEXaggItem 2 8 2 5 2" xfId="7305"/>
    <cellStyle name="SAPBEXaggItem 2 8 2 6" xfId="2795"/>
    <cellStyle name="SAPBEXaggItem 2 8 2 6 2" xfId="7306"/>
    <cellStyle name="SAPBEXaggItem 2 8 2 7" xfId="2796"/>
    <cellStyle name="SAPBEXaggItem 2 8 2 7 2" xfId="7307"/>
    <cellStyle name="SAPBEXaggItem 2 8 2 8" xfId="7301"/>
    <cellStyle name="SAPBEXaggItem 2 8 3" xfId="7300"/>
    <cellStyle name="SAPBEXaggItem 2 9" xfId="2797"/>
    <cellStyle name="SAPBEXaggItem 2 9 2" xfId="2798"/>
    <cellStyle name="SAPBEXaggItem 2 9 2 2" xfId="2799"/>
    <cellStyle name="SAPBEXaggItem 2 9 2 2 2" xfId="7310"/>
    <cellStyle name="SAPBEXaggItem 2 9 2 3" xfId="2800"/>
    <cellStyle name="SAPBEXaggItem 2 9 2 3 2" xfId="7311"/>
    <cellStyle name="SAPBEXaggItem 2 9 2 4" xfId="2801"/>
    <cellStyle name="SAPBEXaggItem 2 9 2 4 2" xfId="7312"/>
    <cellStyle name="SAPBEXaggItem 2 9 2 5" xfId="2802"/>
    <cellStyle name="SAPBEXaggItem 2 9 2 5 2" xfId="7313"/>
    <cellStyle name="SAPBEXaggItem 2 9 2 6" xfId="2803"/>
    <cellStyle name="SAPBEXaggItem 2 9 2 6 2" xfId="7314"/>
    <cellStyle name="SAPBEXaggItem 2 9 2 7" xfId="2804"/>
    <cellStyle name="SAPBEXaggItem 2 9 2 7 2" xfId="7315"/>
    <cellStyle name="SAPBEXaggItem 2 9 2 8" xfId="7309"/>
    <cellStyle name="SAPBEXaggItem 2 9 3" xfId="7308"/>
    <cellStyle name="SAPBEXaggItem 3" xfId="2805"/>
    <cellStyle name="SAPBEXaggItem 3 2" xfId="2806"/>
    <cellStyle name="SAPBEXaggItem 3 2 2" xfId="2807"/>
    <cellStyle name="SAPBEXaggItem 3 2 2 2" xfId="2808"/>
    <cellStyle name="SAPBEXaggItem 3 2 2 2 2" xfId="7319"/>
    <cellStyle name="SAPBEXaggItem 3 2 2 3" xfId="2809"/>
    <cellStyle name="SAPBEXaggItem 3 2 2 3 2" xfId="7320"/>
    <cellStyle name="SAPBEXaggItem 3 2 2 4" xfId="2810"/>
    <cellStyle name="SAPBEXaggItem 3 2 2 4 2" xfId="7321"/>
    <cellStyle name="SAPBEXaggItem 3 2 2 5" xfId="2811"/>
    <cellStyle name="SAPBEXaggItem 3 2 2 5 2" xfId="7322"/>
    <cellStyle name="SAPBEXaggItem 3 2 2 6" xfId="2812"/>
    <cellStyle name="SAPBEXaggItem 3 2 2 6 2" xfId="7323"/>
    <cellStyle name="SAPBEXaggItem 3 2 2 7" xfId="2813"/>
    <cellStyle name="SAPBEXaggItem 3 2 2 7 2" xfId="7324"/>
    <cellStyle name="SAPBEXaggItem 3 2 2 8" xfId="7318"/>
    <cellStyle name="SAPBEXaggItem 3 2 3" xfId="7317"/>
    <cellStyle name="SAPBEXaggItem 3 3" xfId="2814"/>
    <cellStyle name="SAPBEXaggItem 3 3 2" xfId="2815"/>
    <cellStyle name="SAPBEXaggItem 3 3 2 2" xfId="2816"/>
    <cellStyle name="SAPBEXaggItem 3 3 2 2 2" xfId="7327"/>
    <cellStyle name="SAPBEXaggItem 3 3 2 3" xfId="2817"/>
    <cellStyle name="SAPBEXaggItem 3 3 2 3 2" xfId="7328"/>
    <cellStyle name="SAPBEXaggItem 3 3 2 4" xfId="2818"/>
    <cellStyle name="SAPBEXaggItem 3 3 2 4 2" xfId="7329"/>
    <cellStyle name="SAPBEXaggItem 3 3 2 5" xfId="2819"/>
    <cellStyle name="SAPBEXaggItem 3 3 2 5 2" xfId="7330"/>
    <cellStyle name="SAPBEXaggItem 3 3 2 6" xfId="2820"/>
    <cellStyle name="SAPBEXaggItem 3 3 2 6 2" xfId="7331"/>
    <cellStyle name="SAPBEXaggItem 3 3 2 7" xfId="2821"/>
    <cellStyle name="SAPBEXaggItem 3 3 2 7 2" xfId="7332"/>
    <cellStyle name="SAPBEXaggItem 3 3 2 8" xfId="7326"/>
    <cellStyle name="SAPBEXaggItem 3 3 3" xfId="7325"/>
    <cellStyle name="SAPBEXaggItem 3 4" xfId="2822"/>
    <cellStyle name="SAPBEXaggItem 3 4 2" xfId="2823"/>
    <cellStyle name="SAPBEXaggItem 3 4 2 2" xfId="2824"/>
    <cellStyle name="SAPBEXaggItem 3 4 2 2 2" xfId="7335"/>
    <cellStyle name="SAPBEXaggItem 3 4 2 3" xfId="2825"/>
    <cellStyle name="SAPBEXaggItem 3 4 2 3 2" xfId="7336"/>
    <cellStyle name="SAPBEXaggItem 3 4 2 4" xfId="2826"/>
    <cellStyle name="SAPBEXaggItem 3 4 2 4 2" xfId="7337"/>
    <cellStyle name="SAPBEXaggItem 3 4 2 5" xfId="2827"/>
    <cellStyle name="SAPBEXaggItem 3 4 2 5 2" xfId="7338"/>
    <cellStyle name="SAPBEXaggItem 3 4 2 6" xfId="2828"/>
    <cellStyle name="SAPBEXaggItem 3 4 2 6 2" xfId="7339"/>
    <cellStyle name="SAPBEXaggItem 3 4 2 7" xfId="2829"/>
    <cellStyle name="SAPBEXaggItem 3 4 2 7 2" xfId="7340"/>
    <cellStyle name="SAPBEXaggItem 3 4 2 8" xfId="7334"/>
    <cellStyle name="SAPBEXaggItem 3 4 3" xfId="7333"/>
    <cellStyle name="SAPBEXaggItem 3 5" xfId="2830"/>
    <cellStyle name="SAPBEXaggItem 3 5 2" xfId="2831"/>
    <cellStyle name="SAPBEXaggItem 3 5 2 2" xfId="7342"/>
    <cellStyle name="SAPBEXaggItem 3 5 3" xfId="2832"/>
    <cellStyle name="SAPBEXaggItem 3 5 3 2" xfId="7343"/>
    <cellStyle name="SAPBEXaggItem 3 5 4" xfId="2833"/>
    <cellStyle name="SAPBEXaggItem 3 5 4 2" xfId="7344"/>
    <cellStyle name="SAPBEXaggItem 3 5 5" xfId="2834"/>
    <cellStyle name="SAPBEXaggItem 3 5 5 2" xfId="7345"/>
    <cellStyle name="SAPBEXaggItem 3 5 6" xfId="2835"/>
    <cellStyle name="SAPBEXaggItem 3 5 6 2" xfId="7346"/>
    <cellStyle name="SAPBEXaggItem 3 5 7" xfId="2836"/>
    <cellStyle name="SAPBEXaggItem 3 5 7 2" xfId="7347"/>
    <cellStyle name="SAPBEXaggItem 3 5 8" xfId="7341"/>
    <cellStyle name="SAPBEXaggItem 3 6" xfId="7316"/>
    <cellStyle name="SAPBEXaggItem 4" xfId="2837"/>
    <cellStyle name="SAPBEXaggItem 4 2" xfId="2838"/>
    <cellStyle name="SAPBEXaggItem 4 2 2" xfId="2839"/>
    <cellStyle name="SAPBEXaggItem 4 2 2 2" xfId="2840"/>
    <cellStyle name="SAPBEXaggItem 4 2 2 2 2" xfId="7351"/>
    <cellStyle name="SAPBEXaggItem 4 2 2 3" xfId="2841"/>
    <cellStyle name="SAPBEXaggItem 4 2 2 3 2" xfId="7352"/>
    <cellStyle name="SAPBEXaggItem 4 2 2 4" xfId="2842"/>
    <cellStyle name="SAPBEXaggItem 4 2 2 4 2" xfId="7353"/>
    <cellStyle name="SAPBEXaggItem 4 2 2 5" xfId="2843"/>
    <cellStyle name="SAPBEXaggItem 4 2 2 5 2" xfId="7354"/>
    <cellStyle name="SAPBEXaggItem 4 2 2 6" xfId="2844"/>
    <cellStyle name="SAPBEXaggItem 4 2 2 6 2" xfId="7355"/>
    <cellStyle name="SAPBEXaggItem 4 2 2 7" xfId="2845"/>
    <cellStyle name="SAPBEXaggItem 4 2 2 7 2" xfId="7356"/>
    <cellStyle name="SAPBEXaggItem 4 2 2 8" xfId="7350"/>
    <cellStyle name="SAPBEXaggItem 4 2 3" xfId="7349"/>
    <cellStyle name="SAPBEXaggItem 4 3" xfId="2846"/>
    <cellStyle name="SAPBEXaggItem 4 3 2" xfId="2847"/>
    <cellStyle name="SAPBEXaggItem 4 3 2 2" xfId="2848"/>
    <cellStyle name="SAPBEXaggItem 4 3 2 2 2" xfId="7359"/>
    <cellStyle name="SAPBEXaggItem 4 3 2 3" xfId="2849"/>
    <cellStyle name="SAPBEXaggItem 4 3 2 3 2" xfId="7360"/>
    <cellStyle name="SAPBEXaggItem 4 3 2 4" xfId="2850"/>
    <cellStyle name="SAPBEXaggItem 4 3 2 4 2" xfId="7361"/>
    <cellStyle name="SAPBEXaggItem 4 3 2 5" xfId="2851"/>
    <cellStyle name="SAPBEXaggItem 4 3 2 5 2" xfId="7362"/>
    <cellStyle name="SAPBEXaggItem 4 3 2 6" xfId="2852"/>
    <cellStyle name="SAPBEXaggItem 4 3 2 6 2" xfId="7363"/>
    <cellStyle name="SAPBEXaggItem 4 3 2 7" xfId="2853"/>
    <cellStyle name="SAPBEXaggItem 4 3 2 7 2" xfId="7364"/>
    <cellStyle name="SAPBEXaggItem 4 3 2 8" xfId="7358"/>
    <cellStyle name="SAPBEXaggItem 4 3 3" xfId="7357"/>
    <cellStyle name="SAPBEXaggItem 4 4" xfId="2854"/>
    <cellStyle name="SAPBEXaggItem 4 4 2" xfId="2855"/>
    <cellStyle name="SAPBEXaggItem 4 4 2 2" xfId="2856"/>
    <cellStyle name="SAPBEXaggItem 4 4 2 2 2" xfId="7367"/>
    <cellStyle name="SAPBEXaggItem 4 4 2 3" xfId="2857"/>
    <cellStyle name="SAPBEXaggItem 4 4 2 3 2" xfId="7368"/>
    <cellStyle name="SAPBEXaggItem 4 4 2 4" xfId="2858"/>
    <cellStyle name="SAPBEXaggItem 4 4 2 4 2" xfId="7369"/>
    <cellStyle name="SAPBEXaggItem 4 4 2 5" xfId="2859"/>
    <cellStyle name="SAPBEXaggItem 4 4 2 5 2" xfId="7370"/>
    <cellStyle name="SAPBEXaggItem 4 4 2 6" xfId="2860"/>
    <cellStyle name="SAPBEXaggItem 4 4 2 6 2" xfId="7371"/>
    <cellStyle name="SAPBEXaggItem 4 4 2 7" xfId="2861"/>
    <cellStyle name="SAPBEXaggItem 4 4 2 7 2" xfId="7372"/>
    <cellStyle name="SAPBEXaggItem 4 4 2 8" xfId="7366"/>
    <cellStyle name="SAPBEXaggItem 4 4 3" xfId="7365"/>
    <cellStyle name="SAPBEXaggItem 4 5" xfId="2862"/>
    <cellStyle name="SAPBEXaggItem 4 5 2" xfId="2863"/>
    <cellStyle name="SAPBEXaggItem 4 5 2 2" xfId="7374"/>
    <cellStyle name="SAPBEXaggItem 4 5 3" xfId="2864"/>
    <cellStyle name="SAPBEXaggItem 4 5 3 2" xfId="7375"/>
    <cellStyle name="SAPBEXaggItem 4 5 4" xfId="2865"/>
    <cellStyle name="SAPBEXaggItem 4 5 4 2" xfId="7376"/>
    <cellStyle name="SAPBEXaggItem 4 5 5" xfId="2866"/>
    <cellStyle name="SAPBEXaggItem 4 5 5 2" xfId="7377"/>
    <cellStyle name="SAPBEXaggItem 4 5 6" xfId="2867"/>
    <cellStyle name="SAPBEXaggItem 4 5 6 2" xfId="7378"/>
    <cellStyle name="SAPBEXaggItem 4 5 7" xfId="2868"/>
    <cellStyle name="SAPBEXaggItem 4 5 7 2" xfId="7379"/>
    <cellStyle name="SAPBEXaggItem 4 5 8" xfId="7373"/>
    <cellStyle name="SAPBEXaggItem 4 6" xfId="7348"/>
    <cellStyle name="SAPBEXaggItem 5" xfId="2869"/>
    <cellStyle name="SAPBEXaggItem 5 2" xfId="2870"/>
    <cellStyle name="SAPBEXaggItem 5 2 2" xfId="2871"/>
    <cellStyle name="SAPBEXaggItem 5 2 2 2" xfId="2872"/>
    <cellStyle name="SAPBEXaggItem 5 2 2 2 2" xfId="7383"/>
    <cellStyle name="SAPBEXaggItem 5 2 2 3" xfId="2873"/>
    <cellStyle name="SAPBEXaggItem 5 2 2 3 2" xfId="7384"/>
    <cellStyle name="SAPBEXaggItem 5 2 2 4" xfId="2874"/>
    <cellStyle name="SAPBEXaggItem 5 2 2 4 2" xfId="7385"/>
    <cellStyle name="SAPBEXaggItem 5 2 2 5" xfId="2875"/>
    <cellStyle name="SAPBEXaggItem 5 2 2 5 2" xfId="7386"/>
    <cellStyle name="SAPBEXaggItem 5 2 2 6" xfId="2876"/>
    <cellStyle name="SAPBEXaggItem 5 2 2 6 2" xfId="7387"/>
    <cellStyle name="SAPBEXaggItem 5 2 2 7" xfId="2877"/>
    <cellStyle name="SAPBEXaggItem 5 2 2 7 2" xfId="7388"/>
    <cellStyle name="SAPBEXaggItem 5 2 2 8" xfId="7382"/>
    <cellStyle name="SAPBEXaggItem 5 2 3" xfId="7381"/>
    <cellStyle name="SAPBEXaggItem 5 3" xfId="2878"/>
    <cellStyle name="SAPBEXaggItem 5 3 2" xfId="2879"/>
    <cellStyle name="SAPBEXaggItem 5 3 2 2" xfId="2880"/>
    <cellStyle name="SAPBEXaggItem 5 3 2 2 2" xfId="7391"/>
    <cellStyle name="SAPBEXaggItem 5 3 2 3" xfId="2881"/>
    <cellStyle name="SAPBEXaggItem 5 3 2 3 2" xfId="7392"/>
    <cellStyle name="SAPBEXaggItem 5 3 2 4" xfId="2882"/>
    <cellStyle name="SAPBEXaggItem 5 3 2 4 2" xfId="7393"/>
    <cellStyle name="SAPBEXaggItem 5 3 2 5" xfId="2883"/>
    <cellStyle name="SAPBEXaggItem 5 3 2 5 2" xfId="7394"/>
    <cellStyle name="SAPBEXaggItem 5 3 2 6" xfId="2884"/>
    <cellStyle name="SAPBEXaggItem 5 3 2 6 2" xfId="7395"/>
    <cellStyle name="SAPBEXaggItem 5 3 2 7" xfId="2885"/>
    <cellStyle name="SAPBEXaggItem 5 3 2 7 2" xfId="7396"/>
    <cellStyle name="SAPBEXaggItem 5 3 2 8" xfId="7390"/>
    <cellStyle name="SAPBEXaggItem 5 3 3" xfId="7389"/>
    <cellStyle name="SAPBEXaggItem 5 4" xfId="2886"/>
    <cellStyle name="SAPBEXaggItem 5 4 2" xfId="2887"/>
    <cellStyle name="SAPBEXaggItem 5 4 2 2" xfId="2888"/>
    <cellStyle name="SAPBEXaggItem 5 4 2 2 2" xfId="7399"/>
    <cellStyle name="SAPBEXaggItem 5 4 2 3" xfId="2889"/>
    <cellStyle name="SAPBEXaggItem 5 4 2 3 2" xfId="7400"/>
    <cellStyle name="SAPBEXaggItem 5 4 2 4" xfId="2890"/>
    <cellStyle name="SAPBEXaggItem 5 4 2 4 2" xfId="7401"/>
    <cellStyle name="SAPBEXaggItem 5 4 2 5" xfId="2891"/>
    <cellStyle name="SAPBEXaggItem 5 4 2 5 2" xfId="7402"/>
    <cellStyle name="SAPBEXaggItem 5 4 2 6" xfId="2892"/>
    <cellStyle name="SAPBEXaggItem 5 4 2 6 2" xfId="7403"/>
    <cellStyle name="SAPBEXaggItem 5 4 2 7" xfId="2893"/>
    <cellStyle name="SAPBEXaggItem 5 4 2 7 2" xfId="7404"/>
    <cellStyle name="SAPBEXaggItem 5 4 2 8" xfId="7398"/>
    <cellStyle name="SAPBEXaggItem 5 4 3" xfId="7397"/>
    <cellStyle name="SAPBEXaggItem 5 5" xfId="2894"/>
    <cellStyle name="SAPBEXaggItem 5 5 2" xfId="2895"/>
    <cellStyle name="SAPBEXaggItem 5 5 2 2" xfId="7406"/>
    <cellStyle name="SAPBEXaggItem 5 5 3" xfId="2896"/>
    <cellStyle name="SAPBEXaggItem 5 5 3 2" xfId="7407"/>
    <cellStyle name="SAPBEXaggItem 5 5 4" xfId="2897"/>
    <cellStyle name="SAPBEXaggItem 5 5 4 2" xfId="7408"/>
    <cellStyle name="SAPBEXaggItem 5 5 5" xfId="2898"/>
    <cellStyle name="SAPBEXaggItem 5 5 5 2" xfId="7409"/>
    <cellStyle name="SAPBEXaggItem 5 5 6" xfId="2899"/>
    <cellStyle name="SAPBEXaggItem 5 5 6 2" xfId="7410"/>
    <cellStyle name="SAPBEXaggItem 5 5 7" xfId="2900"/>
    <cellStyle name="SAPBEXaggItem 5 5 7 2" xfId="7411"/>
    <cellStyle name="SAPBEXaggItem 5 5 8" xfId="7405"/>
    <cellStyle name="SAPBEXaggItem 5 6" xfId="7380"/>
    <cellStyle name="SAPBEXaggItem 6" xfId="2901"/>
    <cellStyle name="SAPBEXaggItem 6 2" xfId="2902"/>
    <cellStyle name="SAPBEXaggItem 6 2 2" xfId="2903"/>
    <cellStyle name="SAPBEXaggItem 6 2 2 2" xfId="2904"/>
    <cellStyle name="SAPBEXaggItem 6 2 2 2 2" xfId="7415"/>
    <cellStyle name="SAPBEXaggItem 6 2 2 3" xfId="2905"/>
    <cellStyle name="SAPBEXaggItem 6 2 2 3 2" xfId="7416"/>
    <cellStyle name="SAPBEXaggItem 6 2 2 4" xfId="2906"/>
    <cellStyle name="SAPBEXaggItem 6 2 2 4 2" xfId="7417"/>
    <cellStyle name="SAPBEXaggItem 6 2 2 5" xfId="2907"/>
    <cellStyle name="SAPBEXaggItem 6 2 2 5 2" xfId="7418"/>
    <cellStyle name="SAPBEXaggItem 6 2 2 6" xfId="2908"/>
    <cellStyle name="SAPBEXaggItem 6 2 2 6 2" xfId="7419"/>
    <cellStyle name="SAPBEXaggItem 6 2 2 7" xfId="2909"/>
    <cellStyle name="SAPBEXaggItem 6 2 2 7 2" xfId="7420"/>
    <cellStyle name="SAPBEXaggItem 6 2 2 8" xfId="7414"/>
    <cellStyle name="SAPBEXaggItem 6 2 3" xfId="7413"/>
    <cellStyle name="SAPBEXaggItem 6 3" xfId="2910"/>
    <cellStyle name="SAPBEXaggItem 6 3 2" xfId="2911"/>
    <cellStyle name="SAPBEXaggItem 6 3 2 2" xfId="2912"/>
    <cellStyle name="SAPBEXaggItem 6 3 2 2 2" xfId="7423"/>
    <cellStyle name="SAPBEXaggItem 6 3 2 3" xfId="2913"/>
    <cellStyle name="SAPBEXaggItem 6 3 2 3 2" xfId="7424"/>
    <cellStyle name="SAPBEXaggItem 6 3 2 4" xfId="2914"/>
    <cellStyle name="SAPBEXaggItem 6 3 2 4 2" xfId="7425"/>
    <cellStyle name="SAPBEXaggItem 6 3 2 5" xfId="2915"/>
    <cellStyle name="SAPBEXaggItem 6 3 2 5 2" xfId="7426"/>
    <cellStyle name="SAPBEXaggItem 6 3 2 6" xfId="2916"/>
    <cellStyle name="SAPBEXaggItem 6 3 2 6 2" xfId="7427"/>
    <cellStyle name="SAPBEXaggItem 6 3 2 7" xfId="2917"/>
    <cellStyle name="SAPBEXaggItem 6 3 2 7 2" xfId="7428"/>
    <cellStyle name="SAPBEXaggItem 6 3 2 8" xfId="7422"/>
    <cellStyle name="SAPBEXaggItem 6 3 3" xfId="7421"/>
    <cellStyle name="SAPBEXaggItem 6 4" xfId="2918"/>
    <cellStyle name="SAPBEXaggItem 6 4 2" xfId="2919"/>
    <cellStyle name="SAPBEXaggItem 6 4 2 2" xfId="2920"/>
    <cellStyle name="SAPBEXaggItem 6 4 2 2 2" xfId="7431"/>
    <cellStyle name="SAPBEXaggItem 6 4 2 3" xfId="2921"/>
    <cellStyle name="SAPBEXaggItem 6 4 2 3 2" xfId="7432"/>
    <cellStyle name="SAPBEXaggItem 6 4 2 4" xfId="2922"/>
    <cellStyle name="SAPBEXaggItem 6 4 2 4 2" xfId="7433"/>
    <cellStyle name="SAPBEXaggItem 6 4 2 5" xfId="2923"/>
    <cellStyle name="SAPBEXaggItem 6 4 2 5 2" xfId="7434"/>
    <cellStyle name="SAPBEXaggItem 6 4 2 6" xfId="2924"/>
    <cellStyle name="SAPBEXaggItem 6 4 2 6 2" xfId="7435"/>
    <cellStyle name="SAPBEXaggItem 6 4 2 7" xfId="2925"/>
    <cellStyle name="SAPBEXaggItem 6 4 2 7 2" xfId="7436"/>
    <cellStyle name="SAPBEXaggItem 6 4 2 8" xfId="7430"/>
    <cellStyle name="SAPBEXaggItem 6 4 3" xfId="7429"/>
    <cellStyle name="SAPBEXaggItem 6 5" xfId="2926"/>
    <cellStyle name="SAPBEXaggItem 6 5 2" xfId="2927"/>
    <cellStyle name="SAPBEXaggItem 6 5 2 2" xfId="7438"/>
    <cellStyle name="SAPBEXaggItem 6 5 3" xfId="2928"/>
    <cellStyle name="SAPBEXaggItem 6 5 3 2" xfId="7439"/>
    <cellStyle name="SAPBEXaggItem 6 5 4" xfId="2929"/>
    <cellStyle name="SAPBEXaggItem 6 5 4 2" xfId="7440"/>
    <cellStyle name="SAPBEXaggItem 6 5 5" xfId="2930"/>
    <cellStyle name="SAPBEXaggItem 6 5 5 2" xfId="7441"/>
    <cellStyle name="SAPBEXaggItem 6 5 6" xfId="2931"/>
    <cellStyle name="SAPBEXaggItem 6 5 6 2" xfId="7442"/>
    <cellStyle name="SAPBEXaggItem 6 5 7" xfId="2932"/>
    <cellStyle name="SAPBEXaggItem 6 5 7 2" xfId="7443"/>
    <cellStyle name="SAPBEXaggItem 6 5 8" xfId="7437"/>
    <cellStyle name="SAPBEXaggItem 6 6" xfId="7412"/>
    <cellStyle name="SAPBEXaggItem 7" xfId="2933"/>
    <cellStyle name="SAPBEXaggItem 7 2" xfId="2934"/>
    <cellStyle name="SAPBEXaggItem 7 2 2" xfId="2935"/>
    <cellStyle name="SAPBEXaggItem 7 2 2 2" xfId="2936"/>
    <cellStyle name="SAPBEXaggItem 7 2 2 2 2" xfId="7447"/>
    <cellStyle name="SAPBEXaggItem 7 2 2 3" xfId="2937"/>
    <cellStyle name="SAPBEXaggItem 7 2 2 3 2" xfId="7448"/>
    <cellStyle name="SAPBEXaggItem 7 2 2 4" xfId="2938"/>
    <cellStyle name="SAPBEXaggItem 7 2 2 4 2" xfId="7449"/>
    <cellStyle name="SAPBEXaggItem 7 2 2 5" xfId="2939"/>
    <cellStyle name="SAPBEXaggItem 7 2 2 5 2" xfId="7450"/>
    <cellStyle name="SAPBEXaggItem 7 2 2 6" xfId="2940"/>
    <cellStyle name="SAPBEXaggItem 7 2 2 6 2" xfId="7451"/>
    <cellStyle name="SAPBEXaggItem 7 2 2 7" xfId="2941"/>
    <cellStyle name="SAPBEXaggItem 7 2 2 7 2" xfId="7452"/>
    <cellStyle name="SAPBEXaggItem 7 2 2 8" xfId="7446"/>
    <cellStyle name="SAPBEXaggItem 7 2 3" xfId="7445"/>
    <cellStyle name="SAPBEXaggItem 7 3" xfId="2942"/>
    <cellStyle name="SAPBEXaggItem 7 3 2" xfId="2943"/>
    <cellStyle name="SAPBEXaggItem 7 3 2 2" xfId="2944"/>
    <cellStyle name="SAPBEXaggItem 7 3 2 2 2" xfId="7455"/>
    <cellStyle name="SAPBEXaggItem 7 3 2 3" xfId="2945"/>
    <cellStyle name="SAPBEXaggItem 7 3 2 3 2" xfId="7456"/>
    <cellStyle name="SAPBEXaggItem 7 3 2 4" xfId="2946"/>
    <cellStyle name="SAPBEXaggItem 7 3 2 4 2" xfId="7457"/>
    <cellStyle name="SAPBEXaggItem 7 3 2 5" xfId="2947"/>
    <cellStyle name="SAPBEXaggItem 7 3 2 5 2" xfId="7458"/>
    <cellStyle name="SAPBEXaggItem 7 3 2 6" xfId="2948"/>
    <cellStyle name="SAPBEXaggItem 7 3 2 6 2" xfId="7459"/>
    <cellStyle name="SAPBEXaggItem 7 3 2 7" xfId="2949"/>
    <cellStyle name="SAPBEXaggItem 7 3 2 7 2" xfId="7460"/>
    <cellStyle name="SAPBEXaggItem 7 3 2 8" xfId="7454"/>
    <cellStyle name="SAPBEXaggItem 7 3 3" xfId="7453"/>
    <cellStyle name="SAPBEXaggItem 7 4" xfId="2950"/>
    <cellStyle name="SAPBEXaggItem 7 4 2" xfId="2951"/>
    <cellStyle name="SAPBEXaggItem 7 4 2 2" xfId="2952"/>
    <cellStyle name="SAPBEXaggItem 7 4 2 2 2" xfId="7463"/>
    <cellStyle name="SAPBEXaggItem 7 4 2 3" xfId="2953"/>
    <cellStyle name="SAPBEXaggItem 7 4 2 3 2" xfId="7464"/>
    <cellStyle name="SAPBEXaggItem 7 4 2 4" xfId="2954"/>
    <cellStyle name="SAPBEXaggItem 7 4 2 4 2" xfId="7465"/>
    <cellStyle name="SAPBEXaggItem 7 4 2 5" xfId="2955"/>
    <cellStyle name="SAPBEXaggItem 7 4 2 5 2" xfId="7466"/>
    <cellStyle name="SAPBEXaggItem 7 4 2 6" xfId="2956"/>
    <cellStyle name="SAPBEXaggItem 7 4 2 6 2" xfId="7467"/>
    <cellStyle name="SAPBEXaggItem 7 4 2 7" xfId="2957"/>
    <cellStyle name="SAPBEXaggItem 7 4 2 7 2" xfId="7468"/>
    <cellStyle name="SAPBEXaggItem 7 4 2 8" xfId="7462"/>
    <cellStyle name="SAPBEXaggItem 7 4 3" xfId="7461"/>
    <cellStyle name="SAPBEXaggItem 7 5" xfId="2958"/>
    <cellStyle name="SAPBEXaggItem 7 5 2" xfId="2959"/>
    <cellStyle name="SAPBEXaggItem 7 5 2 2" xfId="7470"/>
    <cellStyle name="SAPBEXaggItem 7 5 3" xfId="2960"/>
    <cellStyle name="SAPBEXaggItem 7 5 3 2" xfId="7471"/>
    <cellStyle name="SAPBEXaggItem 7 5 4" xfId="2961"/>
    <cellStyle name="SAPBEXaggItem 7 5 4 2" xfId="7472"/>
    <cellStyle name="SAPBEXaggItem 7 5 5" xfId="2962"/>
    <cellStyle name="SAPBEXaggItem 7 5 5 2" xfId="7473"/>
    <cellStyle name="SAPBEXaggItem 7 5 6" xfId="2963"/>
    <cellStyle name="SAPBEXaggItem 7 5 6 2" xfId="7474"/>
    <cellStyle name="SAPBEXaggItem 7 5 7" xfId="2964"/>
    <cellStyle name="SAPBEXaggItem 7 5 7 2" xfId="7475"/>
    <cellStyle name="SAPBEXaggItem 7 5 8" xfId="7469"/>
    <cellStyle name="SAPBEXaggItem 7 6" xfId="7444"/>
    <cellStyle name="SAPBEXaggItem 8" xfId="2965"/>
    <cellStyle name="SAPBEXaggItem 8 2" xfId="2966"/>
    <cellStyle name="SAPBEXaggItem 8 2 2" xfId="2967"/>
    <cellStyle name="SAPBEXaggItem 8 2 2 2" xfId="2968"/>
    <cellStyle name="SAPBEXaggItem 8 2 2 2 2" xfId="7479"/>
    <cellStyle name="SAPBEXaggItem 8 2 2 3" xfId="2969"/>
    <cellStyle name="SAPBEXaggItem 8 2 2 3 2" xfId="7480"/>
    <cellStyle name="SAPBEXaggItem 8 2 2 4" xfId="2970"/>
    <cellStyle name="SAPBEXaggItem 8 2 2 4 2" xfId="7481"/>
    <cellStyle name="SAPBEXaggItem 8 2 2 5" xfId="2971"/>
    <cellStyle name="SAPBEXaggItem 8 2 2 5 2" xfId="7482"/>
    <cellStyle name="SAPBEXaggItem 8 2 2 6" xfId="2972"/>
    <cellStyle name="SAPBEXaggItem 8 2 2 6 2" xfId="7483"/>
    <cellStyle name="SAPBEXaggItem 8 2 2 7" xfId="2973"/>
    <cellStyle name="SAPBEXaggItem 8 2 2 7 2" xfId="7484"/>
    <cellStyle name="SAPBEXaggItem 8 2 2 8" xfId="7478"/>
    <cellStyle name="SAPBEXaggItem 8 2 3" xfId="7477"/>
    <cellStyle name="SAPBEXaggItem 8 3" xfId="2974"/>
    <cellStyle name="SAPBEXaggItem 8 3 2" xfId="2975"/>
    <cellStyle name="SAPBEXaggItem 8 3 2 2" xfId="2976"/>
    <cellStyle name="SAPBEXaggItem 8 3 2 2 2" xfId="7487"/>
    <cellStyle name="SAPBEXaggItem 8 3 2 3" xfId="2977"/>
    <cellStyle name="SAPBEXaggItem 8 3 2 3 2" xfId="7488"/>
    <cellStyle name="SAPBEXaggItem 8 3 2 4" xfId="2978"/>
    <cellStyle name="SAPBEXaggItem 8 3 2 4 2" xfId="7489"/>
    <cellStyle name="SAPBEXaggItem 8 3 2 5" xfId="2979"/>
    <cellStyle name="SAPBEXaggItem 8 3 2 5 2" xfId="7490"/>
    <cellStyle name="SAPBEXaggItem 8 3 2 6" xfId="2980"/>
    <cellStyle name="SAPBEXaggItem 8 3 2 6 2" xfId="7491"/>
    <cellStyle name="SAPBEXaggItem 8 3 2 7" xfId="2981"/>
    <cellStyle name="SAPBEXaggItem 8 3 2 7 2" xfId="7492"/>
    <cellStyle name="SAPBEXaggItem 8 3 2 8" xfId="7486"/>
    <cellStyle name="SAPBEXaggItem 8 3 3" xfId="7485"/>
    <cellStyle name="SAPBEXaggItem 8 4" xfId="2982"/>
    <cellStyle name="SAPBEXaggItem 8 4 2" xfId="2983"/>
    <cellStyle name="SAPBEXaggItem 8 4 2 2" xfId="2984"/>
    <cellStyle name="SAPBEXaggItem 8 4 2 2 2" xfId="7495"/>
    <cellStyle name="SAPBEXaggItem 8 4 2 3" xfId="2985"/>
    <cellStyle name="SAPBEXaggItem 8 4 2 3 2" xfId="7496"/>
    <cellStyle name="SAPBEXaggItem 8 4 2 4" xfId="2986"/>
    <cellStyle name="SAPBEXaggItem 8 4 2 4 2" xfId="7497"/>
    <cellStyle name="SAPBEXaggItem 8 4 2 5" xfId="2987"/>
    <cellStyle name="SAPBEXaggItem 8 4 2 5 2" xfId="7498"/>
    <cellStyle name="SAPBEXaggItem 8 4 2 6" xfId="2988"/>
    <cellStyle name="SAPBEXaggItem 8 4 2 6 2" xfId="7499"/>
    <cellStyle name="SAPBEXaggItem 8 4 2 7" xfId="2989"/>
    <cellStyle name="SAPBEXaggItem 8 4 2 7 2" xfId="7500"/>
    <cellStyle name="SAPBEXaggItem 8 4 2 8" xfId="7494"/>
    <cellStyle name="SAPBEXaggItem 8 4 3" xfId="7493"/>
    <cellStyle name="SAPBEXaggItem 8 5" xfId="2990"/>
    <cellStyle name="SAPBEXaggItem 8 5 2" xfId="2991"/>
    <cellStyle name="SAPBEXaggItem 8 5 2 2" xfId="7502"/>
    <cellStyle name="SAPBEXaggItem 8 5 3" xfId="2992"/>
    <cellStyle name="SAPBEXaggItem 8 5 3 2" xfId="7503"/>
    <cellStyle name="SAPBEXaggItem 8 5 4" xfId="2993"/>
    <cellStyle name="SAPBEXaggItem 8 5 4 2" xfId="7504"/>
    <cellStyle name="SAPBEXaggItem 8 5 5" xfId="2994"/>
    <cellStyle name="SAPBEXaggItem 8 5 5 2" xfId="7505"/>
    <cellStyle name="SAPBEXaggItem 8 5 6" xfId="2995"/>
    <cellStyle name="SAPBEXaggItem 8 5 6 2" xfId="7506"/>
    <cellStyle name="SAPBEXaggItem 8 5 7" xfId="2996"/>
    <cellStyle name="SAPBEXaggItem 8 5 7 2" xfId="7507"/>
    <cellStyle name="SAPBEXaggItem 8 5 8" xfId="7501"/>
    <cellStyle name="SAPBEXaggItem 8 6" xfId="7476"/>
    <cellStyle name="SAPBEXaggItem 9" xfId="2997"/>
    <cellStyle name="SAPBEXaggItem 9 2" xfId="2998"/>
    <cellStyle name="SAPBEXaggItem 9 2 2" xfId="2999"/>
    <cellStyle name="SAPBEXaggItem 9 2 2 2" xfId="3000"/>
    <cellStyle name="SAPBEXaggItem 9 2 2 2 2" xfId="7511"/>
    <cellStyle name="SAPBEXaggItem 9 2 2 3" xfId="3001"/>
    <cellStyle name="SAPBEXaggItem 9 2 2 3 2" xfId="7512"/>
    <cellStyle name="SAPBEXaggItem 9 2 2 4" xfId="3002"/>
    <cellStyle name="SAPBEXaggItem 9 2 2 4 2" xfId="7513"/>
    <cellStyle name="SAPBEXaggItem 9 2 2 5" xfId="3003"/>
    <cellStyle name="SAPBEXaggItem 9 2 2 5 2" xfId="7514"/>
    <cellStyle name="SAPBEXaggItem 9 2 2 6" xfId="3004"/>
    <cellStyle name="SAPBEXaggItem 9 2 2 6 2" xfId="7515"/>
    <cellStyle name="SAPBEXaggItem 9 2 2 7" xfId="3005"/>
    <cellStyle name="SAPBEXaggItem 9 2 2 7 2" xfId="7516"/>
    <cellStyle name="SAPBEXaggItem 9 2 2 8" xfId="7510"/>
    <cellStyle name="SAPBEXaggItem 9 2 3" xfId="7509"/>
    <cellStyle name="SAPBEXaggItem 9 3" xfId="3006"/>
    <cellStyle name="SAPBEXaggItem 9 3 2" xfId="3007"/>
    <cellStyle name="SAPBEXaggItem 9 3 2 2" xfId="3008"/>
    <cellStyle name="SAPBEXaggItem 9 3 2 2 2" xfId="7519"/>
    <cellStyle name="SAPBEXaggItem 9 3 2 3" xfId="3009"/>
    <cellStyle name="SAPBEXaggItem 9 3 2 3 2" xfId="7520"/>
    <cellStyle name="SAPBEXaggItem 9 3 2 4" xfId="3010"/>
    <cellStyle name="SAPBEXaggItem 9 3 2 4 2" xfId="7521"/>
    <cellStyle name="SAPBEXaggItem 9 3 2 5" xfId="3011"/>
    <cellStyle name="SAPBEXaggItem 9 3 2 5 2" xfId="7522"/>
    <cellStyle name="SAPBEXaggItem 9 3 2 6" xfId="3012"/>
    <cellStyle name="SAPBEXaggItem 9 3 2 6 2" xfId="7523"/>
    <cellStyle name="SAPBEXaggItem 9 3 2 7" xfId="3013"/>
    <cellStyle name="SAPBEXaggItem 9 3 2 7 2" xfId="7524"/>
    <cellStyle name="SAPBEXaggItem 9 3 2 8" xfId="7518"/>
    <cellStyle name="SAPBEXaggItem 9 3 3" xfId="7517"/>
    <cellStyle name="SAPBEXaggItem 9 4" xfId="3014"/>
    <cellStyle name="SAPBEXaggItem 9 4 2" xfId="3015"/>
    <cellStyle name="SAPBEXaggItem 9 4 2 2" xfId="3016"/>
    <cellStyle name="SAPBEXaggItem 9 4 2 2 2" xfId="7527"/>
    <cellStyle name="SAPBEXaggItem 9 4 2 3" xfId="3017"/>
    <cellStyle name="SAPBEXaggItem 9 4 2 3 2" xfId="7528"/>
    <cellStyle name="SAPBEXaggItem 9 4 2 4" xfId="3018"/>
    <cellStyle name="SAPBEXaggItem 9 4 2 4 2" xfId="7529"/>
    <cellStyle name="SAPBEXaggItem 9 4 2 5" xfId="3019"/>
    <cellStyle name="SAPBEXaggItem 9 4 2 5 2" xfId="7530"/>
    <cellStyle name="SAPBEXaggItem 9 4 2 6" xfId="3020"/>
    <cellStyle name="SAPBEXaggItem 9 4 2 6 2" xfId="7531"/>
    <cellStyle name="SAPBEXaggItem 9 4 2 7" xfId="3021"/>
    <cellStyle name="SAPBEXaggItem 9 4 2 7 2" xfId="7532"/>
    <cellStyle name="SAPBEXaggItem 9 4 2 8" xfId="7526"/>
    <cellStyle name="SAPBEXaggItem 9 4 3" xfId="7525"/>
    <cellStyle name="SAPBEXaggItem 9 5" xfId="3022"/>
    <cellStyle name="SAPBEXaggItem 9 5 2" xfId="3023"/>
    <cellStyle name="SAPBEXaggItem 9 5 2 2" xfId="7534"/>
    <cellStyle name="SAPBEXaggItem 9 5 3" xfId="3024"/>
    <cellStyle name="SAPBEXaggItem 9 5 3 2" xfId="7535"/>
    <cellStyle name="SAPBEXaggItem 9 5 4" xfId="3025"/>
    <cellStyle name="SAPBEXaggItem 9 5 4 2" xfId="7536"/>
    <cellStyle name="SAPBEXaggItem 9 5 5" xfId="3026"/>
    <cellStyle name="SAPBEXaggItem 9 5 5 2" xfId="7537"/>
    <cellStyle name="SAPBEXaggItem 9 5 6" xfId="3027"/>
    <cellStyle name="SAPBEXaggItem 9 5 6 2" xfId="7538"/>
    <cellStyle name="SAPBEXaggItem 9 5 7" xfId="3028"/>
    <cellStyle name="SAPBEXaggItem 9 5 7 2" xfId="7539"/>
    <cellStyle name="SAPBEXaggItem 9 5 8" xfId="7533"/>
    <cellStyle name="SAPBEXaggItem 9 6" xfId="7508"/>
    <cellStyle name="SAPBEXaggItemX" xfId="3029"/>
    <cellStyle name="SAPBEXaggItemX 2" xfId="3030"/>
    <cellStyle name="SAPBEXaggItemX 2 2" xfId="3031"/>
    <cellStyle name="SAPBEXaggItemX 2 2 2" xfId="7542"/>
    <cellStyle name="SAPBEXaggItemX 2 3" xfId="3032"/>
    <cellStyle name="SAPBEXaggItemX 2 3 2" xfId="7543"/>
    <cellStyle name="SAPBEXaggItemX 2 4" xfId="3033"/>
    <cellStyle name="SAPBEXaggItemX 2 4 2" xfId="7544"/>
    <cellStyle name="SAPBEXaggItemX 2 5" xfId="3034"/>
    <cellStyle name="SAPBEXaggItemX 2 5 2" xfId="7545"/>
    <cellStyle name="SAPBEXaggItemX 2 6" xfId="3035"/>
    <cellStyle name="SAPBEXaggItemX 2 6 2" xfId="7546"/>
    <cellStyle name="SAPBEXaggItemX 2 7" xfId="3036"/>
    <cellStyle name="SAPBEXaggItemX 2 7 2" xfId="7547"/>
    <cellStyle name="SAPBEXaggItemX 2 8" xfId="7541"/>
    <cellStyle name="SAPBEXaggItemX 3" xfId="7540"/>
    <cellStyle name="SAPBEXchaText" xfId="3037"/>
    <cellStyle name="SAPBEXexcBad7" xfId="3038"/>
    <cellStyle name="SAPBEXexcBad7 2" xfId="3039"/>
    <cellStyle name="SAPBEXexcBad7 2 2" xfId="3040"/>
    <cellStyle name="SAPBEXexcBad7 2 2 2" xfId="7550"/>
    <cellStyle name="SAPBEXexcBad7 2 3" xfId="3041"/>
    <cellStyle name="SAPBEXexcBad7 2 3 2" xfId="7551"/>
    <cellStyle name="SAPBEXexcBad7 2 4" xfId="3042"/>
    <cellStyle name="SAPBEXexcBad7 2 4 2" xfId="7552"/>
    <cellStyle name="SAPBEXexcBad7 2 5" xfId="3043"/>
    <cellStyle name="SAPBEXexcBad7 2 5 2" xfId="7553"/>
    <cellStyle name="SAPBEXexcBad7 2 6" xfId="3044"/>
    <cellStyle name="SAPBEXexcBad7 2 6 2" xfId="7554"/>
    <cellStyle name="SAPBEXexcBad7 2 7" xfId="3045"/>
    <cellStyle name="SAPBEXexcBad7 2 7 2" xfId="7555"/>
    <cellStyle name="SAPBEXexcBad7 2 8" xfId="7549"/>
    <cellStyle name="SAPBEXexcBad7 3" xfId="7548"/>
    <cellStyle name="SAPBEXexcBad8" xfId="3046"/>
    <cellStyle name="SAPBEXexcBad8 2" xfId="3047"/>
    <cellStyle name="SAPBEXexcBad8 2 2" xfId="3048"/>
    <cellStyle name="SAPBEXexcBad8 2 2 2" xfId="7558"/>
    <cellStyle name="SAPBEXexcBad8 2 3" xfId="3049"/>
    <cellStyle name="SAPBEXexcBad8 2 3 2" xfId="7559"/>
    <cellStyle name="SAPBEXexcBad8 2 4" xfId="3050"/>
    <cellStyle name="SAPBEXexcBad8 2 4 2" xfId="7560"/>
    <cellStyle name="SAPBEXexcBad8 2 5" xfId="3051"/>
    <cellStyle name="SAPBEXexcBad8 2 5 2" xfId="7561"/>
    <cellStyle name="SAPBEXexcBad8 2 6" xfId="3052"/>
    <cellStyle name="SAPBEXexcBad8 2 6 2" xfId="7562"/>
    <cellStyle name="SAPBEXexcBad8 2 7" xfId="3053"/>
    <cellStyle name="SAPBEXexcBad8 2 7 2" xfId="7563"/>
    <cellStyle name="SAPBEXexcBad8 2 8" xfId="7557"/>
    <cellStyle name="SAPBEXexcBad8 3" xfId="7556"/>
    <cellStyle name="SAPBEXexcBad9" xfId="3054"/>
    <cellStyle name="SAPBEXexcBad9 2" xfId="3055"/>
    <cellStyle name="SAPBEXexcBad9 2 2" xfId="3056"/>
    <cellStyle name="SAPBEXexcBad9 2 2 2" xfId="7566"/>
    <cellStyle name="SAPBEXexcBad9 2 3" xfId="3057"/>
    <cellStyle name="SAPBEXexcBad9 2 3 2" xfId="7567"/>
    <cellStyle name="SAPBEXexcBad9 2 4" xfId="3058"/>
    <cellStyle name="SAPBEXexcBad9 2 4 2" xfId="7568"/>
    <cellStyle name="SAPBEXexcBad9 2 5" xfId="3059"/>
    <cellStyle name="SAPBEXexcBad9 2 5 2" xfId="7569"/>
    <cellStyle name="SAPBEXexcBad9 2 6" xfId="3060"/>
    <cellStyle name="SAPBEXexcBad9 2 6 2" xfId="7570"/>
    <cellStyle name="SAPBEXexcBad9 2 7" xfId="3061"/>
    <cellStyle name="SAPBEXexcBad9 2 7 2" xfId="7571"/>
    <cellStyle name="SAPBEXexcBad9 2 8" xfId="7565"/>
    <cellStyle name="SAPBEXexcBad9 3" xfId="7564"/>
    <cellStyle name="SAPBEXexcCritical4" xfId="3062"/>
    <cellStyle name="SAPBEXexcCritical4 2" xfId="3063"/>
    <cellStyle name="SAPBEXexcCritical4 2 2" xfId="3064"/>
    <cellStyle name="SAPBEXexcCritical4 2 2 2" xfId="7574"/>
    <cellStyle name="SAPBEXexcCritical4 2 3" xfId="3065"/>
    <cellStyle name="SAPBEXexcCritical4 2 3 2" xfId="7575"/>
    <cellStyle name="SAPBEXexcCritical4 2 4" xfId="3066"/>
    <cellStyle name="SAPBEXexcCritical4 2 4 2" xfId="7576"/>
    <cellStyle name="SAPBEXexcCritical4 2 5" xfId="3067"/>
    <cellStyle name="SAPBEXexcCritical4 2 5 2" xfId="7577"/>
    <cellStyle name="SAPBEXexcCritical4 2 6" xfId="3068"/>
    <cellStyle name="SAPBEXexcCritical4 2 6 2" xfId="7578"/>
    <cellStyle name="SAPBEXexcCritical4 2 7" xfId="3069"/>
    <cellStyle name="SAPBEXexcCritical4 2 7 2" xfId="7579"/>
    <cellStyle name="SAPBEXexcCritical4 2 8" xfId="7573"/>
    <cellStyle name="SAPBEXexcCritical4 3" xfId="7572"/>
    <cellStyle name="SAPBEXexcCritical5" xfId="3070"/>
    <cellStyle name="SAPBEXexcCritical5 2" xfId="3071"/>
    <cellStyle name="SAPBEXexcCritical5 2 2" xfId="3072"/>
    <cellStyle name="SAPBEXexcCritical5 2 2 2" xfId="7582"/>
    <cellStyle name="SAPBEXexcCritical5 2 3" xfId="3073"/>
    <cellStyle name="SAPBEXexcCritical5 2 3 2" xfId="7583"/>
    <cellStyle name="SAPBEXexcCritical5 2 4" xfId="3074"/>
    <cellStyle name="SAPBEXexcCritical5 2 4 2" xfId="7584"/>
    <cellStyle name="SAPBEXexcCritical5 2 5" xfId="3075"/>
    <cellStyle name="SAPBEXexcCritical5 2 5 2" xfId="7585"/>
    <cellStyle name="SAPBEXexcCritical5 2 6" xfId="3076"/>
    <cellStyle name="SAPBEXexcCritical5 2 6 2" xfId="7586"/>
    <cellStyle name="SAPBEXexcCritical5 2 7" xfId="3077"/>
    <cellStyle name="SAPBEXexcCritical5 2 7 2" xfId="7587"/>
    <cellStyle name="SAPBEXexcCritical5 2 8" xfId="7581"/>
    <cellStyle name="SAPBEXexcCritical5 3" xfId="7580"/>
    <cellStyle name="SAPBEXexcCritical6" xfId="3078"/>
    <cellStyle name="SAPBEXexcCritical6 2" xfId="3079"/>
    <cellStyle name="SAPBEXexcCritical6 2 2" xfId="3080"/>
    <cellStyle name="SAPBEXexcCritical6 2 2 2" xfId="7590"/>
    <cellStyle name="SAPBEXexcCritical6 2 3" xfId="3081"/>
    <cellStyle name="SAPBEXexcCritical6 2 3 2" xfId="7591"/>
    <cellStyle name="SAPBEXexcCritical6 2 4" xfId="3082"/>
    <cellStyle name="SAPBEXexcCritical6 2 4 2" xfId="7592"/>
    <cellStyle name="SAPBEXexcCritical6 2 5" xfId="3083"/>
    <cellStyle name="SAPBEXexcCritical6 2 5 2" xfId="7593"/>
    <cellStyle name="SAPBEXexcCritical6 2 6" xfId="3084"/>
    <cellStyle name="SAPBEXexcCritical6 2 6 2" xfId="7594"/>
    <cellStyle name="SAPBEXexcCritical6 2 7" xfId="3085"/>
    <cellStyle name="SAPBEXexcCritical6 2 7 2" xfId="7595"/>
    <cellStyle name="SAPBEXexcCritical6 2 8" xfId="7589"/>
    <cellStyle name="SAPBEXexcCritical6 3" xfId="7588"/>
    <cellStyle name="SAPBEXexcGood1" xfId="3086"/>
    <cellStyle name="SAPBEXexcGood1 2" xfId="3087"/>
    <cellStyle name="SAPBEXexcGood1 2 2" xfId="3088"/>
    <cellStyle name="SAPBEXexcGood1 2 2 2" xfId="7598"/>
    <cellStyle name="SAPBEXexcGood1 2 3" xfId="3089"/>
    <cellStyle name="SAPBEXexcGood1 2 3 2" xfId="7599"/>
    <cellStyle name="SAPBEXexcGood1 2 4" xfId="3090"/>
    <cellStyle name="SAPBEXexcGood1 2 4 2" xfId="7600"/>
    <cellStyle name="SAPBEXexcGood1 2 5" xfId="3091"/>
    <cellStyle name="SAPBEXexcGood1 2 5 2" xfId="7601"/>
    <cellStyle name="SAPBEXexcGood1 2 6" xfId="3092"/>
    <cellStyle name="SAPBEXexcGood1 2 6 2" xfId="7602"/>
    <cellStyle name="SAPBEXexcGood1 2 7" xfId="3093"/>
    <cellStyle name="SAPBEXexcGood1 2 7 2" xfId="7603"/>
    <cellStyle name="SAPBEXexcGood1 2 8" xfId="7597"/>
    <cellStyle name="SAPBEXexcGood1 3" xfId="7596"/>
    <cellStyle name="SAPBEXexcGood2" xfId="3094"/>
    <cellStyle name="SAPBEXexcGood2 2" xfId="3095"/>
    <cellStyle name="SAPBEXexcGood2 2 2" xfId="3096"/>
    <cellStyle name="SAPBEXexcGood2 2 2 2" xfId="7606"/>
    <cellStyle name="SAPBEXexcGood2 2 3" xfId="3097"/>
    <cellStyle name="SAPBEXexcGood2 2 3 2" xfId="7607"/>
    <cellStyle name="SAPBEXexcGood2 2 4" xfId="3098"/>
    <cellStyle name="SAPBEXexcGood2 2 4 2" xfId="7608"/>
    <cellStyle name="SAPBEXexcGood2 2 5" xfId="3099"/>
    <cellStyle name="SAPBEXexcGood2 2 5 2" xfId="7609"/>
    <cellStyle name="SAPBEXexcGood2 2 6" xfId="3100"/>
    <cellStyle name="SAPBEXexcGood2 2 6 2" xfId="7610"/>
    <cellStyle name="SAPBEXexcGood2 2 7" xfId="3101"/>
    <cellStyle name="SAPBEXexcGood2 2 7 2" xfId="7611"/>
    <cellStyle name="SAPBEXexcGood2 2 8" xfId="7605"/>
    <cellStyle name="SAPBEXexcGood2 3" xfId="7604"/>
    <cellStyle name="SAPBEXexcGood3" xfId="3102"/>
    <cellStyle name="SAPBEXexcGood3 2" xfId="3103"/>
    <cellStyle name="SAPBEXexcGood3 2 2" xfId="3104"/>
    <cellStyle name="SAPBEXexcGood3 2 2 2" xfId="7614"/>
    <cellStyle name="SAPBEXexcGood3 2 3" xfId="3105"/>
    <cellStyle name="SAPBEXexcGood3 2 3 2" xfId="7615"/>
    <cellStyle name="SAPBEXexcGood3 2 4" xfId="3106"/>
    <cellStyle name="SAPBEXexcGood3 2 4 2" xfId="7616"/>
    <cellStyle name="SAPBEXexcGood3 2 5" xfId="3107"/>
    <cellStyle name="SAPBEXexcGood3 2 5 2" xfId="7617"/>
    <cellStyle name="SAPBEXexcGood3 2 6" xfId="3108"/>
    <cellStyle name="SAPBEXexcGood3 2 6 2" xfId="7618"/>
    <cellStyle name="SAPBEXexcGood3 2 7" xfId="3109"/>
    <cellStyle name="SAPBEXexcGood3 2 7 2" xfId="7619"/>
    <cellStyle name="SAPBEXexcGood3 2 8" xfId="7613"/>
    <cellStyle name="SAPBEXexcGood3 3" xfId="7612"/>
    <cellStyle name="SAPBEXfilterDrill" xfId="3110"/>
    <cellStyle name="SAPBEXfilterDrill 10" xfId="3111"/>
    <cellStyle name="SAPBEXfilterDrill 11" xfId="3112"/>
    <cellStyle name="SAPBEXfilterDrill 12" xfId="3113"/>
    <cellStyle name="SAPBEXfilterDrill 13" xfId="3114"/>
    <cellStyle name="SAPBEXfilterDrill 2" xfId="3115"/>
    <cellStyle name="SAPBEXfilterDrill 2 2" xfId="3116"/>
    <cellStyle name="SAPBEXfilterDrill 2 2 2" xfId="3117"/>
    <cellStyle name="SAPBEXfilterDrill 2 2 2 2" xfId="3118"/>
    <cellStyle name="SAPBEXfilterDrill 2 2 2 3" xfId="3119"/>
    <cellStyle name="SAPBEXfilterDrill 2 2 2 4" xfId="3120"/>
    <cellStyle name="SAPBEXfilterDrill 2 2 2 5" xfId="3121"/>
    <cellStyle name="SAPBEXfilterDrill 2 2 3" xfId="3122"/>
    <cellStyle name="SAPBEXfilterDrill 2 2 4" xfId="3123"/>
    <cellStyle name="SAPBEXfilterDrill 2 2 5" xfId="3124"/>
    <cellStyle name="SAPBEXfilterDrill 2 2 6" xfId="3125"/>
    <cellStyle name="SAPBEXfilterDrill 2 3" xfId="3126"/>
    <cellStyle name="SAPBEXfilterDrill 2 3 2" xfId="3127"/>
    <cellStyle name="SAPBEXfilterDrill 2 3 2 2" xfId="3128"/>
    <cellStyle name="SAPBEXfilterDrill 2 3 2 3" xfId="3129"/>
    <cellStyle name="SAPBEXfilterDrill 2 3 2 4" xfId="3130"/>
    <cellStyle name="SAPBEXfilterDrill 2 3 2 5" xfId="3131"/>
    <cellStyle name="SAPBEXfilterDrill 2 3 3" xfId="3132"/>
    <cellStyle name="SAPBEXfilterDrill 2 3 4" xfId="3133"/>
    <cellStyle name="SAPBEXfilterDrill 2 3 5" xfId="3134"/>
    <cellStyle name="SAPBEXfilterDrill 2 3 6" xfId="3135"/>
    <cellStyle name="SAPBEXfilterDrill 2 4" xfId="3136"/>
    <cellStyle name="SAPBEXfilterDrill 2 4 2" xfId="3137"/>
    <cellStyle name="SAPBEXfilterDrill 2 4 3" xfId="3138"/>
    <cellStyle name="SAPBEXfilterDrill 2 4 4" xfId="3139"/>
    <cellStyle name="SAPBEXfilterDrill 2 4 5" xfId="3140"/>
    <cellStyle name="SAPBEXfilterDrill 2 5" xfId="3141"/>
    <cellStyle name="SAPBEXfilterDrill 2 6" xfId="3142"/>
    <cellStyle name="SAPBEXfilterDrill 2 7" xfId="3143"/>
    <cellStyle name="SAPBEXfilterDrill 2 8" xfId="3144"/>
    <cellStyle name="SAPBEXfilterDrill 3" xfId="3145"/>
    <cellStyle name="SAPBEXfilterDrill 3 2" xfId="3146"/>
    <cellStyle name="SAPBEXfilterDrill 3 2 2" xfId="3147"/>
    <cellStyle name="SAPBEXfilterDrill 3 2 2 2" xfId="3148"/>
    <cellStyle name="SAPBEXfilterDrill 3 2 2 3" xfId="3149"/>
    <cellStyle name="SAPBEXfilterDrill 3 2 2 4" xfId="3150"/>
    <cellStyle name="SAPBEXfilterDrill 3 2 2 5" xfId="3151"/>
    <cellStyle name="SAPBEXfilterDrill 3 2 3" xfId="3152"/>
    <cellStyle name="SAPBEXfilterDrill 3 2 4" xfId="3153"/>
    <cellStyle name="SAPBEXfilterDrill 3 2 5" xfId="3154"/>
    <cellStyle name="SAPBEXfilterDrill 3 2 6" xfId="3155"/>
    <cellStyle name="SAPBEXfilterDrill 3 3" xfId="3156"/>
    <cellStyle name="SAPBEXfilterDrill 3 3 2" xfId="3157"/>
    <cellStyle name="SAPBEXfilterDrill 3 3 2 2" xfId="3158"/>
    <cellStyle name="SAPBEXfilterDrill 3 3 2 3" xfId="3159"/>
    <cellStyle name="SAPBEXfilterDrill 3 3 2 4" xfId="3160"/>
    <cellStyle name="SAPBEXfilterDrill 3 3 2 5" xfId="3161"/>
    <cellStyle name="SAPBEXfilterDrill 3 3 3" xfId="3162"/>
    <cellStyle name="SAPBEXfilterDrill 3 3 4" xfId="3163"/>
    <cellStyle name="SAPBEXfilterDrill 3 3 5" xfId="3164"/>
    <cellStyle name="SAPBEXfilterDrill 3 3 6" xfId="3165"/>
    <cellStyle name="SAPBEXfilterDrill 3 4" xfId="3166"/>
    <cellStyle name="SAPBEXfilterDrill 3 4 2" xfId="3167"/>
    <cellStyle name="SAPBEXfilterDrill 3 4 3" xfId="3168"/>
    <cellStyle name="SAPBEXfilterDrill 3 4 4" xfId="3169"/>
    <cellStyle name="SAPBEXfilterDrill 3 4 5" xfId="3170"/>
    <cellStyle name="SAPBEXfilterDrill 3 5" xfId="3171"/>
    <cellStyle name="SAPBEXfilterDrill 3 6" xfId="3172"/>
    <cellStyle name="SAPBEXfilterDrill 3 7" xfId="3173"/>
    <cellStyle name="SAPBEXfilterDrill 3 8" xfId="3174"/>
    <cellStyle name="SAPBEXfilterDrill 4" xfId="3175"/>
    <cellStyle name="SAPBEXfilterDrill 4 2" xfId="3176"/>
    <cellStyle name="SAPBEXfilterDrill 4 2 2" xfId="3177"/>
    <cellStyle name="SAPBEXfilterDrill 4 2 2 2" xfId="3178"/>
    <cellStyle name="SAPBEXfilterDrill 4 2 2 3" xfId="3179"/>
    <cellStyle name="SAPBEXfilterDrill 4 2 2 4" xfId="3180"/>
    <cellStyle name="SAPBEXfilterDrill 4 2 2 5" xfId="3181"/>
    <cellStyle name="SAPBEXfilterDrill 4 2 3" xfId="3182"/>
    <cellStyle name="SAPBEXfilterDrill 4 2 4" xfId="3183"/>
    <cellStyle name="SAPBEXfilterDrill 4 2 5" xfId="3184"/>
    <cellStyle name="SAPBEXfilterDrill 4 2 6" xfId="3185"/>
    <cellStyle name="SAPBEXfilterDrill 4 3" xfId="3186"/>
    <cellStyle name="SAPBEXfilterDrill 4 3 2" xfId="3187"/>
    <cellStyle name="SAPBEXfilterDrill 4 3 2 2" xfId="3188"/>
    <cellStyle name="SAPBEXfilterDrill 4 3 2 3" xfId="3189"/>
    <cellStyle name="SAPBEXfilterDrill 4 3 2 4" xfId="3190"/>
    <cellStyle name="SAPBEXfilterDrill 4 3 2 5" xfId="3191"/>
    <cellStyle name="SAPBEXfilterDrill 4 3 3" xfId="3192"/>
    <cellStyle name="SAPBEXfilterDrill 4 3 4" xfId="3193"/>
    <cellStyle name="SAPBEXfilterDrill 4 3 5" xfId="3194"/>
    <cellStyle name="SAPBEXfilterDrill 4 3 6" xfId="3195"/>
    <cellStyle name="SAPBEXfilterDrill 4 4" xfId="3196"/>
    <cellStyle name="SAPBEXfilterDrill 4 4 2" xfId="3197"/>
    <cellStyle name="SAPBEXfilterDrill 4 4 3" xfId="3198"/>
    <cellStyle name="SAPBEXfilterDrill 4 4 4" xfId="3199"/>
    <cellStyle name="SAPBEXfilterDrill 4 4 5" xfId="3200"/>
    <cellStyle name="SAPBEXfilterDrill 4 5" xfId="3201"/>
    <cellStyle name="SAPBEXfilterDrill 4 6" xfId="3202"/>
    <cellStyle name="SAPBEXfilterDrill 4 7" xfId="3203"/>
    <cellStyle name="SAPBEXfilterDrill 4 8" xfId="3204"/>
    <cellStyle name="SAPBEXfilterDrill 5" xfId="3205"/>
    <cellStyle name="SAPBEXfilterDrill 5 2" xfId="3206"/>
    <cellStyle name="SAPBEXfilterDrill 5 2 2" xfId="3207"/>
    <cellStyle name="SAPBEXfilterDrill 5 2 3" xfId="3208"/>
    <cellStyle name="SAPBEXfilterDrill 5 2 4" xfId="3209"/>
    <cellStyle name="SAPBEXfilterDrill 5 2 5" xfId="3210"/>
    <cellStyle name="SAPBEXfilterDrill 5 3" xfId="3211"/>
    <cellStyle name="SAPBEXfilterDrill 5 4" xfId="3212"/>
    <cellStyle name="SAPBEXfilterDrill 5 5" xfId="3213"/>
    <cellStyle name="SAPBEXfilterDrill 5 6" xfId="3214"/>
    <cellStyle name="SAPBEXfilterDrill 6" xfId="3215"/>
    <cellStyle name="SAPBEXfilterDrill 6 2" xfId="3216"/>
    <cellStyle name="SAPBEXfilterDrill 6 2 2" xfId="3217"/>
    <cellStyle name="SAPBEXfilterDrill 6 2 3" xfId="3218"/>
    <cellStyle name="SAPBEXfilterDrill 6 2 4" xfId="3219"/>
    <cellStyle name="SAPBEXfilterDrill 6 2 5" xfId="3220"/>
    <cellStyle name="SAPBEXfilterDrill 6 3" xfId="3221"/>
    <cellStyle name="SAPBEXfilterDrill 6 4" xfId="3222"/>
    <cellStyle name="SAPBEXfilterDrill 6 5" xfId="3223"/>
    <cellStyle name="SAPBEXfilterDrill 6 6" xfId="3224"/>
    <cellStyle name="SAPBEXfilterDrill 7" xfId="3225"/>
    <cellStyle name="SAPBEXfilterDrill 7 2" xfId="3226"/>
    <cellStyle name="SAPBEXfilterDrill 7 3" xfId="3227"/>
    <cellStyle name="SAPBEXfilterDrill 7 4" xfId="3228"/>
    <cellStyle name="SAPBEXfilterDrill 7 5" xfId="3229"/>
    <cellStyle name="SAPBEXfilterDrill 8" xfId="3230"/>
    <cellStyle name="SAPBEXfilterDrill 9" xfId="3231"/>
    <cellStyle name="SAPBEXfilterItem" xfId="3232"/>
    <cellStyle name="SAPBEXfilterText" xfId="3233"/>
    <cellStyle name="SAPBEXformats" xfId="3234"/>
    <cellStyle name="SAPBEXformats 2" xfId="3235"/>
    <cellStyle name="SAPBEXformats 2 2" xfId="3236"/>
    <cellStyle name="SAPBEXformats 2 2 2" xfId="7624"/>
    <cellStyle name="SAPBEXformats 2 3" xfId="3237"/>
    <cellStyle name="SAPBEXformats 2 3 2" xfId="7625"/>
    <cellStyle name="SAPBEXformats 2 4" xfId="3238"/>
    <cellStyle name="SAPBEXformats 2 4 2" xfId="7626"/>
    <cellStyle name="SAPBEXformats 2 5" xfId="3239"/>
    <cellStyle name="SAPBEXformats 2 5 2" xfId="7627"/>
    <cellStyle name="SAPBEXformats 2 6" xfId="3240"/>
    <cellStyle name="SAPBEXformats 2 6 2" xfId="7628"/>
    <cellStyle name="SAPBEXformats 2 7" xfId="3241"/>
    <cellStyle name="SAPBEXformats 2 7 2" xfId="7629"/>
    <cellStyle name="SAPBEXformats 2 8" xfId="7623"/>
    <cellStyle name="SAPBEXformats 3" xfId="7622"/>
    <cellStyle name="SAPBEXheaderItem" xfId="3242"/>
    <cellStyle name="SAPBEXheaderText" xfId="3243"/>
    <cellStyle name="SAPBEXHLevel0" xfId="3244"/>
    <cellStyle name="SAPBEXHLevel0 2" xfId="3245"/>
    <cellStyle name="SAPBEXHLevel0 2 2" xfId="3246"/>
    <cellStyle name="SAPBEXHLevel0 2 2 2" xfId="7632"/>
    <cellStyle name="SAPBEXHLevel0 2 3" xfId="3247"/>
    <cellStyle name="SAPBEXHLevel0 2 3 2" xfId="7633"/>
    <cellStyle name="SAPBEXHLevel0 2 4" xfId="3248"/>
    <cellStyle name="SAPBEXHLevel0 2 4 2" xfId="7634"/>
    <cellStyle name="SAPBEXHLevel0 2 5" xfId="3249"/>
    <cellStyle name="SAPBEXHLevel0 2 5 2" xfId="7635"/>
    <cellStyle name="SAPBEXHLevel0 2 6" xfId="3250"/>
    <cellStyle name="SAPBEXHLevel0 2 6 2" xfId="7636"/>
    <cellStyle name="SAPBEXHLevel0 2 7" xfId="3251"/>
    <cellStyle name="SAPBEXHLevel0 2 7 2" xfId="7637"/>
    <cellStyle name="SAPBEXHLevel0 2 8" xfId="7631"/>
    <cellStyle name="SAPBEXHLevel0 3" xfId="7630"/>
    <cellStyle name="SAPBEXHLevel0X" xfId="3252"/>
    <cellStyle name="SAPBEXHLevel0X 2" xfId="3253"/>
    <cellStyle name="SAPBEXHLevel0X 2 2" xfId="3254"/>
    <cellStyle name="SAPBEXHLevel0X 2 2 2" xfId="7640"/>
    <cellStyle name="SAPBEXHLevel0X 2 3" xfId="3255"/>
    <cellStyle name="SAPBEXHLevel0X 2 3 2" xfId="7641"/>
    <cellStyle name="SAPBEXHLevel0X 2 4" xfId="3256"/>
    <cellStyle name="SAPBEXHLevel0X 2 4 2" xfId="7642"/>
    <cellStyle name="SAPBEXHLevel0X 2 5" xfId="3257"/>
    <cellStyle name="SAPBEXHLevel0X 2 5 2" xfId="7643"/>
    <cellStyle name="SAPBEXHLevel0X 2 6" xfId="3258"/>
    <cellStyle name="SAPBEXHLevel0X 2 6 2" xfId="7644"/>
    <cellStyle name="SAPBEXHLevel0X 2 7" xfId="3259"/>
    <cellStyle name="SAPBEXHLevel0X 2 7 2" xfId="7645"/>
    <cellStyle name="SAPBEXHLevel0X 2 8" xfId="7639"/>
    <cellStyle name="SAPBEXHLevel0X 3" xfId="7638"/>
    <cellStyle name="SAPBEXHLevel1" xfId="3260"/>
    <cellStyle name="SAPBEXHLevel1 2" xfId="3261"/>
    <cellStyle name="SAPBEXHLevel1 2 2" xfId="3262"/>
    <cellStyle name="SAPBEXHLevel1 2 2 2" xfId="7648"/>
    <cellStyle name="SAPBEXHLevel1 2 3" xfId="3263"/>
    <cellStyle name="SAPBEXHLevel1 2 3 2" xfId="7649"/>
    <cellStyle name="SAPBEXHLevel1 2 4" xfId="3264"/>
    <cellStyle name="SAPBEXHLevel1 2 4 2" xfId="7650"/>
    <cellStyle name="SAPBEXHLevel1 2 5" xfId="3265"/>
    <cellStyle name="SAPBEXHLevel1 2 5 2" xfId="7651"/>
    <cellStyle name="SAPBEXHLevel1 2 6" xfId="3266"/>
    <cellStyle name="SAPBEXHLevel1 2 6 2" xfId="7652"/>
    <cellStyle name="SAPBEXHLevel1 2 7" xfId="3267"/>
    <cellStyle name="SAPBEXHLevel1 2 7 2" xfId="7653"/>
    <cellStyle name="SAPBEXHLevel1 2 8" xfId="7647"/>
    <cellStyle name="SAPBEXHLevel1 3" xfId="7646"/>
    <cellStyle name="SAPBEXHLevel1X" xfId="3268"/>
    <cellStyle name="SAPBEXHLevel1X 2" xfId="3269"/>
    <cellStyle name="SAPBEXHLevel1X 2 2" xfId="3270"/>
    <cellStyle name="SAPBEXHLevel1X 2 2 2" xfId="7656"/>
    <cellStyle name="SAPBEXHLevel1X 2 3" xfId="3271"/>
    <cellStyle name="SAPBEXHLevel1X 2 3 2" xfId="7657"/>
    <cellStyle name="SAPBEXHLevel1X 2 4" xfId="3272"/>
    <cellStyle name="SAPBEXHLevel1X 2 4 2" xfId="7658"/>
    <cellStyle name="SAPBEXHLevel1X 2 5" xfId="3273"/>
    <cellStyle name="SAPBEXHLevel1X 2 5 2" xfId="7659"/>
    <cellStyle name="SAPBEXHLevel1X 2 6" xfId="3274"/>
    <cellStyle name="SAPBEXHLevel1X 2 6 2" xfId="7660"/>
    <cellStyle name="SAPBEXHLevel1X 2 7" xfId="3275"/>
    <cellStyle name="SAPBEXHLevel1X 2 7 2" xfId="7661"/>
    <cellStyle name="SAPBEXHLevel1X 2 8" xfId="7655"/>
    <cellStyle name="SAPBEXHLevel1X 3" xfId="7654"/>
    <cellStyle name="SAPBEXHLevel2" xfId="3276"/>
    <cellStyle name="SAPBEXHLevel2 2" xfId="3277"/>
    <cellStyle name="SAPBEXHLevel2 2 2" xfId="3278"/>
    <cellStyle name="SAPBEXHLevel2 2 2 2" xfId="7664"/>
    <cellStyle name="SAPBEXHLevel2 2 3" xfId="3279"/>
    <cellStyle name="SAPBEXHLevel2 2 3 2" xfId="7665"/>
    <cellStyle name="SAPBEXHLevel2 2 4" xfId="3280"/>
    <cellStyle name="SAPBEXHLevel2 2 4 2" xfId="7666"/>
    <cellStyle name="SAPBEXHLevel2 2 5" xfId="3281"/>
    <cellStyle name="SAPBEXHLevel2 2 5 2" xfId="7667"/>
    <cellStyle name="SAPBEXHLevel2 2 6" xfId="3282"/>
    <cellStyle name="SAPBEXHLevel2 2 6 2" xfId="7668"/>
    <cellStyle name="SAPBEXHLevel2 2 7" xfId="3283"/>
    <cellStyle name="SAPBEXHLevel2 2 7 2" xfId="7669"/>
    <cellStyle name="SAPBEXHLevel2 2 8" xfId="7663"/>
    <cellStyle name="SAPBEXHLevel2 3" xfId="7662"/>
    <cellStyle name="SAPBEXHLevel2X" xfId="3284"/>
    <cellStyle name="SAPBEXHLevel2X 2" xfId="3285"/>
    <cellStyle name="SAPBEXHLevel2X 2 2" xfId="3286"/>
    <cellStyle name="SAPBEXHLevel2X 2 2 2" xfId="7672"/>
    <cellStyle name="SAPBEXHLevel2X 2 3" xfId="3287"/>
    <cellStyle name="SAPBEXHLevel2X 2 3 2" xfId="7673"/>
    <cellStyle name="SAPBEXHLevel2X 2 4" xfId="3288"/>
    <cellStyle name="SAPBEXHLevel2X 2 4 2" xfId="7674"/>
    <cellStyle name="SAPBEXHLevel2X 2 5" xfId="3289"/>
    <cellStyle name="SAPBEXHLevel2X 2 5 2" xfId="7675"/>
    <cellStyle name="SAPBEXHLevel2X 2 6" xfId="3290"/>
    <cellStyle name="SAPBEXHLevel2X 2 6 2" xfId="7676"/>
    <cellStyle name="SAPBEXHLevel2X 2 7" xfId="3291"/>
    <cellStyle name="SAPBEXHLevel2X 2 7 2" xfId="7677"/>
    <cellStyle name="SAPBEXHLevel2X 2 8" xfId="7671"/>
    <cellStyle name="SAPBEXHLevel2X 3" xfId="7670"/>
    <cellStyle name="SAPBEXHLevel3" xfId="3292"/>
    <cellStyle name="SAPBEXHLevel3 2" xfId="3293"/>
    <cellStyle name="SAPBEXHLevel3 2 2" xfId="3294"/>
    <cellStyle name="SAPBEXHLevel3 2 2 2" xfId="7680"/>
    <cellStyle name="SAPBEXHLevel3 2 3" xfId="3295"/>
    <cellStyle name="SAPBEXHLevel3 2 3 2" xfId="7681"/>
    <cellStyle name="SAPBEXHLevel3 2 4" xfId="3296"/>
    <cellStyle name="SAPBEXHLevel3 2 4 2" xfId="7682"/>
    <cellStyle name="SAPBEXHLevel3 2 5" xfId="3297"/>
    <cellStyle name="SAPBEXHLevel3 2 5 2" xfId="7683"/>
    <cellStyle name="SAPBEXHLevel3 2 6" xfId="3298"/>
    <cellStyle name="SAPBEXHLevel3 2 6 2" xfId="7684"/>
    <cellStyle name="SAPBEXHLevel3 2 7" xfId="3299"/>
    <cellStyle name="SAPBEXHLevel3 2 7 2" xfId="7685"/>
    <cellStyle name="SAPBEXHLevel3 2 8" xfId="7679"/>
    <cellStyle name="SAPBEXHLevel3 3" xfId="7678"/>
    <cellStyle name="SAPBEXHLevel3X" xfId="3300"/>
    <cellStyle name="SAPBEXHLevel3X 2" xfId="3301"/>
    <cellStyle name="SAPBEXHLevel3X 2 2" xfId="3302"/>
    <cellStyle name="SAPBEXHLevel3X 2 2 2" xfId="7688"/>
    <cellStyle name="SAPBEXHLevel3X 2 3" xfId="3303"/>
    <cellStyle name="SAPBEXHLevel3X 2 3 2" xfId="7689"/>
    <cellStyle name="SAPBEXHLevel3X 2 4" xfId="3304"/>
    <cellStyle name="SAPBEXHLevel3X 2 4 2" xfId="7690"/>
    <cellStyle name="SAPBEXHLevel3X 2 5" xfId="3305"/>
    <cellStyle name="SAPBEXHLevel3X 2 5 2" xfId="7691"/>
    <cellStyle name="SAPBEXHLevel3X 2 6" xfId="3306"/>
    <cellStyle name="SAPBEXHLevel3X 2 6 2" xfId="7692"/>
    <cellStyle name="SAPBEXHLevel3X 2 7" xfId="3307"/>
    <cellStyle name="SAPBEXHLevel3X 2 7 2" xfId="7693"/>
    <cellStyle name="SAPBEXHLevel3X 2 8" xfId="7687"/>
    <cellStyle name="SAPBEXHLevel3X 3" xfId="7686"/>
    <cellStyle name="SAPBEXinputData" xfId="3308"/>
    <cellStyle name="SAPBEXinputData 2" xfId="3309"/>
    <cellStyle name="SAPBEXinputData 2 2" xfId="7695"/>
    <cellStyle name="SAPBEXinputData 2 3" xfId="9237"/>
    <cellStyle name="SAPBEXinputData 3" xfId="3310"/>
    <cellStyle name="SAPBEXinputData 3 2" xfId="7696"/>
    <cellStyle name="SAPBEXinputData 3 3" xfId="9238"/>
    <cellStyle name="SAPBEXinputData 4" xfId="3311"/>
    <cellStyle name="SAPBEXinputData 4 2" xfId="7697"/>
    <cellStyle name="SAPBEXinputData 4 3" xfId="9239"/>
    <cellStyle name="SAPBEXinputData 5" xfId="3312"/>
    <cellStyle name="SAPBEXinputData 5 2" xfId="7698"/>
    <cellStyle name="SAPBEXinputData 5 3" xfId="9240"/>
    <cellStyle name="SAPBEXinputData 6" xfId="7694"/>
    <cellStyle name="SAPBEXinputData 7" xfId="9236"/>
    <cellStyle name="SAPBEXresData" xfId="3313"/>
    <cellStyle name="SAPBEXresData 2" xfId="3314"/>
    <cellStyle name="SAPBEXresData 2 2" xfId="3315"/>
    <cellStyle name="SAPBEXresData 2 2 2" xfId="7701"/>
    <cellStyle name="SAPBEXresData 2 3" xfId="3316"/>
    <cellStyle name="SAPBEXresData 2 3 2" xfId="7702"/>
    <cellStyle name="SAPBEXresData 2 4" xfId="3317"/>
    <cellStyle name="SAPBEXresData 2 4 2" xfId="7703"/>
    <cellStyle name="SAPBEXresData 2 5" xfId="3318"/>
    <cellStyle name="SAPBEXresData 2 5 2" xfId="7704"/>
    <cellStyle name="SAPBEXresData 2 6" xfId="3319"/>
    <cellStyle name="SAPBEXresData 2 6 2" xfId="7705"/>
    <cellStyle name="SAPBEXresData 2 7" xfId="3320"/>
    <cellStyle name="SAPBEXresData 2 7 2" xfId="7706"/>
    <cellStyle name="SAPBEXresData 2 8" xfId="7700"/>
    <cellStyle name="SAPBEXresData 3" xfId="7699"/>
    <cellStyle name="SAPBEXresDataEmph" xfId="3321"/>
    <cellStyle name="SAPBEXresDataEmph 2" xfId="3322"/>
    <cellStyle name="SAPBEXresDataEmph 2 2" xfId="3323"/>
    <cellStyle name="SAPBEXresDataEmph 2 2 2" xfId="7709"/>
    <cellStyle name="SAPBEXresDataEmph 2 3" xfId="3324"/>
    <cellStyle name="SAPBEXresDataEmph 2 3 2" xfId="7710"/>
    <cellStyle name="SAPBEXresDataEmph 2 4" xfId="3325"/>
    <cellStyle name="SAPBEXresDataEmph 2 4 2" xfId="7711"/>
    <cellStyle name="SAPBEXresDataEmph 2 5" xfId="3326"/>
    <cellStyle name="SAPBEXresDataEmph 2 5 2" xfId="7712"/>
    <cellStyle name="SAPBEXresDataEmph 2 6" xfId="3327"/>
    <cellStyle name="SAPBEXresDataEmph 2 6 2" xfId="7713"/>
    <cellStyle name="SAPBEXresDataEmph 2 7" xfId="3328"/>
    <cellStyle name="SAPBEXresDataEmph 2 7 2" xfId="7714"/>
    <cellStyle name="SAPBEXresDataEmph 2 8" xfId="7708"/>
    <cellStyle name="SAPBEXresDataEmph 3" xfId="7707"/>
    <cellStyle name="SAPBEXresItem" xfId="3329"/>
    <cellStyle name="SAPBEXresItem 2" xfId="3330"/>
    <cellStyle name="SAPBEXresItem 2 2" xfId="3331"/>
    <cellStyle name="SAPBEXresItem 2 2 2" xfId="7717"/>
    <cellStyle name="SAPBEXresItem 2 3" xfId="3332"/>
    <cellStyle name="SAPBEXresItem 2 3 2" xfId="7718"/>
    <cellStyle name="SAPBEXresItem 2 4" xfId="3333"/>
    <cellStyle name="SAPBEXresItem 2 4 2" xfId="7719"/>
    <cellStyle name="SAPBEXresItem 2 5" xfId="3334"/>
    <cellStyle name="SAPBEXresItem 2 5 2" xfId="7720"/>
    <cellStyle name="SAPBEXresItem 2 6" xfId="3335"/>
    <cellStyle name="SAPBEXresItem 2 6 2" xfId="7721"/>
    <cellStyle name="SAPBEXresItem 2 7" xfId="3336"/>
    <cellStyle name="SAPBEXresItem 2 7 2" xfId="7722"/>
    <cellStyle name="SAPBEXresItem 2 8" xfId="7716"/>
    <cellStyle name="SAPBEXresItem 3" xfId="7715"/>
    <cellStyle name="SAPBEXresItemX" xfId="3337"/>
    <cellStyle name="SAPBEXresItemX 2" xfId="3338"/>
    <cellStyle name="SAPBEXresItemX 2 2" xfId="3339"/>
    <cellStyle name="SAPBEXresItemX 2 2 2" xfId="7725"/>
    <cellStyle name="SAPBEXresItemX 2 3" xfId="3340"/>
    <cellStyle name="SAPBEXresItemX 2 3 2" xfId="7726"/>
    <cellStyle name="SAPBEXresItemX 2 4" xfId="3341"/>
    <cellStyle name="SAPBEXresItemX 2 4 2" xfId="7727"/>
    <cellStyle name="SAPBEXresItemX 2 5" xfId="3342"/>
    <cellStyle name="SAPBEXresItemX 2 5 2" xfId="7728"/>
    <cellStyle name="SAPBEXresItemX 2 6" xfId="3343"/>
    <cellStyle name="SAPBEXresItemX 2 6 2" xfId="7729"/>
    <cellStyle name="SAPBEXresItemX 2 7" xfId="3344"/>
    <cellStyle name="SAPBEXresItemX 2 7 2" xfId="7730"/>
    <cellStyle name="SAPBEXresItemX 2 8" xfId="7724"/>
    <cellStyle name="SAPBEXresItemX 3" xfId="7723"/>
    <cellStyle name="SAPBEXstdData" xfId="3345"/>
    <cellStyle name="SAPBEXstdData 10" xfId="3346"/>
    <cellStyle name="SAPBEXstdData 10 2" xfId="3347"/>
    <cellStyle name="SAPBEXstdData 10 2 2" xfId="3348"/>
    <cellStyle name="SAPBEXstdData 10 2 2 2" xfId="7734"/>
    <cellStyle name="SAPBEXstdData 10 2 3" xfId="3349"/>
    <cellStyle name="SAPBEXstdData 10 2 3 2" xfId="7735"/>
    <cellStyle name="SAPBEXstdData 10 2 4" xfId="3350"/>
    <cellStyle name="SAPBEXstdData 10 2 4 2" xfId="7736"/>
    <cellStyle name="SAPBEXstdData 10 2 5" xfId="3351"/>
    <cellStyle name="SAPBEXstdData 10 2 5 2" xfId="7737"/>
    <cellStyle name="SAPBEXstdData 10 2 6" xfId="3352"/>
    <cellStyle name="SAPBEXstdData 10 2 6 2" xfId="7738"/>
    <cellStyle name="SAPBEXstdData 10 2 7" xfId="3353"/>
    <cellStyle name="SAPBEXstdData 10 2 7 2" xfId="7739"/>
    <cellStyle name="SAPBEXstdData 10 2 8" xfId="7733"/>
    <cellStyle name="SAPBEXstdData 10 3" xfId="7732"/>
    <cellStyle name="SAPBEXstdData 11" xfId="3354"/>
    <cellStyle name="SAPBEXstdData 11 2" xfId="3355"/>
    <cellStyle name="SAPBEXstdData 11 2 2" xfId="7741"/>
    <cellStyle name="SAPBEXstdData 11 3" xfId="3356"/>
    <cellStyle name="SAPBEXstdData 11 3 2" xfId="7742"/>
    <cellStyle name="SAPBEXstdData 11 4" xfId="3357"/>
    <cellStyle name="SAPBEXstdData 11 4 2" xfId="7743"/>
    <cellStyle name="SAPBEXstdData 11 5" xfId="3358"/>
    <cellStyle name="SAPBEXstdData 11 5 2" xfId="7744"/>
    <cellStyle name="SAPBEXstdData 11 6" xfId="3359"/>
    <cellStyle name="SAPBEXstdData 11 6 2" xfId="7745"/>
    <cellStyle name="SAPBEXstdData 11 7" xfId="3360"/>
    <cellStyle name="SAPBEXstdData 11 7 2" xfId="7746"/>
    <cellStyle name="SAPBEXstdData 11 8" xfId="7740"/>
    <cellStyle name="SAPBEXstdData 12" xfId="7731"/>
    <cellStyle name="SAPBEXstdData 2" xfId="3361"/>
    <cellStyle name="SAPBEXstdData 2 10" xfId="3362"/>
    <cellStyle name="SAPBEXstdData 2 10 2" xfId="3363"/>
    <cellStyle name="SAPBEXstdData 2 10 2 2" xfId="7749"/>
    <cellStyle name="SAPBEXstdData 2 10 3" xfId="3364"/>
    <cellStyle name="SAPBEXstdData 2 10 3 2" xfId="7750"/>
    <cellStyle name="SAPBEXstdData 2 10 4" xfId="3365"/>
    <cellStyle name="SAPBEXstdData 2 10 4 2" xfId="7751"/>
    <cellStyle name="SAPBEXstdData 2 10 5" xfId="3366"/>
    <cellStyle name="SAPBEXstdData 2 10 5 2" xfId="7752"/>
    <cellStyle name="SAPBEXstdData 2 10 6" xfId="3367"/>
    <cellStyle name="SAPBEXstdData 2 10 6 2" xfId="7753"/>
    <cellStyle name="SAPBEXstdData 2 10 7" xfId="3368"/>
    <cellStyle name="SAPBEXstdData 2 10 7 2" xfId="7754"/>
    <cellStyle name="SAPBEXstdData 2 10 8" xfId="7748"/>
    <cellStyle name="SAPBEXstdData 2 11" xfId="7747"/>
    <cellStyle name="SAPBEXstdData 2 2" xfId="3369"/>
    <cellStyle name="SAPBEXstdData 2 2 2" xfId="3370"/>
    <cellStyle name="SAPBEXstdData 2 2 2 2" xfId="3371"/>
    <cellStyle name="SAPBEXstdData 2 2 2 2 2" xfId="3372"/>
    <cellStyle name="SAPBEXstdData 2 2 2 2 2 2" xfId="7758"/>
    <cellStyle name="SAPBEXstdData 2 2 2 2 3" xfId="3373"/>
    <cellStyle name="SAPBEXstdData 2 2 2 2 3 2" xfId="7759"/>
    <cellStyle name="SAPBEXstdData 2 2 2 2 4" xfId="3374"/>
    <cellStyle name="SAPBEXstdData 2 2 2 2 4 2" xfId="7760"/>
    <cellStyle name="SAPBEXstdData 2 2 2 2 5" xfId="3375"/>
    <cellStyle name="SAPBEXstdData 2 2 2 2 5 2" xfId="7761"/>
    <cellStyle name="SAPBEXstdData 2 2 2 2 6" xfId="3376"/>
    <cellStyle name="SAPBEXstdData 2 2 2 2 6 2" xfId="7762"/>
    <cellStyle name="SAPBEXstdData 2 2 2 2 7" xfId="3377"/>
    <cellStyle name="SAPBEXstdData 2 2 2 2 7 2" xfId="7763"/>
    <cellStyle name="SAPBEXstdData 2 2 2 2 8" xfId="7757"/>
    <cellStyle name="SAPBEXstdData 2 2 2 3" xfId="7756"/>
    <cellStyle name="SAPBEXstdData 2 2 3" xfId="3378"/>
    <cellStyle name="SAPBEXstdData 2 2 3 2" xfId="3379"/>
    <cellStyle name="SAPBEXstdData 2 2 3 2 2" xfId="3380"/>
    <cellStyle name="SAPBEXstdData 2 2 3 2 2 2" xfId="7766"/>
    <cellStyle name="SAPBEXstdData 2 2 3 2 3" xfId="3381"/>
    <cellStyle name="SAPBEXstdData 2 2 3 2 3 2" xfId="7767"/>
    <cellStyle name="SAPBEXstdData 2 2 3 2 4" xfId="3382"/>
    <cellStyle name="SAPBEXstdData 2 2 3 2 4 2" xfId="7768"/>
    <cellStyle name="SAPBEXstdData 2 2 3 2 5" xfId="3383"/>
    <cellStyle name="SAPBEXstdData 2 2 3 2 5 2" xfId="7769"/>
    <cellStyle name="SAPBEXstdData 2 2 3 2 6" xfId="3384"/>
    <cellStyle name="SAPBEXstdData 2 2 3 2 6 2" xfId="7770"/>
    <cellStyle name="SAPBEXstdData 2 2 3 2 7" xfId="3385"/>
    <cellStyle name="SAPBEXstdData 2 2 3 2 7 2" xfId="7771"/>
    <cellStyle name="SAPBEXstdData 2 2 3 2 8" xfId="7765"/>
    <cellStyle name="SAPBEXstdData 2 2 3 3" xfId="7764"/>
    <cellStyle name="SAPBEXstdData 2 2 4" xfId="3386"/>
    <cellStyle name="SAPBEXstdData 2 2 4 2" xfId="3387"/>
    <cellStyle name="SAPBEXstdData 2 2 4 2 2" xfId="3388"/>
    <cellStyle name="SAPBEXstdData 2 2 4 2 2 2" xfId="7774"/>
    <cellStyle name="SAPBEXstdData 2 2 4 2 3" xfId="3389"/>
    <cellStyle name="SAPBEXstdData 2 2 4 2 3 2" xfId="7775"/>
    <cellStyle name="SAPBEXstdData 2 2 4 2 4" xfId="3390"/>
    <cellStyle name="SAPBEXstdData 2 2 4 2 4 2" xfId="7776"/>
    <cellStyle name="SAPBEXstdData 2 2 4 2 5" xfId="3391"/>
    <cellStyle name="SAPBEXstdData 2 2 4 2 5 2" xfId="7777"/>
    <cellStyle name="SAPBEXstdData 2 2 4 2 6" xfId="3392"/>
    <cellStyle name="SAPBEXstdData 2 2 4 2 6 2" xfId="7778"/>
    <cellStyle name="SAPBEXstdData 2 2 4 2 7" xfId="3393"/>
    <cellStyle name="SAPBEXstdData 2 2 4 2 7 2" xfId="7779"/>
    <cellStyle name="SAPBEXstdData 2 2 4 2 8" xfId="7773"/>
    <cellStyle name="SAPBEXstdData 2 2 4 3" xfId="7772"/>
    <cellStyle name="SAPBEXstdData 2 2 5" xfId="3394"/>
    <cellStyle name="SAPBEXstdData 2 2 5 2" xfId="3395"/>
    <cellStyle name="SAPBEXstdData 2 2 5 2 2" xfId="7781"/>
    <cellStyle name="SAPBEXstdData 2 2 5 3" xfId="3396"/>
    <cellStyle name="SAPBEXstdData 2 2 5 3 2" xfId="7782"/>
    <cellStyle name="SAPBEXstdData 2 2 5 4" xfId="3397"/>
    <cellStyle name="SAPBEXstdData 2 2 5 4 2" xfId="7783"/>
    <cellStyle name="SAPBEXstdData 2 2 5 5" xfId="3398"/>
    <cellStyle name="SAPBEXstdData 2 2 5 5 2" xfId="7784"/>
    <cellStyle name="SAPBEXstdData 2 2 5 6" xfId="3399"/>
    <cellStyle name="SAPBEXstdData 2 2 5 6 2" xfId="7785"/>
    <cellStyle name="SAPBEXstdData 2 2 5 7" xfId="3400"/>
    <cellStyle name="SAPBEXstdData 2 2 5 7 2" xfId="7786"/>
    <cellStyle name="SAPBEXstdData 2 2 5 8" xfId="7780"/>
    <cellStyle name="SAPBEXstdData 2 2 6" xfId="7755"/>
    <cellStyle name="SAPBEXstdData 2 3" xfId="3401"/>
    <cellStyle name="SAPBEXstdData 2 3 2" xfId="3402"/>
    <cellStyle name="SAPBEXstdData 2 3 2 2" xfId="3403"/>
    <cellStyle name="SAPBEXstdData 2 3 2 2 2" xfId="3404"/>
    <cellStyle name="SAPBEXstdData 2 3 2 2 2 2" xfId="7790"/>
    <cellStyle name="SAPBEXstdData 2 3 2 2 3" xfId="3405"/>
    <cellStyle name="SAPBEXstdData 2 3 2 2 3 2" xfId="7791"/>
    <cellStyle name="SAPBEXstdData 2 3 2 2 4" xfId="3406"/>
    <cellStyle name="SAPBEXstdData 2 3 2 2 4 2" xfId="7792"/>
    <cellStyle name="SAPBEXstdData 2 3 2 2 5" xfId="3407"/>
    <cellStyle name="SAPBEXstdData 2 3 2 2 5 2" xfId="7793"/>
    <cellStyle name="SAPBEXstdData 2 3 2 2 6" xfId="3408"/>
    <cellStyle name="SAPBEXstdData 2 3 2 2 6 2" xfId="7794"/>
    <cellStyle name="SAPBEXstdData 2 3 2 2 7" xfId="3409"/>
    <cellStyle name="SAPBEXstdData 2 3 2 2 7 2" xfId="7795"/>
    <cellStyle name="SAPBEXstdData 2 3 2 2 8" xfId="7789"/>
    <cellStyle name="SAPBEXstdData 2 3 2 3" xfId="7788"/>
    <cellStyle name="SAPBEXstdData 2 3 3" xfId="3410"/>
    <cellStyle name="SAPBEXstdData 2 3 3 2" xfId="3411"/>
    <cellStyle name="SAPBEXstdData 2 3 3 2 2" xfId="3412"/>
    <cellStyle name="SAPBEXstdData 2 3 3 2 2 2" xfId="7798"/>
    <cellStyle name="SAPBEXstdData 2 3 3 2 3" xfId="3413"/>
    <cellStyle name="SAPBEXstdData 2 3 3 2 3 2" xfId="7799"/>
    <cellStyle name="SAPBEXstdData 2 3 3 2 4" xfId="3414"/>
    <cellStyle name="SAPBEXstdData 2 3 3 2 4 2" xfId="7800"/>
    <cellStyle name="SAPBEXstdData 2 3 3 2 5" xfId="3415"/>
    <cellStyle name="SAPBEXstdData 2 3 3 2 5 2" xfId="7801"/>
    <cellStyle name="SAPBEXstdData 2 3 3 2 6" xfId="3416"/>
    <cellStyle name="SAPBEXstdData 2 3 3 2 6 2" xfId="7802"/>
    <cellStyle name="SAPBEXstdData 2 3 3 2 7" xfId="3417"/>
    <cellStyle name="SAPBEXstdData 2 3 3 2 7 2" xfId="7803"/>
    <cellStyle name="SAPBEXstdData 2 3 3 2 8" xfId="7797"/>
    <cellStyle name="SAPBEXstdData 2 3 3 3" xfId="7796"/>
    <cellStyle name="SAPBEXstdData 2 3 4" xfId="3418"/>
    <cellStyle name="SAPBEXstdData 2 3 4 2" xfId="3419"/>
    <cellStyle name="SAPBEXstdData 2 3 4 2 2" xfId="3420"/>
    <cellStyle name="SAPBEXstdData 2 3 4 2 2 2" xfId="7806"/>
    <cellStyle name="SAPBEXstdData 2 3 4 2 3" xfId="3421"/>
    <cellStyle name="SAPBEXstdData 2 3 4 2 3 2" xfId="7807"/>
    <cellStyle name="SAPBEXstdData 2 3 4 2 4" xfId="3422"/>
    <cellStyle name="SAPBEXstdData 2 3 4 2 4 2" xfId="7808"/>
    <cellStyle name="SAPBEXstdData 2 3 4 2 5" xfId="3423"/>
    <cellStyle name="SAPBEXstdData 2 3 4 2 5 2" xfId="7809"/>
    <cellStyle name="SAPBEXstdData 2 3 4 2 6" xfId="3424"/>
    <cellStyle name="SAPBEXstdData 2 3 4 2 6 2" xfId="7810"/>
    <cellStyle name="SAPBEXstdData 2 3 4 2 7" xfId="3425"/>
    <cellStyle name="SAPBEXstdData 2 3 4 2 7 2" xfId="7811"/>
    <cellStyle name="SAPBEXstdData 2 3 4 2 8" xfId="7805"/>
    <cellStyle name="SAPBEXstdData 2 3 4 3" xfId="7804"/>
    <cellStyle name="SAPBEXstdData 2 3 5" xfId="3426"/>
    <cellStyle name="SAPBEXstdData 2 3 5 2" xfId="3427"/>
    <cellStyle name="SAPBEXstdData 2 3 5 2 2" xfId="7813"/>
    <cellStyle name="SAPBEXstdData 2 3 5 3" xfId="3428"/>
    <cellStyle name="SAPBEXstdData 2 3 5 3 2" xfId="7814"/>
    <cellStyle name="SAPBEXstdData 2 3 5 4" xfId="3429"/>
    <cellStyle name="SAPBEXstdData 2 3 5 4 2" xfId="7815"/>
    <cellStyle name="SAPBEXstdData 2 3 5 5" xfId="3430"/>
    <cellStyle name="SAPBEXstdData 2 3 5 5 2" xfId="7816"/>
    <cellStyle name="SAPBEXstdData 2 3 5 6" xfId="3431"/>
    <cellStyle name="SAPBEXstdData 2 3 5 6 2" xfId="7817"/>
    <cellStyle name="SAPBEXstdData 2 3 5 7" xfId="3432"/>
    <cellStyle name="SAPBEXstdData 2 3 5 7 2" xfId="7818"/>
    <cellStyle name="SAPBEXstdData 2 3 5 8" xfId="7812"/>
    <cellStyle name="SAPBEXstdData 2 3 6" xfId="7787"/>
    <cellStyle name="SAPBEXstdData 2 4" xfId="3433"/>
    <cellStyle name="SAPBEXstdData 2 4 2" xfId="3434"/>
    <cellStyle name="SAPBEXstdData 2 4 2 2" xfId="3435"/>
    <cellStyle name="SAPBEXstdData 2 4 2 2 2" xfId="3436"/>
    <cellStyle name="SAPBEXstdData 2 4 2 2 2 2" xfId="7822"/>
    <cellStyle name="SAPBEXstdData 2 4 2 2 3" xfId="3437"/>
    <cellStyle name="SAPBEXstdData 2 4 2 2 3 2" xfId="7823"/>
    <cellStyle name="SAPBEXstdData 2 4 2 2 4" xfId="3438"/>
    <cellStyle name="SAPBEXstdData 2 4 2 2 4 2" xfId="7824"/>
    <cellStyle name="SAPBEXstdData 2 4 2 2 5" xfId="3439"/>
    <cellStyle name="SAPBEXstdData 2 4 2 2 5 2" xfId="7825"/>
    <cellStyle name="SAPBEXstdData 2 4 2 2 6" xfId="3440"/>
    <cellStyle name="SAPBEXstdData 2 4 2 2 6 2" xfId="7826"/>
    <cellStyle name="SAPBEXstdData 2 4 2 2 7" xfId="3441"/>
    <cellStyle name="SAPBEXstdData 2 4 2 2 7 2" xfId="7827"/>
    <cellStyle name="SAPBEXstdData 2 4 2 2 8" xfId="7821"/>
    <cellStyle name="SAPBEXstdData 2 4 2 3" xfId="7820"/>
    <cellStyle name="SAPBEXstdData 2 4 3" xfId="3442"/>
    <cellStyle name="SAPBEXstdData 2 4 3 2" xfId="3443"/>
    <cellStyle name="SAPBEXstdData 2 4 3 2 2" xfId="3444"/>
    <cellStyle name="SAPBEXstdData 2 4 3 2 2 2" xfId="7830"/>
    <cellStyle name="SAPBEXstdData 2 4 3 2 3" xfId="3445"/>
    <cellStyle name="SAPBEXstdData 2 4 3 2 3 2" xfId="7831"/>
    <cellStyle name="SAPBEXstdData 2 4 3 2 4" xfId="3446"/>
    <cellStyle name="SAPBEXstdData 2 4 3 2 4 2" xfId="7832"/>
    <cellStyle name="SAPBEXstdData 2 4 3 2 5" xfId="3447"/>
    <cellStyle name="SAPBEXstdData 2 4 3 2 5 2" xfId="7833"/>
    <cellStyle name="SAPBEXstdData 2 4 3 2 6" xfId="3448"/>
    <cellStyle name="SAPBEXstdData 2 4 3 2 6 2" xfId="7834"/>
    <cellStyle name="SAPBEXstdData 2 4 3 2 7" xfId="3449"/>
    <cellStyle name="SAPBEXstdData 2 4 3 2 7 2" xfId="7835"/>
    <cellStyle name="SAPBEXstdData 2 4 3 2 8" xfId="7829"/>
    <cellStyle name="SAPBEXstdData 2 4 3 3" xfId="7828"/>
    <cellStyle name="SAPBEXstdData 2 4 4" xfId="3450"/>
    <cellStyle name="SAPBEXstdData 2 4 4 2" xfId="3451"/>
    <cellStyle name="SAPBEXstdData 2 4 4 2 2" xfId="3452"/>
    <cellStyle name="SAPBEXstdData 2 4 4 2 2 2" xfId="7838"/>
    <cellStyle name="SAPBEXstdData 2 4 4 2 3" xfId="3453"/>
    <cellStyle name="SAPBEXstdData 2 4 4 2 3 2" xfId="7839"/>
    <cellStyle name="SAPBEXstdData 2 4 4 2 4" xfId="3454"/>
    <cellStyle name="SAPBEXstdData 2 4 4 2 4 2" xfId="7840"/>
    <cellStyle name="SAPBEXstdData 2 4 4 2 5" xfId="3455"/>
    <cellStyle name="SAPBEXstdData 2 4 4 2 5 2" xfId="7841"/>
    <cellStyle name="SAPBEXstdData 2 4 4 2 6" xfId="3456"/>
    <cellStyle name="SAPBEXstdData 2 4 4 2 6 2" xfId="7842"/>
    <cellStyle name="SAPBEXstdData 2 4 4 2 7" xfId="3457"/>
    <cellStyle name="SAPBEXstdData 2 4 4 2 7 2" xfId="7843"/>
    <cellStyle name="SAPBEXstdData 2 4 4 2 8" xfId="7837"/>
    <cellStyle name="SAPBEXstdData 2 4 4 3" xfId="7836"/>
    <cellStyle name="SAPBEXstdData 2 4 5" xfId="3458"/>
    <cellStyle name="SAPBEXstdData 2 4 5 2" xfId="3459"/>
    <cellStyle name="SAPBEXstdData 2 4 5 2 2" xfId="7845"/>
    <cellStyle name="SAPBEXstdData 2 4 5 3" xfId="3460"/>
    <cellStyle name="SAPBEXstdData 2 4 5 3 2" xfId="7846"/>
    <cellStyle name="SAPBEXstdData 2 4 5 4" xfId="3461"/>
    <cellStyle name="SAPBEXstdData 2 4 5 4 2" xfId="7847"/>
    <cellStyle name="SAPBEXstdData 2 4 5 5" xfId="3462"/>
    <cellStyle name="SAPBEXstdData 2 4 5 5 2" xfId="7848"/>
    <cellStyle name="SAPBEXstdData 2 4 5 6" xfId="3463"/>
    <cellStyle name="SAPBEXstdData 2 4 5 6 2" xfId="7849"/>
    <cellStyle name="SAPBEXstdData 2 4 5 7" xfId="3464"/>
    <cellStyle name="SAPBEXstdData 2 4 5 7 2" xfId="7850"/>
    <cellStyle name="SAPBEXstdData 2 4 5 8" xfId="7844"/>
    <cellStyle name="SAPBEXstdData 2 4 6" xfId="7819"/>
    <cellStyle name="SAPBEXstdData 2 5" xfId="3465"/>
    <cellStyle name="SAPBEXstdData 2 5 2" xfId="3466"/>
    <cellStyle name="SAPBEXstdData 2 5 2 2" xfId="3467"/>
    <cellStyle name="SAPBEXstdData 2 5 2 2 2" xfId="3468"/>
    <cellStyle name="SAPBEXstdData 2 5 2 2 2 2" xfId="7854"/>
    <cellStyle name="SAPBEXstdData 2 5 2 2 3" xfId="3469"/>
    <cellStyle name="SAPBEXstdData 2 5 2 2 3 2" xfId="7855"/>
    <cellStyle name="SAPBEXstdData 2 5 2 2 4" xfId="3470"/>
    <cellStyle name="SAPBEXstdData 2 5 2 2 4 2" xfId="7856"/>
    <cellStyle name="SAPBEXstdData 2 5 2 2 5" xfId="3471"/>
    <cellStyle name="SAPBEXstdData 2 5 2 2 5 2" xfId="7857"/>
    <cellStyle name="SAPBEXstdData 2 5 2 2 6" xfId="3472"/>
    <cellStyle name="SAPBEXstdData 2 5 2 2 6 2" xfId="7858"/>
    <cellStyle name="SAPBEXstdData 2 5 2 2 7" xfId="3473"/>
    <cellStyle name="SAPBEXstdData 2 5 2 2 7 2" xfId="7859"/>
    <cellStyle name="SAPBEXstdData 2 5 2 2 8" xfId="7853"/>
    <cellStyle name="SAPBEXstdData 2 5 2 3" xfId="7852"/>
    <cellStyle name="SAPBEXstdData 2 5 3" xfId="3474"/>
    <cellStyle name="SAPBEXstdData 2 5 3 2" xfId="3475"/>
    <cellStyle name="SAPBEXstdData 2 5 3 2 2" xfId="3476"/>
    <cellStyle name="SAPBEXstdData 2 5 3 2 2 2" xfId="7862"/>
    <cellStyle name="SAPBEXstdData 2 5 3 2 3" xfId="3477"/>
    <cellStyle name="SAPBEXstdData 2 5 3 2 3 2" xfId="7863"/>
    <cellStyle name="SAPBEXstdData 2 5 3 2 4" xfId="3478"/>
    <cellStyle name="SAPBEXstdData 2 5 3 2 4 2" xfId="7864"/>
    <cellStyle name="SAPBEXstdData 2 5 3 2 5" xfId="3479"/>
    <cellStyle name="SAPBEXstdData 2 5 3 2 5 2" xfId="7865"/>
    <cellStyle name="SAPBEXstdData 2 5 3 2 6" xfId="3480"/>
    <cellStyle name="SAPBEXstdData 2 5 3 2 6 2" xfId="7866"/>
    <cellStyle name="SAPBEXstdData 2 5 3 2 7" xfId="3481"/>
    <cellStyle name="SAPBEXstdData 2 5 3 2 7 2" xfId="7867"/>
    <cellStyle name="SAPBEXstdData 2 5 3 2 8" xfId="7861"/>
    <cellStyle name="SAPBEXstdData 2 5 3 3" xfId="7860"/>
    <cellStyle name="SAPBEXstdData 2 5 4" xfId="3482"/>
    <cellStyle name="SAPBEXstdData 2 5 4 2" xfId="3483"/>
    <cellStyle name="SAPBEXstdData 2 5 4 2 2" xfId="3484"/>
    <cellStyle name="SAPBEXstdData 2 5 4 2 2 2" xfId="7870"/>
    <cellStyle name="SAPBEXstdData 2 5 4 2 3" xfId="3485"/>
    <cellStyle name="SAPBEXstdData 2 5 4 2 3 2" xfId="7871"/>
    <cellStyle name="SAPBEXstdData 2 5 4 2 4" xfId="3486"/>
    <cellStyle name="SAPBEXstdData 2 5 4 2 4 2" xfId="7872"/>
    <cellStyle name="SAPBEXstdData 2 5 4 2 5" xfId="3487"/>
    <cellStyle name="SAPBEXstdData 2 5 4 2 5 2" xfId="7873"/>
    <cellStyle name="SAPBEXstdData 2 5 4 2 6" xfId="3488"/>
    <cellStyle name="SAPBEXstdData 2 5 4 2 6 2" xfId="7874"/>
    <cellStyle name="SAPBEXstdData 2 5 4 2 7" xfId="3489"/>
    <cellStyle name="SAPBEXstdData 2 5 4 2 7 2" xfId="7875"/>
    <cellStyle name="SAPBEXstdData 2 5 4 2 8" xfId="7869"/>
    <cellStyle name="SAPBEXstdData 2 5 4 3" xfId="7868"/>
    <cellStyle name="SAPBEXstdData 2 5 5" xfId="3490"/>
    <cellStyle name="SAPBEXstdData 2 5 5 2" xfId="3491"/>
    <cellStyle name="SAPBEXstdData 2 5 5 2 2" xfId="7877"/>
    <cellStyle name="SAPBEXstdData 2 5 5 3" xfId="3492"/>
    <cellStyle name="SAPBEXstdData 2 5 5 3 2" xfId="7878"/>
    <cellStyle name="SAPBEXstdData 2 5 5 4" xfId="3493"/>
    <cellStyle name="SAPBEXstdData 2 5 5 4 2" xfId="7879"/>
    <cellStyle name="SAPBEXstdData 2 5 5 5" xfId="3494"/>
    <cellStyle name="SAPBEXstdData 2 5 5 5 2" xfId="7880"/>
    <cellStyle name="SAPBEXstdData 2 5 5 6" xfId="3495"/>
    <cellStyle name="SAPBEXstdData 2 5 5 6 2" xfId="7881"/>
    <cellStyle name="SAPBEXstdData 2 5 5 7" xfId="3496"/>
    <cellStyle name="SAPBEXstdData 2 5 5 7 2" xfId="7882"/>
    <cellStyle name="SAPBEXstdData 2 5 5 8" xfId="7876"/>
    <cellStyle name="SAPBEXstdData 2 5 6" xfId="7851"/>
    <cellStyle name="SAPBEXstdData 2 6" xfId="3497"/>
    <cellStyle name="SAPBEXstdData 2 6 2" xfId="3498"/>
    <cellStyle name="SAPBEXstdData 2 6 2 2" xfId="3499"/>
    <cellStyle name="SAPBEXstdData 2 6 2 2 2" xfId="3500"/>
    <cellStyle name="SAPBEXstdData 2 6 2 2 2 2" xfId="7886"/>
    <cellStyle name="SAPBEXstdData 2 6 2 2 3" xfId="3501"/>
    <cellStyle name="SAPBEXstdData 2 6 2 2 3 2" xfId="7887"/>
    <cellStyle name="SAPBEXstdData 2 6 2 2 4" xfId="3502"/>
    <cellStyle name="SAPBEXstdData 2 6 2 2 4 2" xfId="7888"/>
    <cellStyle name="SAPBEXstdData 2 6 2 2 5" xfId="3503"/>
    <cellStyle name="SAPBEXstdData 2 6 2 2 5 2" xfId="7889"/>
    <cellStyle name="SAPBEXstdData 2 6 2 2 6" xfId="3504"/>
    <cellStyle name="SAPBEXstdData 2 6 2 2 6 2" xfId="7890"/>
    <cellStyle name="SAPBEXstdData 2 6 2 2 7" xfId="3505"/>
    <cellStyle name="SAPBEXstdData 2 6 2 2 7 2" xfId="7891"/>
    <cellStyle name="SAPBEXstdData 2 6 2 2 8" xfId="7885"/>
    <cellStyle name="SAPBEXstdData 2 6 2 3" xfId="7884"/>
    <cellStyle name="SAPBEXstdData 2 6 3" xfId="3506"/>
    <cellStyle name="SAPBEXstdData 2 6 3 2" xfId="3507"/>
    <cellStyle name="SAPBEXstdData 2 6 3 2 2" xfId="3508"/>
    <cellStyle name="SAPBEXstdData 2 6 3 2 2 2" xfId="7894"/>
    <cellStyle name="SAPBEXstdData 2 6 3 2 3" xfId="3509"/>
    <cellStyle name="SAPBEXstdData 2 6 3 2 3 2" xfId="7895"/>
    <cellStyle name="SAPBEXstdData 2 6 3 2 4" xfId="3510"/>
    <cellStyle name="SAPBEXstdData 2 6 3 2 4 2" xfId="7896"/>
    <cellStyle name="SAPBEXstdData 2 6 3 2 5" xfId="3511"/>
    <cellStyle name="SAPBEXstdData 2 6 3 2 5 2" xfId="7897"/>
    <cellStyle name="SAPBEXstdData 2 6 3 2 6" xfId="3512"/>
    <cellStyle name="SAPBEXstdData 2 6 3 2 6 2" xfId="7898"/>
    <cellStyle name="SAPBEXstdData 2 6 3 2 7" xfId="3513"/>
    <cellStyle name="SAPBEXstdData 2 6 3 2 7 2" xfId="7899"/>
    <cellStyle name="SAPBEXstdData 2 6 3 2 8" xfId="7893"/>
    <cellStyle name="SAPBEXstdData 2 6 3 3" xfId="7892"/>
    <cellStyle name="SAPBEXstdData 2 6 4" xfId="3514"/>
    <cellStyle name="SAPBEXstdData 2 6 4 2" xfId="3515"/>
    <cellStyle name="SAPBEXstdData 2 6 4 2 2" xfId="3516"/>
    <cellStyle name="SAPBEXstdData 2 6 4 2 2 2" xfId="7902"/>
    <cellStyle name="SAPBEXstdData 2 6 4 2 3" xfId="3517"/>
    <cellStyle name="SAPBEXstdData 2 6 4 2 3 2" xfId="7903"/>
    <cellStyle name="SAPBEXstdData 2 6 4 2 4" xfId="3518"/>
    <cellStyle name="SAPBEXstdData 2 6 4 2 4 2" xfId="7904"/>
    <cellStyle name="SAPBEXstdData 2 6 4 2 5" xfId="3519"/>
    <cellStyle name="SAPBEXstdData 2 6 4 2 5 2" xfId="7905"/>
    <cellStyle name="SAPBEXstdData 2 6 4 2 6" xfId="3520"/>
    <cellStyle name="SAPBEXstdData 2 6 4 2 6 2" xfId="7906"/>
    <cellStyle name="SAPBEXstdData 2 6 4 2 7" xfId="3521"/>
    <cellStyle name="SAPBEXstdData 2 6 4 2 7 2" xfId="7907"/>
    <cellStyle name="SAPBEXstdData 2 6 4 2 8" xfId="7901"/>
    <cellStyle name="SAPBEXstdData 2 6 4 3" xfId="7900"/>
    <cellStyle name="SAPBEXstdData 2 6 5" xfId="3522"/>
    <cellStyle name="SAPBEXstdData 2 6 5 2" xfId="3523"/>
    <cellStyle name="SAPBEXstdData 2 6 5 2 2" xfId="7909"/>
    <cellStyle name="SAPBEXstdData 2 6 5 3" xfId="3524"/>
    <cellStyle name="SAPBEXstdData 2 6 5 3 2" xfId="7910"/>
    <cellStyle name="SAPBEXstdData 2 6 5 4" xfId="3525"/>
    <cellStyle name="SAPBEXstdData 2 6 5 4 2" xfId="7911"/>
    <cellStyle name="SAPBEXstdData 2 6 5 5" xfId="3526"/>
    <cellStyle name="SAPBEXstdData 2 6 5 5 2" xfId="7912"/>
    <cellStyle name="SAPBEXstdData 2 6 5 6" xfId="3527"/>
    <cellStyle name="SAPBEXstdData 2 6 5 6 2" xfId="7913"/>
    <cellStyle name="SAPBEXstdData 2 6 5 7" xfId="3528"/>
    <cellStyle name="SAPBEXstdData 2 6 5 7 2" xfId="7914"/>
    <cellStyle name="SAPBEXstdData 2 6 5 8" xfId="7908"/>
    <cellStyle name="SAPBEXstdData 2 6 6" xfId="7883"/>
    <cellStyle name="SAPBEXstdData 2 7" xfId="3529"/>
    <cellStyle name="SAPBEXstdData 2 7 2" xfId="3530"/>
    <cellStyle name="SAPBEXstdData 2 7 2 2" xfId="3531"/>
    <cellStyle name="SAPBEXstdData 2 7 2 2 2" xfId="7917"/>
    <cellStyle name="SAPBEXstdData 2 7 2 3" xfId="3532"/>
    <cellStyle name="SAPBEXstdData 2 7 2 3 2" xfId="7918"/>
    <cellStyle name="SAPBEXstdData 2 7 2 4" xfId="3533"/>
    <cellStyle name="SAPBEXstdData 2 7 2 4 2" xfId="7919"/>
    <cellStyle name="SAPBEXstdData 2 7 2 5" xfId="3534"/>
    <cellStyle name="SAPBEXstdData 2 7 2 5 2" xfId="7920"/>
    <cellStyle name="SAPBEXstdData 2 7 2 6" xfId="3535"/>
    <cellStyle name="SAPBEXstdData 2 7 2 6 2" xfId="7921"/>
    <cellStyle name="SAPBEXstdData 2 7 2 7" xfId="3536"/>
    <cellStyle name="SAPBEXstdData 2 7 2 7 2" xfId="7922"/>
    <cellStyle name="SAPBEXstdData 2 7 2 8" xfId="7916"/>
    <cellStyle name="SAPBEXstdData 2 7 3" xfId="7915"/>
    <cellStyle name="SAPBEXstdData 2 8" xfId="3537"/>
    <cellStyle name="SAPBEXstdData 2 8 2" xfId="3538"/>
    <cellStyle name="SAPBEXstdData 2 8 2 2" xfId="3539"/>
    <cellStyle name="SAPBEXstdData 2 8 2 2 2" xfId="7925"/>
    <cellStyle name="SAPBEXstdData 2 8 2 3" xfId="3540"/>
    <cellStyle name="SAPBEXstdData 2 8 2 3 2" xfId="7926"/>
    <cellStyle name="SAPBEXstdData 2 8 2 4" xfId="3541"/>
    <cellStyle name="SAPBEXstdData 2 8 2 4 2" xfId="7927"/>
    <cellStyle name="SAPBEXstdData 2 8 2 5" xfId="3542"/>
    <cellStyle name="SAPBEXstdData 2 8 2 5 2" xfId="7928"/>
    <cellStyle name="SAPBEXstdData 2 8 2 6" xfId="3543"/>
    <cellStyle name="SAPBEXstdData 2 8 2 6 2" xfId="7929"/>
    <cellStyle name="SAPBEXstdData 2 8 2 7" xfId="3544"/>
    <cellStyle name="SAPBEXstdData 2 8 2 7 2" xfId="7930"/>
    <cellStyle name="SAPBEXstdData 2 8 2 8" xfId="7924"/>
    <cellStyle name="SAPBEXstdData 2 8 3" xfId="7923"/>
    <cellStyle name="SAPBEXstdData 2 9" xfId="3545"/>
    <cellStyle name="SAPBEXstdData 2 9 2" xfId="3546"/>
    <cellStyle name="SAPBEXstdData 2 9 2 2" xfId="3547"/>
    <cellStyle name="SAPBEXstdData 2 9 2 2 2" xfId="7933"/>
    <cellStyle name="SAPBEXstdData 2 9 2 3" xfId="3548"/>
    <cellStyle name="SAPBEXstdData 2 9 2 3 2" xfId="7934"/>
    <cellStyle name="SAPBEXstdData 2 9 2 4" xfId="3549"/>
    <cellStyle name="SAPBEXstdData 2 9 2 4 2" xfId="7935"/>
    <cellStyle name="SAPBEXstdData 2 9 2 5" xfId="3550"/>
    <cellStyle name="SAPBEXstdData 2 9 2 5 2" xfId="7936"/>
    <cellStyle name="SAPBEXstdData 2 9 2 6" xfId="3551"/>
    <cellStyle name="SAPBEXstdData 2 9 2 6 2" xfId="7937"/>
    <cellStyle name="SAPBEXstdData 2 9 2 7" xfId="3552"/>
    <cellStyle name="SAPBEXstdData 2 9 2 7 2" xfId="7938"/>
    <cellStyle name="SAPBEXstdData 2 9 2 8" xfId="7932"/>
    <cellStyle name="SAPBEXstdData 2 9 3" xfId="7931"/>
    <cellStyle name="SAPBEXstdData 3" xfId="3553"/>
    <cellStyle name="SAPBEXstdData 3 2" xfId="3554"/>
    <cellStyle name="SAPBEXstdData 3 2 2" xfId="3555"/>
    <cellStyle name="SAPBEXstdData 3 2 2 2" xfId="3556"/>
    <cellStyle name="SAPBEXstdData 3 2 2 2 2" xfId="7942"/>
    <cellStyle name="SAPBEXstdData 3 2 2 3" xfId="3557"/>
    <cellStyle name="SAPBEXstdData 3 2 2 3 2" xfId="7943"/>
    <cellStyle name="SAPBEXstdData 3 2 2 4" xfId="3558"/>
    <cellStyle name="SAPBEXstdData 3 2 2 4 2" xfId="7944"/>
    <cellStyle name="SAPBEXstdData 3 2 2 5" xfId="3559"/>
    <cellStyle name="SAPBEXstdData 3 2 2 5 2" xfId="7945"/>
    <cellStyle name="SAPBEXstdData 3 2 2 6" xfId="3560"/>
    <cellStyle name="SAPBEXstdData 3 2 2 6 2" xfId="7946"/>
    <cellStyle name="SAPBEXstdData 3 2 2 7" xfId="3561"/>
    <cellStyle name="SAPBEXstdData 3 2 2 7 2" xfId="7947"/>
    <cellStyle name="SAPBEXstdData 3 2 2 8" xfId="7941"/>
    <cellStyle name="SAPBEXstdData 3 2 3" xfId="7940"/>
    <cellStyle name="SAPBEXstdData 3 3" xfId="3562"/>
    <cellStyle name="SAPBEXstdData 3 3 2" xfId="3563"/>
    <cellStyle name="SAPBEXstdData 3 3 2 2" xfId="3564"/>
    <cellStyle name="SAPBEXstdData 3 3 2 2 2" xfId="7950"/>
    <cellStyle name="SAPBEXstdData 3 3 2 3" xfId="3565"/>
    <cellStyle name="SAPBEXstdData 3 3 2 3 2" xfId="7951"/>
    <cellStyle name="SAPBEXstdData 3 3 2 4" xfId="3566"/>
    <cellStyle name="SAPBEXstdData 3 3 2 4 2" xfId="7952"/>
    <cellStyle name="SAPBEXstdData 3 3 2 5" xfId="3567"/>
    <cellStyle name="SAPBEXstdData 3 3 2 5 2" xfId="7953"/>
    <cellStyle name="SAPBEXstdData 3 3 2 6" xfId="3568"/>
    <cellStyle name="SAPBEXstdData 3 3 2 6 2" xfId="7954"/>
    <cellStyle name="SAPBEXstdData 3 3 2 7" xfId="3569"/>
    <cellStyle name="SAPBEXstdData 3 3 2 7 2" xfId="7955"/>
    <cellStyle name="SAPBEXstdData 3 3 2 8" xfId="7949"/>
    <cellStyle name="SAPBEXstdData 3 3 3" xfId="7948"/>
    <cellStyle name="SAPBEXstdData 3 4" xfId="3570"/>
    <cellStyle name="SAPBEXstdData 3 4 2" xfId="3571"/>
    <cellStyle name="SAPBEXstdData 3 4 2 2" xfId="3572"/>
    <cellStyle name="SAPBEXstdData 3 4 2 2 2" xfId="7958"/>
    <cellStyle name="SAPBEXstdData 3 4 2 3" xfId="3573"/>
    <cellStyle name="SAPBEXstdData 3 4 2 3 2" xfId="7959"/>
    <cellStyle name="SAPBEXstdData 3 4 2 4" xfId="3574"/>
    <cellStyle name="SAPBEXstdData 3 4 2 4 2" xfId="7960"/>
    <cellStyle name="SAPBEXstdData 3 4 2 5" xfId="3575"/>
    <cellStyle name="SAPBEXstdData 3 4 2 5 2" xfId="7961"/>
    <cellStyle name="SAPBEXstdData 3 4 2 6" xfId="3576"/>
    <cellStyle name="SAPBEXstdData 3 4 2 6 2" xfId="7962"/>
    <cellStyle name="SAPBEXstdData 3 4 2 7" xfId="3577"/>
    <cellStyle name="SAPBEXstdData 3 4 2 7 2" xfId="7963"/>
    <cellStyle name="SAPBEXstdData 3 4 2 8" xfId="7957"/>
    <cellStyle name="SAPBEXstdData 3 4 3" xfId="7956"/>
    <cellStyle name="SAPBEXstdData 3 5" xfId="3578"/>
    <cellStyle name="SAPBEXstdData 3 5 2" xfId="3579"/>
    <cellStyle name="SAPBEXstdData 3 5 2 2" xfId="7965"/>
    <cellStyle name="SAPBEXstdData 3 5 3" xfId="3580"/>
    <cellStyle name="SAPBEXstdData 3 5 3 2" xfId="7966"/>
    <cellStyle name="SAPBEXstdData 3 5 4" xfId="3581"/>
    <cellStyle name="SAPBEXstdData 3 5 4 2" xfId="7967"/>
    <cellStyle name="SAPBEXstdData 3 5 5" xfId="3582"/>
    <cellStyle name="SAPBEXstdData 3 5 5 2" xfId="7968"/>
    <cellStyle name="SAPBEXstdData 3 5 6" xfId="3583"/>
    <cellStyle name="SAPBEXstdData 3 5 6 2" xfId="7969"/>
    <cellStyle name="SAPBEXstdData 3 5 7" xfId="3584"/>
    <cellStyle name="SAPBEXstdData 3 5 7 2" xfId="7970"/>
    <cellStyle name="SAPBEXstdData 3 5 8" xfId="7964"/>
    <cellStyle name="SAPBEXstdData 3 6" xfId="7939"/>
    <cellStyle name="SAPBEXstdData 4" xfId="3585"/>
    <cellStyle name="SAPBEXstdData 4 2" xfId="3586"/>
    <cellStyle name="SAPBEXstdData 4 2 2" xfId="3587"/>
    <cellStyle name="SAPBEXstdData 4 2 2 2" xfId="3588"/>
    <cellStyle name="SAPBEXstdData 4 2 2 2 2" xfId="4909"/>
    <cellStyle name="SAPBEXstdData 4 2 2 3" xfId="3589"/>
    <cellStyle name="SAPBEXstdData 4 2 2 3 2" xfId="7973"/>
    <cellStyle name="SAPBEXstdData 4 2 2 4" xfId="3590"/>
    <cellStyle name="SAPBEXstdData 4 2 2 4 2" xfId="7974"/>
    <cellStyle name="SAPBEXstdData 4 2 2 5" xfId="3591"/>
    <cellStyle name="SAPBEXstdData 4 2 2 5 2" xfId="7975"/>
    <cellStyle name="SAPBEXstdData 4 2 2 6" xfId="3592"/>
    <cellStyle name="SAPBEXstdData 4 2 2 6 2" xfId="7976"/>
    <cellStyle name="SAPBEXstdData 4 2 2 7" xfId="3593"/>
    <cellStyle name="SAPBEXstdData 4 2 2 7 2" xfId="5039"/>
    <cellStyle name="SAPBEXstdData 4 2 2 8" xfId="8780"/>
    <cellStyle name="SAPBEXstdData 4 2 3" xfId="7972"/>
    <cellStyle name="SAPBEXstdData 4 3" xfId="3594"/>
    <cellStyle name="SAPBEXstdData 4 3 2" xfId="3595"/>
    <cellStyle name="SAPBEXstdData 4 3 2 2" xfId="3596"/>
    <cellStyle name="SAPBEXstdData 4 3 2 2 2" xfId="8886"/>
    <cellStyle name="SAPBEXstdData 4 3 2 3" xfId="3597"/>
    <cellStyle name="SAPBEXstdData 4 3 2 3 2" xfId="7978"/>
    <cellStyle name="SAPBEXstdData 4 3 2 4" xfId="3598"/>
    <cellStyle name="SAPBEXstdData 4 3 2 4 2" xfId="7979"/>
    <cellStyle name="SAPBEXstdData 4 3 2 5" xfId="3599"/>
    <cellStyle name="SAPBEXstdData 4 3 2 5 2" xfId="7980"/>
    <cellStyle name="SAPBEXstdData 4 3 2 6" xfId="3600"/>
    <cellStyle name="SAPBEXstdData 4 3 2 6 2" xfId="7981"/>
    <cellStyle name="SAPBEXstdData 4 3 2 7" xfId="3601"/>
    <cellStyle name="SAPBEXstdData 4 3 2 7 2" xfId="7982"/>
    <cellStyle name="SAPBEXstdData 4 3 2 8" xfId="7977"/>
    <cellStyle name="SAPBEXstdData 4 3 3" xfId="9037"/>
    <cellStyle name="SAPBEXstdData 4 4" xfId="3602"/>
    <cellStyle name="SAPBEXstdData 4 4 2" xfId="3603"/>
    <cellStyle name="SAPBEXstdData 4 4 2 2" xfId="3604"/>
    <cellStyle name="SAPBEXstdData 4 4 2 2 2" xfId="7985"/>
    <cellStyle name="SAPBEXstdData 4 4 2 3" xfId="3605"/>
    <cellStyle name="SAPBEXstdData 4 4 2 3 2" xfId="7986"/>
    <cellStyle name="SAPBEXstdData 4 4 2 4" xfId="3606"/>
    <cellStyle name="SAPBEXstdData 4 4 2 4 2" xfId="9055"/>
    <cellStyle name="SAPBEXstdData 4 4 2 5" xfId="3607"/>
    <cellStyle name="SAPBEXstdData 4 4 2 5 2" xfId="7987"/>
    <cellStyle name="SAPBEXstdData 4 4 2 6" xfId="3608"/>
    <cellStyle name="SAPBEXstdData 4 4 2 6 2" xfId="7988"/>
    <cellStyle name="SAPBEXstdData 4 4 2 7" xfId="3609"/>
    <cellStyle name="SAPBEXstdData 4 4 2 7 2" xfId="8835"/>
    <cellStyle name="SAPBEXstdData 4 4 2 8" xfId="7984"/>
    <cellStyle name="SAPBEXstdData 4 4 3" xfId="7983"/>
    <cellStyle name="SAPBEXstdData 4 5" xfId="3610"/>
    <cellStyle name="SAPBEXstdData 4 5 2" xfId="3611"/>
    <cellStyle name="SAPBEXstdData 4 5 2 2" xfId="8980"/>
    <cellStyle name="SAPBEXstdData 4 5 3" xfId="3612"/>
    <cellStyle name="SAPBEXstdData 4 5 3 2" xfId="9225"/>
    <cellStyle name="SAPBEXstdData 4 5 4" xfId="3613"/>
    <cellStyle name="SAPBEXstdData 4 5 4 2" xfId="7989"/>
    <cellStyle name="SAPBEXstdData 4 5 5" xfId="3614"/>
    <cellStyle name="SAPBEXstdData 4 5 5 2" xfId="8860"/>
    <cellStyle name="SAPBEXstdData 4 5 6" xfId="3615"/>
    <cellStyle name="SAPBEXstdData 4 5 6 2" xfId="4949"/>
    <cellStyle name="SAPBEXstdData 4 5 7" xfId="3616"/>
    <cellStyle name="SAPBEXstdData 4 5 7 2" xfId="5050"/>
    <cellStyle name="SAPBEXstdData 4 5 8" xfId="8936"/>
    <cellStyle name="SAPBEXstdData 4 6" xfId="7971"/>
    <cellStyle name="SAPBEXstdData 5" xfId="3617"/>
    <cellStyle name="SAPBEXstdData 5 2" xfId="3618"/>
    <cellStyle name="SAPBEXstdData 5 2 2" xfId="3619"/>
    <cellStyle name="SAPBEXstdData 5 2 2 2" xfId="3620"/>
    <cellStyle name="SAPBEXstdData 5 2 2 2 2" xfId="7990"/>
    <cellStyle name="SAPBEXstdData 5 2 2 3" xfId="3621"/>
    <cellStyle name="SAPBEXstdData 5 2 2 3 2" xfId="7991"/>
    <cellStyle name="SAPBEXstdData 5 2 2 4" xfId="3622"/>
    <cellStyle name="SAPBEXstdData 5 2 2 4 2" xfId="8729"/>
    <cellStyle name="SAPBEXstdData 5 2 2 5" xfId="3623"/>
    <cellStyle name="SAPBEXstdData 5 2 2 5 2" xfId="7992"/>
    <cellStyle name="SAPBEXstdData 5 2 2 6" xfId="3624"/>
    <cellStyle name="SAPBEXstdData 5 2 2 6 2" xfId="9223"/>
    <cellStyle name="SAPBEXstdData 5 2 2 7" xfId="3625"/>
    <cellStyle name="SAPBEXstdData 5 2 2 7 2" xfId="8736"/>
    <cellStyle name="SAPBEXstdData 5 2 2 8" xfId="5045"/>
    <cellStyle name="SAPBEXstdData 5 2 3" xfId="4912"/>
    <cellStyle name="SAPBEXstdData 5 3" xfId="3626"/>
    <cellStyle name="SAPBEXstdData 5 3 2" xfId="3627"/>
    <cellStyle name="SAPBEXstdData 5 3 2 2" xfId="3628"/>
    <cellStyle name="SAPBEXstdData 5 3 2 2 2" xfId="9228"/>
    <cellStyle name="SAPBEXstdData 5 3 2 3" xfId="3629"/>
    <cellStyle name="SAPBEXstdData 5 3 2 3 2" xfId="7993"/>
    <cellStyle name="SAPBEXstdData 5 3 2 4" xfId="3630"/>
    <cellStyle name="SAPBEXstdData 5 3 2 4 2" xfId="9220"/>
    <cellStyle name="SAPBEXstdData 5 3 2 5" xfId="3631"/>
    <cellStyle name="SAPBEXstdData 5 3 2 5 2" xfId="7994"/>
    <cellStyle name="SAPBEXstdData 5 3 2 6" xfId="3632"/>
    <cellStyle name="SAPBEXstdData 5 3 2 6 2" xfId="7995"/>
    <cellStyle name="SAPBEXstdData 5 3 2 7" xfId="3633"/>
    <cellStyle name="SAPBEXstdData 5 3 2 7 2" xfId="7996"/>
    <cellStyle name="SAPBEXstdData 5 3 2 8" xfId="5056"/>
    <cellStyle name="SAPBEXstdData 5 3 3" xfId="8744"/>
    <cellStyle name="SAPBEXstdData 5 4" xfId="3634"/>
    <cellStyle name="SAPBEXstdData 5 4 2" xfId="3635"/>
    <cellStyle name="SAPBEXstdData 5 4 2 2" xfId="3636"/>
    <cellStyle name="SAPBEXstdData 5 4 2 2 2" xfId="7999"/>
    <cellStyle name="SAPBEXstdData 5 4 2 3" xfId="3637"/>
    <cellStyle name="SAPBEXstdData 5 4 2 3 2" xfId="8000"/>
    <cellStyle name="SAPBEXstdData 5 4 2 4" xfId="3638"/>
    <cellStyle name="SAPBEXstdData 5 4 2 4 2" xfId="8001"/>
    <cellStyle name="SAPBEXstdData 5 4 2 5" xfId="3639"/>
    <cellStyle name="SAPBEXstdData 5 4 2 5 2" xfId="8002"/>
    <cellStyle name="SAPBEXstdData 5 4 2 6" xfId="3640"/>
    <cellStyle name="SAPBEXstdData 5 4 2 6 2" xfId="9129"/>
    <cellStyle name="SAPBEXstdData 5 4 2 7" xfId="3641"/>
    <cellStyle name="SAPBEXstdData 5 4 2 7 2" xfId="8915"/>
    <cellStyle name="SAPBEXstdData 5 4 2 8" xfId="7998"/>
    <cellStyle name="SAPBEXstdData 5 4 3" xfId="7997"/>
    <cellStyle name="SAPBEXstdData 5 5" xfId="3642"/>
    <cellStyle name="SAPBEXstdData 5 5 2" xfId="3643"/>
    <cellStyle name="SAPBEXstdData 5 5 2 2" xfId="8956"/>
    <cellStyle name="SAPBEXstdData 5 5 3" xfId="3644"/>
    <cellStyle name="SAPBEXstdData 5 5 3 2" xfId="9210"/>
    <cellStyle name="SAPBEXstdData 5 5 4" xfId="3645"/>
    <cellStyle name="SAPBEXstdData 5 5 4 2" xfId="8003"/>
    <cellStyle name="SAPBEXstdData 5 5 5" xfId="3646"/>
    <cellStyle name="SAPBEXstdData 5 5 5 2" xfId="8770"/>
    <cellStyle name="SAPBEXstdData 5 5 6" xfId="3647"/>
    <cellStyle name="SAPBEXstdData 5 5 6 2" xfId="8004"/>
    <cellStyle name="SAPBEXstdData 5 5 7" xfId="3648"/>
    <cellStyle name="SAPBEXstdData 5 5 7 2" xfId="8005"/>
    <cellStyle name="SAPBEXstdData 5 5 8" xfId="8955"/>
    <cellStyle name="SAPBEXstdData 5 6" xfId="9035"/>
    <cellStyle name="SAPBEXstdData 6" xfId="3649"/>
    <cellStyle name="SAPBEXstdData 6 2" xfId="3650"/>
    <cellStyle name="SAPBEXstdData 6 2 2" xfId="3651"/>
    <cellStyle name="SAPBEXstdData 6 2 2 2" xfId="3652"/>
    <cellStyle name="SAPBEXstdData 6 2 2 2 2" xfId="9127"/>
    <cellStyle name="SAPBEXstdData 6 2 2 3" xfId="3653"/>
    <cellStyle name="SAPBEXstdData 6 2 2 3 2" xfId="9063"/>
    <cellStyle name="SAPBEXstdData 6 2 2 4" xfId="3654"/>
    <cellStyle name="SAPBEXstdData 6 2 2 4 2" xfId="9073"/>
    <cellStyle name="SAPBEXstdData 6 2 2 5" xfId="3655"/>
    <cellStyle name="SAPBEXstdData 6 2 2 5 2" xfId="8006"/>
    <cellStyle name="SAPBEXstdData 6 2 2 6" xfId="3656"/>
    <cellStyle name="SAPBEXstdData 6 2 2 6 2" xfId="9208"/>
    <cellStyle name="SAPBEXstdData 6 2 2 7" xfId="3657"/>
    <cellStyle name="SAPBEXstdData 6 2 2 7 2" xfId="8811"/>
    <cellStyle name="SAPBEXstdData 6 2 2 8" xfId="9065"/>
    <cellStyle name="SAPBEXstdData 6 2 3" xfId="9067"/>
    <cellStyle name="SAPBEXstdData 6 3" xfId="3658"/>
    <cellStyle name="SAPBEXstdData 6 3 2" xfId="3659"/>
    <cellStyle name="SAPBEXstdData 6 3 2 2" xfId="3660"/>
    <cellStyle name="SAPBEXstdData 6 3 2 2 2" xfId="8819"/>
    <cellStyle name="SAPBEXstdData 6 3 2 3" xfId="3661"/>
    <cellStyle name="SAPBEXstdData 6 3 2 3 2" xfId="8831"/>
    <cellStyle name="SAPBEXstdData 6 3 2 4" xfId="3662"/>
    <cellStyle name="SAPBEXstdData 6 3 2 4 2" xfId="9056"/>
    <cellStyle name="SAPBEXstdData 6 3 2 5" xfId="3663"/>
    <cellStyle name="SAPBEXstdData 6 3 2 5 2" xfId="9204"/>
    <cellStyle name="SAPBEXstdData 6 3 2 6" xfId="3664"/>
    <cellStyle name="SAPBEXstdData 6 3 2 6 2" xfId="8008"/>
    <cellStyle name="SAPBEXstdData 6 3 2 7" xfId="3665"/>
    <cellStyle name="SAPBEXstdData 6 3 2 7 2" xfId="8009"/>
    <cellStyle name="SAPBEXstdData 6 3 2 8" xfId="8007"/>
    <cellStyle name="SAPBEXstdData 6 3 3" xfId="9213"/>
    <cellStyle name="SAPBEXstdData 6 4" xfId="3666"/>
    <cellStyle name="SAPBEXstdData 6 4 2" xfId="3667"/>
    <cellStyle name="SAPBEXstdData 6 4 2 2" xfId="3668"/>
    <cellStyle name="SAPBEXstdData 6 4 2 2 2" xfId="8010"/>
    <cellStyle name="SAPBEXstdData 6 4 2 3" xfId="3669"/>
    <cellStyle name="SAPBEXstdData 6 4 2 3 2" xfId="8011"/>
    <cellStyle name="SAPBEXstdData 6 4 2 4" xfId="3670"/>
    <cellStyle name="SAPBEXstdData 6 4 2 4 2" xfId="8012"/>
    <cellStyle name="SAPBEXstdData 6 4 2 5" xfId="3671"/>
    <cellStyle name="SAPBEXstdData 6 4 2 5 2" xfId="8013"/>
    <cellStyle name="SAPBEXstdData 6 4 2 6" xfId="3672"/>
    <cellStyle name="SAPBEXstdData 6 4 2 6 2" xfId="8014"/>
    <cellStyle name="SAPBEXstdData 6 4 2 7" xfId="3673"/>
    <cellStyle name="SAPBEXstdData 6 4 2 7 2" xfId="8015"/>
    <cellStyle name="SAPBEXstdData 6 4 2 8" xfId="8843"/>
    <cellStyle name="SAPBEXstdData 6 4 3" xfId="8741"/>
    <cellStyle name="SAPBEXstdData 6 5" xfId="3674"/>
    <cellStyle name="SAPBEXstdData 6 5 2" xfId="3675"/>
    <cellStyle name="SAPBEXstdData 6 5 2 2" xfId="9200"/>
    <cellStyle name="SAPBEXstdData 6 5 3" xfId="3676"/>
    <cellStyle name="SAPBEXstdData 6 5 3 2" xfId="8017"/>
    <cellStyle name="SAPBEXstdData 6 5 4" xfId="3677"/>
    <cellStyle name="SAPBEXstdData 6 5 4 2" xfId="8018"/>
    <cellStyle name="SAPBEXstdData 6 5 5" xfId="3678"/>
    <cellStyle name="SAPBEXstdData 6 5 5 2" xfId="8019"/>
    <cellStyle name="SAPBEXstdData 6 5 6" xfId="3679"/>
    <cellStyle name="SAPBEXstdData 6 5 6 2" xfId="8020"/>
    <cellStyle name="SAPBEXstdData 6 5 7" xfId="3680"/>
    <cellStyle name="SAPBEXstdData 6 5 7 2" xfId="8021"/>
    <cellStyle name="SAPBEXstdData 6 5 8" xfId="8016"/>
    <cellStyle name="SAPBEXstdData 6 6" xfId="8829"/>
    <cellStyle name="SAPBEXstdData 7" xfId="3681"/>
    <cellStyle name="SAPBEXstdData 7 2" xfId="3682"/>
    <cellStyle name="SAPBEXstdData 7 2 2" xfId="3683"/>
    <cellStyle name="SAPBEXstdData 7 2 2 2" xfId="3684"/>
    <cellStyle name="SAPBEXstdData 7 2 2 2 2" xfId="5036"/>
    <cellStyle name="SAPBEXstdData 7 2 2 3" xfId="3685"/>
    <cellStyle name="SAPBEXstdData 7 2 2 3 2" xfId="8907"/>
    <cellStyle name="SAPBEXstdData 7 2 2 4" xfId="3686"/>
    <cellStyle name="SAPBEXstdData 7 2 2 4 2" xfId="4910"/>
    <cellStyle name="SAPBEXstdData 7 2 2 5" xfId="3687"/>
    <cellStyle name="SAPBEXstdData 7 2 2 5 2" xfId="9189"/>
    <cellStyle name="SAPBEXstdData 7 2 2 6" xfId="3688"/>
    <cellStyle name="SAPBEXstdData 7 2 2 6 2" xfId="5042"/>
    <cellStyle name="SAPBEXstdData 7 2 2 7" xfId="3689"/>
    <cellStyle name="SAPBEXstdData 7 2 2 7 2" xfId="9187"/>
    <cellStyle name="SAPBEXstdData 7 2 2 8" xfId="8978"/>
    <cellStyle name="SAPBEXstdData 7 2 3" xfId="8023"/>
    <cellStyle name="SAPBEXstdData 7 3" xfId="3690"/>
    <cellStyle name="SAPBEXstdData 7 3 2" xfId="3691"/>
    <cellStyle name="SAPBEXstdData 7 3 2 2" xfId="3692"/>
    <cellStyle name="SAPBEXstdData 7 3 2 2 2" xfId="9185"/>
    <cellStyle name="SAPBEXstdData 7 3 2 3" xfId="3693"/>
    <cellStyle name="SAPBEXstdData 7 3 2 3 2" xfId="9183"/>
    <cellStyle name="SAPBEXstdData 7 3 2 4" xfId="3694"/>
    <cellStyle name="SAPBEXstdData 7 3 2 4 2" xfId="9197"/>
    <cellStyle name="SAPBEXstdData 7 3 2 5" xfId="3695"/>
    <cellStyle name="SAPBEXstdData 7 3 2 5 2" xfId="8024"/>
    <cellStyle name="SAPBEXstdData 7 3 2 6" xfId="3696"/>
    <cellStyle name="SAPBEXstdData 7 3 2 6 2" xfId="8025"/>
    <cellStyle name="SAPBEXstdData 7 3 2 7" xfId="3697"/>
    <cellStyle name="SAPBEXstdData 7 3 2 7 2" xfId="8889"/>
    <cellStyle name="SAPBEXstdData 7 3 2 8" xfId="9121"/>
    <cellStyle name="SAPBEXstdData 7 3 3" xfId="8733"/>
    <cellStyle name="SAPBEXstdData 7 4" xfId="3698"/>
    <cellStyle name="SAPBEXstdData 7 4 2" xfId="3699"/>
    <cellStyle name="SAPBEXstdData 7 4 2 2" xfId="3700"/>
    <cellStyle name="SAPBEXstdData 7 4 2 2 2" xfId="5048"/>
    <cellStyle name="SAPBEXstdData 7 4 2 3" xfId="3701"/>
    <cellStyle name="SAPBEXstdData 7 4 2 3 2" xfId="8027"/>
    <cellStyle name="SAPBEXstdData 7 4 2 4" xfId="3702"/>
    <cellStyle name="SAPBEXstdData 7 4 2 4 2" xfId="8897"/>
    <cellStyle name="SAPBEXstdData 7 4 2 5" xfId="3703"/>
    <cellStyle name="SAPBEXstdData 7 4 2 5 2" xfId="8909"/>
    <cellStyle name="SAPBEXstdData 7 4 2 6" xfId="3704"/>
    <cellStyle name="SAPBEXstdData 7 4 2 6 2" xfId="9173"/>
    <cellStyle name="SAPBEXstdData 7 4 2 7" xfId="3705"/>
    <cellStyle name="SAPBEXstdData 7 4 2 7 2" xfId="8983"/>
    <cellStyle name="SAPBEXstdData 7 4 2 8" xfId="8742"/>
    <cellStyle name="SAPBEXstdData 7 4 3" xfId="8026"/>
    <cellStyle name="SAPBEXstdData 7 5" xfId="3706"/>
    <cellStyle name="SAPBEXstdData 7 5 2" xfId="3707"/>
    <cellStyle name="SAPBEXstdData 7 5 2 2" xfId="8029"/>
    <cellStyle name="SAPBEXstdData 7 5 3" xfId="3708"/>
    <cellStyle name="SAPBEXstdData 7 5 3 2" xfId="8030"/>
    <cellStyle name="SAPBEXstdData 7 5 4" xfId="3709"/>
    <cellStyle name="SAPBEXstdData 7 5 4 2" xfId="8031"/>
    <cellStyle name="SAPBEXstdData 7 5 5" xfId="3710"/>
    <cellStyle name="SAPBEXstdData 7 5 5 2" xfId="8032"/>
    <cellStyle name="SAPBEXstdData 7 5 6" xfId="3711"/>
    <cellStyle name="SAPBEXstdData 7 5 6 2" xfId="8825"/>
    <cellStyle name="SAPBEXstdData 7 5 7" xfId="3712"/>
    <cellStyle name="SAPBEXstdData 7 5 7 2" xfId="8854"/>
    <cellStyle name="SAPBEXstdData 7 5 8" xfId="8028"/>
    <cellStyle name="SAPBEXstdData 7 6" xfId="8022"/>
    <cellStyle name="SAPBEXstdData 8" xfId="3713"/>
    <cellStyle name="SAPBEXstdData 8 2" xfId="3714"/>
    <cellStyle name="SAPBEXstdData 8 2 2" xfId="3715"/>
    <cellStyle name="SAPBEXstdData 8 2 2 2" xfId="3716"/>
    <cellStyle name="SAPBEXstdData 8 2 2 2 2" xfId="8036"/>
    <cellStyle name="SAPBEXstdData 8 2 2 3" xfId="3717"/>
    <cellStyle name="SAPBEXstdData 8 2 2 3 2" xfId="8037"/>
    <cellStyle name="SAPBEXstdData 8 2 2 4" xfId="3718"/>
    <cellStyle name="SAPBEXstdData 8 2 2 4 2" xfId="8038"/>
    <cellStyle name="SAPBEXstdData 8 2 2 5" xfId="3719"/>
    <cellStyle name="SAPBEXstdData 8 2 2 5 2" xfId="8039"/>
    <cellStyle name="SAPBEXstdData 8 2 2 6" xfId="3720"/>
    <cellStyle name="SAPBEXstdData 8 2 2 6 2" xfId="8040"/>
    <cellStyle name="SAPBEXstdData 8 2 2 7" xfId="3721"/>
    <cellStyle name="SAPBEXstdData 8 2 2 7 2" xfId="8041"/>
    <cellStyle name="SAPBEXstdData 8 2 2 8" xfId="8035"/>
    <cellStyle name="SAPBEXstdData 8 2 3" xfId="8034"/>
    <cellStyle name="SAPBEXstdData 8 3" xfId="3722"/>
    <cellStyle name="SAPBEXstdData 8 3 2" xfId="3723"/>
    <cellStyle name="SAPBEXstdData 8 3 2 2" xfId="3724"/>
    <cellStyle name="SAPBEXstdData 8 3 2 2 2" xfId="8044"/>
    <cellStyle name="SAPBEXstdData 8 3 2 3" xfId="3725"/>
    <cellStyle name="SAPBEXstdData 8 3 2 3 2" xfId="8045"/>
    <cellStyle name="SAPBEXstdData 8 3 2 4" xfId="3726"/>
    <cellStyle name="SAPBEXstdData 8 3 2 4 2" xfId="4913"/>
    <cellStyle name="SAPBEXstdData 8 3 2 5" xfId="3727"/>
    <cellStyle name="SAPBEXstdData 8 3 2 5 2" xfId="5055"/>
    <cellStyle name="SAPBEXstdData 8 3 2 6" xfId="3728"/>
    <cellStyle name="SAPBEXstdData 8 3 2 6 2" xfId="8726"/>
    <cellStyle name="SAPBEXstdData 8 3 2 7" xfId="3729"/>
    <cellStyle name="SAPBEXstdData 8 3 2 7 2" xfId="8946"/>
    <cellStyle name="SAPBEXstdData 8 3 2 8" xfId="8043"/>
    <cellStyle name="SAPBEXstdData 8 3 3" xfId="8042"/>
    <cellStyle name="SAPBEXstdData 8 4" xfId="3730"/>
    <cellStyle name="SAPBEXstdData 8 4 2" xfId="3731"/>
    <cellStyle name="SAPBEXstdData 8 4 2 2" xfId="3732"/>
    <cellStyle name="SAPBEXstdData 8 4 2 2 2" xfId="8047"/>
    <cellStyle name="SAPBEXstdData 8 4 2 3" xfId="3733"/>
    <cellStyle name="SAPBEXstdData 8 4 2 3 2" xfId="9227"/>
    <cellStyle name="SAPBEXstdData 8 4 2 4" xfId="3734"/>
    <cellStyle name="SAPBEXstdData 8 4 2 4 2" xfId="8048"/>
    <cellStyle name="SAPBEXstdData 8 4 2 5" xfId="3735"/>
    <cellStyle name="SAPBEXstdData 8 4 2 5 2" xfId="9219"/>
    <cellStyle name="SAPBEXstdData 8 4 2 6" xfId="3736"/>
    <cellStyle name="SAPBEXstdData 8 4 2 6 2" xfId="8049"/>
    <cellStyle name="SAPBEXstdData 8 4 2 7" xfId="3737"/>
    <cellStyle name="SAPBEXstdData 8 4 2 7 2" xfId="8753"/>
    <cellStyle name="SAPBEXstdData 8 4 2 8" xfId="8797"/>
    <cellStyle name="SAPBEXstdData 8 4 3" xfId="8046"/>
    <cellStyle name="SAPBEXstdData 8 5" xfId="3738"/>
    <cellStyle name="SAPBEXstdData 8 5 2" xfId="3739"/>
    <cellStyle name="SAPBEXstdData 8 5 2 2" xfId="4950"/>
    <cellStyle name="SAPBEXstdData 8 5 3" xfId="3740"/>
    <cellStyle name="SAPBEXstdData 8 5 3 2" xfId="9163"/>
    <cellStyle name="SAPBEXstdData 8 5 4" xfId="3741"/>
    <cellStyle name="SAPBEXstdData 8 5 4 2" xfId="9218"/>
    <cellStyle name="SAPBEXstdData 8 5 5" xfId="3742"/>
    <cellStyle name="SAPBEXstdData 8 5 5 2" xfId="8050"/>
    <cellStyle name="SAPBEXstdData 8 5 6" xfId="3743"/>
    <cellStyle name="SAPBEXstdData 8 5 6 2" xfId="8815"/>
    <cellStyle name="SAPBEXstdData 8 5 7" xfId="3744"/>
    <cellStyle name="SAPBEXstdData 8 5 7 2" xfId="9075"/>
    <cellStyle name="SAPBEXstdData 8 5 8" xfId="8781"/>
    <cellStyle name="SAPBEXstdData 8 6" xfId="8033"/>
    <cellStyle name="SAPBEXstdData 9" xfId="3745"/>
    <cellStyle name="SAPBEXstdData 9 2" xfId="3746"/>
    <cellStyle name="SAPBEXstdData 9 2 2" xfId="3747"/>
    <cellStyle name="SAPBEXstdData 9 2 2 2" xfId="3748"/>
    <cellStyle name="SAPBEXstdData 9 2 2 2 2" xfId="8052"/>
    <cellStyle name="SAPBEXstdData 9 2 2 3" xfId="3749"/>
    <cellStyle name="SAPBEXstdData 9 2 2 3 2" xfId="8053"/>
    <cellStyle name="SAPBEXstdData 9 2 2 4" xfId="3750"/>
    <cellStyle name="SAPBEXstdData 9 2 2 4 2" xfId="8054"/>
    <cellStyle name="SAPBEXstdData 9 2 2 5" xfId="3751"/>
    <cellStyle name="SAPBEXstdData 9 2 2 5 2" xfId="8055"/>
    <cellStyle name="SAPBEXstdData 9 2 2 6" xfId="3752"/>
    <cellStyle name="SAPBEXstdData 9 2 2 6 2" xfId="8056"/>
    <cellStyle name="SAPBEXstdData 9 2 2 7" xfId="3753"/>
    <cellStyle name="SAPBEXstdData 9 2 2 7 2" xfId="8057"/>
    <cellStyle name="SAPBEXstdData 9 2 2 8" xfId="4951"/>
    <cellStyle name="SAPBEXstdData 9 2 3" xfId="9125"/>
    <cellStyle name="SAPBEXstdData 9 3" xfId="3754"/>
    <cellStyle name="SAPBEXstdData 9 3 2" xfId="3755"/>
    <cellStyle name="SAPBEXstdData 9 3 2 2" xfId="3756"/>
    <cellStyle name="SAPBEXstdData 9 3 2 2 2" xfId="8848"/>
    <cellStyle name="SAPBEXstdData 9 3 2 3" xfId="3757"/>
    <cellStyle name="SAPBEXstdData 9 3 2 3 2" xfId="9069"/>
    <cellStyle name="SAPBEXstdData 9 3 2 4" xfId="3758"/>
    <cellStyle name="SAPBEXstdData 9 3 2 4 2" xfId="8058"/>
    <cellStyle name="SAPBEXstdData 9 3 2 5" xfId="3759"/>
    <cellStyle name="SAPBEXstdData 9 3 2 5 2" xfId="8059"/>
    <cellStyle name="SAPBEXstdData 9 3 2 6" xfId="3760"/>
    <cellStyle name="SAPBEXstdData 9 3 2 6 2" xfId="8060"/>
    <cellStyle name="SAPBEXstdData 9 3 2 7" xfId="3761"/>
    <cellStyle name="SAPBEXstdData 9 3 2 7 2" xfId="8061"/>
    <cellStyle name="SAPBEXstdData 9 3 2 8" xfId="8725"/>
    <cellStyle name="SAPBEXstdData 9 3 3" xfId="8826"/>
    <cellStyle name="SAPBEXstdData 9 4" xfId="3762"/>
    <cellStyle name="SAPBEXstdData 9 4 2" xfId="3763"/>
    <cellStyle name="SAPBEXstdData 9 4 2 2" xfId="3764"/>
    <cellStyle name="SAPBEXstdData 9 4 2 2 2" xfId="8063"/>
    <cellStyle name="SAPBEXstdData 9 4 2 3" xfId="3765"/>
    <cellStyle name="SAPBEXstdData 9 4 2 3 2" xfId="8064"/>
    <cellStyle name="SAPBEXstdData 9 4 2 4" xfId="3766"/>
    <cellStyle name="SAPBEXstdData 9 4 2 4 2" xfId="8903"/>
    <cellStyle name="SAPBEXstdData 9 4 2 5" xfId="3767"/>
    <cellStyle name="SAPBEXstdData 9 4 2 5 2" xfId="8957"/>
    <cellStyle name="SAPBEXstdData 9 4 2 6" xfId="3768"/>
    <cellStyle name="SAPBEXstdData 9 4 2 6 2" xfId="8731"/>
    <cellStyle name="SAPBEXstdData 9 4 2 7" xfId="3769"/>
    <cellStyle name="SAPBEXstdData 9 4 2 7 2" xfId="5037"/>
    <cellStyle name="SAPBEXstdData 9 4 2 8" xfId="8062"/>
    <cellStyle name="SAPBEXstdData 9 4 3" xfId="8855"/>
    <cellStyle name="SAPBEXstdData 9 5" xfId="3770"/>
    <cellStyle name="SAPBEXstdData 9 5 2" xfId="3771"/>
    <cellStyle name="SAPBEXstdData 9 5 2 2" xfId="8066"/>
    <cellStyle name="SAPBEXstdData 9 5 3" xfId="3772"/>
    <cellStyle name="SAPBEXstdData 9 5 3 2" xfId="8734"/>
    <cellStyle name="SAPBEXstdData 9 5 4" xfId="3773"/>
    <cellStyle name="SAPBEXstdData 9 5 4 2" xfId="4948"/>
    <cellStyle name="SAPBEXstdData 9 5 5" xfId="3774"/>
    <cellStyle name="SAPBEXstdData 9 5 5 2" xfId="8067"/>
    <cellStyle name="SAPBEXstdData 9 5 6" xfId="3775"/>
    <cellStyle name="SAPBEXstdData 9 5 6 2" xfId="8068"/>
    <cellStyle name="SAPBEXstdData 9 5 7" xfId="3776"/>
    <cellStyle name="SAPBEXstdData 9 5 7 2" xfId="9235"/>
    <cellStyle name="SAPBEXstdData 9 5 8" xfId="8065"/>
    <cellStyle name="SAPBEXstdData 9 6" xfId="8051"/>
    <cellStyle name="SAPBEXstdDataEmph" xfId="3777"/>
    <cellStyle name="SAPBEXstdDataEmph 2" xfId="3778"/>
    <cellStyle name="SAPBEXstdDataEmph 2 2" xfId="3779"/>
    <cellStyle name="SAPBEXstdDataEmph 2 2 2" xfId="8975"/>
    <cellStyle name="SAPBEXstdDataEmph 2 3" xfId="3780"/>
    <cellStyle name="SAPBEXstdDataEmph 2 3 2" xfId="9164"/>
    <cellStyle name="SAPBEXstdDataEmph 2 4" xfId="3781"/>
    <cellStyle name="SAPBEXstdDataEmph 2 4 2" xfId="8071"/>
    <cellStyle name="SAPBEXstdDataEmph 2 5" xfId="3782"/>
    <cellStyle name="SAPBEXstdDataEmph 2 5 2" xfId="8072"/>
    <cellStyle name="SAPBEXstdDataEmph 2 6" xfId="3783"/>
    <cellStyle name="SAPBEXstdDataEmph 2 6 2" xfId="8728"/>
    <cellStyle name="SAPBEXstdDataEmph 2 7" xfId="3784"/>
    <cellStyle name="SAPBEXstdDataEmph 2 7 2" xfId="8735"/>
    <cellStyle name="SAPBEXstdDataEmph 2 8" xfId="8070"/>
    <cellStyle name="SAPBEXstdDataEmph 3" xfId="8069"/>
    <cellStyle name="SAPBEXstdItem" xfId="3785"/>
    <cellStyle name="SAPBEXstdItem 10" xfId="3786"/>
    <cellStyle name="SAPBEXstdItem 10 2" xfId="3787"/>
    <cellStyle name="SAPBEXstdItem 10 2 2" xfId="3788"/>
    <cellStyle name="SAPBEXstdItem 10 2 2 2" xfId="8075"/>
    <cellStyle name="SAPBEXstdItem 10 2 3" xfId="3789"/>
    <cellStyle name="SAPBEXstdItem 10 2 3 2" xfId="8076"/>
    <cellStyle name="SAPBEXstdItem 10 2 4" xfId="3790"/>
    <cellStyle name="SAPBEXstdItem 10 2 4 2" xfId="8077"/>
    <cellStyle name="SAPBEXstdItem 10 2 5" xfId="3791"/>
    <cellStyle name="SAPBEXstdItem 10 2 5 2" xfId="8078"/>
    <cellStyle name="SAPBEXstdItem 10 2 6" xfId="3792"/>
    <cellStyle name="SAPBEXstdItem 10 2 6 2" xfId="8079"/>
    <cellStyle name="SAPBEXstdItem 10 2 7" xfId="3793"/>
    <cellStyle name="SAPBEXstdItem 10 2 7 2" xfId="9059"/>
    <cellStyle name="SAPBEXstdItem 10 2 8" xfId="8074"/>
    <cellStyle name="SAPBEXstdItem 10 3" xfId="8073"/>
    <cellStyle name="SAPBEXstdItem 11" xfId="3794"/>
    <cellStyle name="SAPBEXstdItem 11 2" xfId="3795"/>
    <cellStyle name="SAPBEXstdItem 11 2 2" xfId="8808"/>
    <cellStyle name="SAPBEXstdItem 11 3" xfId="3796"/>
    <cellStyle name="SAPBEXstdItem 11 3 2" xfId="8739"/>
    <cellStyle name="SAPBEXstdItem 11 4" xfId="3797"/>
    <cellStyle name="SAPBEXstdItem 11 4 2" xfId="8771"/>
    <cellStyle name="SAPBEXstdItem 11 5" xfId="3798"/>
    <cellStyle name="SAPBEXstdItem 11 5 2" xfId="5047"/>
    <cellStyle name="SAPBEXstdItem 11 6" xfId="3799"/>
    <cellStyle name="SAPBEXstdItem 11 6 2" xfId="4911"/>
    <cellStyle name="SAPBEXstdItem 11 7" xfId="3800"/>
    <cellStyle name="SAPBEXstdItem 11 7 2" xfId="5049"/>
    <cellStyle name="SAPBEXstdItem 11 8" xfId="9126"/>
    <cellStyle name="SAPBEXstdItem 12" xfId="8743"/>
    <cellStyle name="SAPBEXstdItem 2" xfId="3801"/>
    <cellStyle name="SAPBEXstdItem 2 10" xfId="3802"/>
    <cellStyle name="SAPBEXstdItem 2 10 2" xfId="3803"/>
    <cellStyle name="SAPBEXstdItem 2 10 2 2" xfId="9212"/>
    <cellStyle name="SAPBEXstdItem 2 10 3" xfId="3804"/>
    <cellStyle name="SAPBEXstdItem 2 10 3 2" xfId="8866"/>
    <cellStyle name="SAPBEXstdItem 2 10 4" xfId="3805"/>
    <cellStyle name="SAPBEXstdItem 2 10 4 2" xfId="8081"/>
    <cellStyle name="SAPBEXstdItem 2 10 5" xfId="3806"/>
    <cellStyle name="SAPBEXstdItem 2 10 5 2" xfId="9203"/>
    <cellStyle name="SAPBEXstdItem 2 10 6" xfId="3807"/>
    <cellStyle name="SAPBEXstdItem 2 10 6 2" xfId="8082"/>
    <cellStyle name="SAPBEXstdItem 2 10 7" xfId="3808"/>
    <cellStyle name="SAPBEXstdItem 2 10 7 2" xfId="8732"/>
    <cellStyle name="SAPBEXstdItem 2 10 8" xfId="9036"/>
    <cellStyle name="SAPBEXstdItem 2 11" xfId="8080"/>
    <cellStyle name="SAPBEXstdItem 2 2" xfId="3809"/>
    <cellStyle name="SAPBEXstdItem 2 2 2" xfId="3810"/>
    <cellStyle name="SAPBEXstdItem 2 2 2 2" xfId="3811"/>
    <cellStyle name="SAPBEXstdItem 2 2 2 2 2" xfId="3812"/>
    <cellStyle name="SAPBEXstdItem 2 2 2 2 2 2" xfId="5052"/>
    <cellStyle name="SAPBEXstdItem 2 2 2 2 3" xfId="3813"/>
    <cellStyle name="SAPBEXstdItem 2 2 2 2 3 2" xfId="8931"/>
    <cellStyle name="SAPBEXstdItem 2 2 2 2 4" xfId="3814"/>
    <cellStyle name="SAPBEXstdItem 2 2 2 2 4 2" xfId="8856"/>
    <cellStyle name="SAPBEXstdItem 2 2 2 2 5" xfId="3815"/>
    <cellStyle name="SAPBEXstdItem 2 2 2 2 5 2" xfId="9062"/>
    <cellStyle name="SAPBEXstdItem 2 2 2 2 6" xfId="3816"/>
    <cellStyle name="SAPBEXstdItem 2 2 2 2 6 2" xfId="9057"/>
    <cellStyle name="SAPBEXstdItem 2 2 2 2 7" xfId="3817"/>
    <cellStyle name="SAPBEXstdItem 2 2 2 2 7 2" xfId="8893"/>
    <cellStyle name="SAPBEXstdItem 2 2 2 2 8" xfId="8740"/>
    <cellStyle name="SAPBEXstdItem 2 2 2 3" xfId="8083"/>
    <cellStyle name="SAPBEXstdItem 2 2 3" xfId="3818"/>
    <cellStyle name="SAPBEXstdItem 2 2 3 2" xfId="3819"/>
    <cellStyle name="SAPBEXstdItem 2 2 3 2 2" xfId="3820"/>
    <cellStyle name="SAPBEXstdItem 2 2 3 2 2 2" xfId="5044"/>
    <cellStyle name="SAPBEXstdItem 2 2 3 2 3" xfId="3821"/>
    <cellStyle name="SAPBEXstdItem 2 2 3 2 3 2" xfId="8085"/>
    <cellStyle name="SAPBEXstdItem 2 2 3 2 4" xfId="3822"/>
    <cellStyle name="SAPBEXstdItem 2 2 3 2 4 2" xfId="8086"/>
    <cellStyle name="SAPBEXstdItem 2 2 3 2 5" xfId="3823"/>
    <cellStyle name="SAPBEXstdItem 2 2 3 2 5 2" xfId="9169"/>
    <cellStyle name="SAPBEXstdItem 2 2 3 2 6" xfId="3824"/>
    <cellStyle name="SAPBEXstdItem 2 2 3 2 6 2" xfId="8738"/>
    <cellStyle name="SAPBEXstdItem 2 2 3 2 7" xfId="3825"/>
    <cellStyle name="SAPBEXstdItem 2 2 3 2 7 2" xfId="8769"/>
    <cellStyle name="SAPBEXstdItem 2 2 3 2 8" xfId="8084"/>
    <cellStyle name="SAPBEXstdItem 2 2 3 3" xfId="9199"/>
    <cellStyle name="SAPBEXstdItem 2 2 4" xfId="3826"/>
    <cellStyle name="SAPBEXstdItem 2 2 4 2" xfId="3827"/>
    <cellStyle name="SAPBEXstdItem 2 2 4 2 2" xfId="3828"/>
    <cellStyle name="SAPBEXstdItem 2 2 4 2 2 2" xfId="5051"/>
    <cellStyle name="SAPBEXstdItem 2 2 4 2 3" xfId="3829"/>
    <cellStyle name="SAPBEXstdItem 2 2 4 2 3 2" xfId="5053"/>
    <cellStyle name="SAPBEXstdItem 2 2 4 2 4" xfId="3830"/>
    <cellStyle name="SAPBEXstdItem 2 2 4 2 4 2" xfId="5054"/>
    <cellStyle name="SAPBEXstdItem 2 2 4 2 5" xfId="3831"/>
    <cellStyle name="SAPBEXstdItem 2 2 4 2 5 2" xfId="9058"/>
    <cellStyle name="SAPBEXstdItem 2 2 4 2 6" xfId="3832"/>
    <cellStyle name="SAPBEXstdItem 2 2 4 2 6 2" xfId="8087"/>
    <cellStyle name="SAPBEXstdItem 2 2 4 2 7" xfId="3833"/>
    <cellStyle name="SAPBEXstdItem 2 2 4 2 7 2" xfId="8088"/>
    <cellStyle name="SAPBEXstdItem 2 2 4 2 8" xfId="9167"/>
    <cellStyle name="SAPBEXstdItem 2 2 4 3" xfId="8772"/>
    <cellStyle name="SAPBEXstdItem 2 2 5" xfId="3834"/>
    <cellStyle name="SAPBEXstdItem 2 2 5 2" xfId="3835"/>
    <cellStyle name="SAPBEXstdItem 2 2 5 2 2" xfId="5043"/>
    <cellStyle name="SAPBEXstdItem 2 2 5 3" xfId="3836"/>
    <cellStyle name="SAPBEXstdItem 2 2 5 3 2" xfId="8090"/>
    <cellStyle name="SAPBEXstdItem 2 2 5 4" xfId="3837"/>
    <cellStyle name="SAPBEXstdItem 2 2 5 4 2" xfId="8904"/>
    <cellStyle name="SAPBEXstdItem 2 2 5 5" xfId="3838"/>
    <cellStyle name="SAPBEXstdItem 2 2 5 5 2" xfId="9191"/>
    <cellStyle name="SAPBEXstdItem 2 2 5 6" xfId="3839"/>
    <cellStyle name="SAPBEXstdItem 2 2 5 6 2" xfId="5046"/>
    <cellStyle name="SAPBEXstdItem 2 2 5 7" xfId="3840"/>
    <cellStyle name="SAPBEXstdItem 2 2 5 7 2" xfId="8730"/>
    <cellStyle name="SAPBEXstdItem 2 2 5 8" xfId="8089"/>
    <cellStyle name="SAPBEXstdItem 2 2 6" xfId="9202"/>
    <cellStyle name="SAPBEXstdItem 2 3" xfId="3841"/>
    <cellStyle name="SAPBEXstdItem 2 3 2" xfId="3842"/>
    <cellStyle name="SAPBEXstdItem 2 3 2 2" xfId="3843"/>
    <cellStyle name="SAPBEXstdItem 2 3 2 2 2" xfId="3844"/>
    <cellStyle name="SAPBEXstdItem 2 3 2 2 2 2" xfId="4997"/>
    <cellStyle name="SAPBEXstdItem 2 3 2 2 3" xfId="3845"/>
    <cellStyle name="SAPBEXstdItem 2 3 2 2 3 2" xfId="9222"/>
    <cellStyle name="SAPBEXstdItem 2 3 2 2 4" xfId="3846"/>
    <cellStyle name="SAPBEXstdItem 2 3 2 2 4 2" xfId="8092"/>
    <cellStyle name="SAPBEXstdItem 2 3 2 2 5" xfId="3847"/>
    <cellStyle name="SAPBEXstdItem 2 3 2 2 5 2" xfId="8093"/>
    <cellStyle name="SAPBEXstdItem 2 3 2 2 6" xfId="3848"/>
    <cellStyle name="SAPBEXstdItem 2 3 2 2 6 2" xfId="8755"/>
    <cellStyle name="SAPBEXstdItem 2 3 2 2 7" xfId="3849"/>
    <cellStyle name="SAPBEXstdItem 2 3 2 2 7 2" xfId="8783"/>
    <cellStyle name="SAPBEXstdItem 2 3 2 2 8" xfId="8091"/>
    <cellStyle name="SAPBEXstdItem 2 3 2 3" xfId="8754"/>
    <cellStyle name="SAPBEXstdItem 2 3 3" xfId="3850"/>
    <cellStyle name="SAPBEXstdItem 2 3 3 2" xfId="3851"/>
    <cellStyle name="SAPBEXstdItem 2 3 3 2 2" xfId="3852"/>
    <cellStyle name="SAPBEXstdItem 2 3 3 2 2 2" xfId="8095"/>
    <cellStyle name="SAPBEXstdItem 2 3 3 2 3" xfId="3853"/>
    <cellStyle name="SAPBEXstdItem 2 3 3 2 3 2" xfId="8096"/>
    <cellStyle name="SAPBEXstdItem 2 3 3 2 4" xfId="3854"/>
    <cellStyle name="SAPBEXstdItem 2 3 3 2 4 2" xfId="8097"/>
    <cellStyle name="SAPBEXstdItem 2 3 3 2 5" xfId="3855"/>
    <cellStyle name="SAPBEXstdItem 2 3 3 2 5 2" xfId="8098"/>
    <cellStyle name="SAPBEXstdItem 2 3 3 2 6" xfId="3856"/>
    <cellStyle name="SAPBEXstdItem 2 3 3 2 6 2" xfId="8099"/>
    <cellStyle name="SAPBEXstdItem 2 3 3 2 7" xfId="3857"/>
    <cellStyle name="SAPBEXstdItem 2 3 3 2 7 2" xfId="8100"/>
    <cellStyle name="SAPBEXstdItem 2 3 3 2 8" xfId="8958"/>
    <cellStyle name="SAPBEXstdItem 2 3 3 3" xfId="8094"/>
    <cellStyle name="SAPBEXstdItem 2 3 4" xfId="3858"/>
    <cellStyle name="SAPBEXstdItem 2 3 4 2" xfId="3859"/>
    <cellStyle name="SAPBEXstdItem 2 3 4 2 2" xfId="3860"/>
    <cellStyle name="SAPBEXstdItem 2 3 4 2 2 2" xfId="9226"/>
    <cellStyle name="SAPBEXstdItem 2 3 4 2 3" xfId="3861"/>
    <cellStyle name="SAPBEXstdItem 2 3 4 2 3 2" xfId="8756"/>
    <cellStyle name="SAPBEXstdItem 2 3 4 2 4" xfId="3862"/>
    <cellStyle name="SAPBEXstdItem 2 3 4 2 4 2" xfId="8784"/>
    <cellStyle name="SAPBEXstdItem 2 3 4 2 5" xfId="3863"/>
    <cellStyle name="SAPBEXstdItem 2 3 4 2 5 2" xfId="8102"/>
    <cellStyle name="SAPBEXstdItem 2 3 4 2 6" xfId="3864"/>
    <cellStyle name="SAPBEXstdItem 2 3 4 2 6 2" xfId="8103"/>
    <cellStyle name="SAPBEXstdItem 2 3 4 2 7" xfId="3865"/>
    <cellStyle name="SAPBEXstdItem 2 3 4 2 7 2" xfId="8816"/>
    <cellStyle name="SAPBEXstdItem 2 3 4 2 8" xfId="8813"/>
    <cellStyle name="SAPBEXstdItem 2 3 4 3" xfId="8101"/>
    <cellStyle name="SAPBEXstdItem 2 3 5" xfId="3866"/>
    <cellStyle name="SAPBEXstdItem 2 3 5 2" xfId="3867"/>
    <cellStyle name="SAPBEXstdItem 2 3 5 2 2" xfId="8104"/>
    <cellStyle name="SAPBEXstdItem 2 3 5 3" xfId="3868"/>
    <cellStyle name="SAPBEXstdItem 2 3 5 3 2" xfId="8105"/>
    <cellStyle name="SAPBEXstdItem 2 3 5 4" xfId="3869"/>
    <cellStyle name="SAPBEXstdItem 2 3 5 4 2" xfId="9229"/>
    <cellStyle name="SAPBEXstdItem 2 3 5 5" xfId="3870"/>
    <cellStyle name="SAPBEXstdItem 2 3 5 5 2" xfId="8106"/>
    <cellStyle name="SAPBEXstdItem 2 3 5 6" xfId="3871"/>
    <cellStyle name="SAPBEXstdItem 2 3 5 6 2" xfId="8107"/>
    <cellStyle name="SAPBEXstdItem 2 3 5 7" xfId="3872"/>
    <cellStyle name="SAPBEXstdItem 2 3 5 7 2" xfId="8827"/>
    <cellStyle name="SAPBEXstdItem 2 3 5 8" xfId="9224"/>
    <cellStyle name="SAPBEXstdItem 2 3 6" xfId="8737"/>
    <cellStyle name="SAPBEXstdItem 2 4" xfId="3873"/>
    <cellStyle name="SAPBEXstdItem 2 4 2" xfId="3874"/>
    <cellStyle name="SAPBEXstdItem 2 4 2 2" xfId="3875"/>
    <cellStyle name="SAPBEXstdItem 2 4 2 2 2" xfId="3876"/>
    <cellStyle name="SAPBEXstdItem 2 4 2 2 2 2" xfId="8810"/>
    <cellStyle name="SAPBEXstdItem 2 4 2 2 3" xfId="3877"/>
    <cellStyle name="SAPBEXstdItem 2 4 2 2 3 2" xfId="8818"/>
    <cellStyle name="SAPBEXstdItem 2 4 2 2 4" xfId="3878"/>
    <cellStyle name="SAPBEXstdItem 2 4 2 2 4 2" xfId="8830"/>
    <cellStyle name="SAPBEXstdItem 2 4 2 2 5" xfId="3879"/>
    <cellStyle name="SAPBEXstdItem 2 4 2 2 5 2" xfId="8110"/>
    <cellStyle name="SAPBEXstdItem 2 4 2 2 6" xfId="3880"/>
    <cellStyle name="SAPBEXstdItem 2 4 2 2 6 2" xfId="8111"/>
    <cellStyle name="SAPBEXstdItem 2 4 2 2 7" xfId="3881"/>
    <cellStyle name="SAPBEXstdItem 2 4 2 2 7 2" xfId="8112"/>
    <cellStyle name="SAPBEXstdItem 2 4 2 2 8" xfId="8109"/>
    <cellStyle name="SAPBEXstdItem 2 4 2 3" xfId="8108"/>
    <cellStyle name="SAPBEXstdItem 2 4 3" xfId="3882"/>
    <cellStyle name="SAPBEXstdItem 2 4 3 2" xfId="3883"/>
    <cellStyle name="SAPBEXstdItem 2 4 3 2 2" xfId="3884"/>
    <cellStyle name="SAPBEXstdItem 2 4 3 2 2 2" xfId="9178"/>
    <cellStyle name="SAPBEXstdItem 2 4 3 2 3" xfId="3885"/>
    <cellStyle name="SAPBEXstdItem 2 4 3 2 3 2" xfId="9174"/>
    <cellStyle name="SAPBEXstdItem 2 4 3 2 4" xfId="3886"/>
    <cellStyle name="SAPBEXstdItem 2 4 3 2 4 2" xfId="8885"/>
    <cellStyle name="SAPBEXstdItem 2 4 3 2 5" xfId="3887"/>
    <cellStyle name="SAPBEXstdItem 2 4 3 2 5 2" xfId="8115"/>
    <cellStyle name="SAPBEXstdItem 2 4 3 2 6" xfId="3888"/>
    <cellStyle name="SAPBEXstdItem 2 4 3 2 6 2" xfId="8116"/>
    <cellStyle name="SAPBEXstdItem 2 4 3 2 7" xfId="3889"/>
    <cellStyle name="SAPBEXstdItem 2 4 3 2 7 2" xfId="8823"/>
    <cellStyle name="SAPBEXstdItem 2 4 3 2 8" xfId="8114"/>
    <cellStyle name="SAPBEXstdItem 2 4 3 3" xfId="8113"/>
    <cellStyle name="SAPBEXstdItem 2 4 4" xfId="3890"/>
    <cellStyle name="SAPBEXstdItem 2 4 4 2" xfId="3891"/>
    <cellStyle name="SAPBEXstdItem 2 4 4 2 2" xfId="3892"/>
    <cellStyle name="SAPBEXstdItem 2 4 4 2 2 2" xfId="9068"/>
    <cellStyle name="SAPBEXstdItem 2 4 4 2 3" xfId="3893"/>
    <cellStyle name="SAPBEXstdItem 2 4 4 2 3 2" xfId="9066"/>
    <cellStyle name="SAPBEXstdItem 2 4 4 2 4" xfId="3894"/>
    <cellStyle name="SAPBEXstdItem 2 4 4 2 4 2" xfId="8987"/>
    <cellStyle name="SAPBEXstdItem 2 4 4 2 5" xfId="3895"/>
    <cellStyle name="SAPBEXstdItem 2 4 4 2 5 2" xfId="9128"/>
    <cellStyle name="SAPBEXstdItem 2 4 4 2 6" xfId="3896"/>
    <cellStyle name="SAPBEXstdItem 2 4 4 2 6 2" xfId="8117"/>
    <cellStyle name="SAPBEXstdItem 2 4 4 2 7" xfId="3897"/>
    <cellStyle name="SAPBEXstdItem 2 4 4 2 7 2" xfId="8118"/>
    <cellStyle name="SAPBEXstdItem 2 4 4 2 8" xfId="9070"/>
    <cellStyle name="SAPBEXstdItem 2 4 4 3" xfId="8846"/>
    <cellStyle name="SAPBEXstdItem 2 4 5" xfId="3898"/>
    <cellStyle name="SAPBEXstdItem 2 4 5 2" xfId="3899"/>
    <cellStyle name="SAPBEXstdItem 2 4 5 2 2" xfId="8120"/>
    <cellStyle name="SAPBEXstdItem 2 4 5 3" xfId="3900"/>
    <cellStyle name="SAPBEXstdItem 2 4 5 3 2" xfId="8121"/>
    <cellStyle name="SAPBEXstdItem 2 4 5 4" xfId="3901"/>
    <cellStyle name="SAPBEXstdItem 2 4 5 4 2" xfId="8814"/>
    <cellStyle name="SAPBEXstdItem 2 4 5 5" xfId="3902"/>
    <cellStyle name="SAPBEXstdItem 2 4 5 5 2" xfId="8916"/>
    <cellStyle name="SAPBEXstdItem 2 4 5 6" xfId="3903"/>
    <cellStyle name="SAPBEXstdItem 2 4 5 6 2" xfId="8959"/>
    <cellStyle name="SAPBEXstdItem 2 4 5 7" xfId="3904"/>
    <cellStyle name="SAPBEXstdItem 2 4 5 7 2" xfId="8824"/>
    <cellStyle name="SAPBEXstdItem 2 4 5 8" xfId="8119"/>
    <cellStyle name="SAPBEXstdItem 2 4 6" xfId="9221"/>
    <cellStyle name="SAPBEXstdItem 2 5" xfId="3905"/>
    <cellStyle name="SAPBEXstdItem 2 5 2" xfId="3906"/>
    <cellStyle name="SAPBEXstdItem 2 5 2 2" xfId="3907"/>
    <cellStyle name="SAPBEXstdItem 2 5 2 2 2" xfId="3908"/>
    <cellStyle name="SAPBEXstdItem 2 5 2 2 2 2" xfId="8122"/>
    <cellStyle name="SAPBEXstdItem 2 5 2 2 3" xfId="3909"/>
    <cellStyle name="SAPBEXstdItem 2 5 2 2 3 2" xfId="8123"/>
    <cellStyle name="SAPBEXstdItem 2 5 2 2 4" xfId="3910"/>
    <cellStyle name="SAPBEXstdItem 2 5 2 2 4 2" xfId="8124"/>
    <cellStyle name="SAPBEXstdItem 2 5 2 2 5" xfId="3911"/>
    <cellStyle name="SAPBEXstdItem 2 5 2 2 5 2" xfId="8125"/>
    <cellStyle name="SAPBEXstdItem 2 5 2 2 6" xfId="3912"/>
    <cellStyle name="SAPBEXstdItem 2 5 2 2 6 2" xfId="8126"/>
    <cellStyle name="SAPBEXstdItem 2 5 2 2 7" xfId="3913"/>
    <cellStyle name="SAPBEXstdItem 2 5 2 2 7 2" xfId="9074"/>
    <cellStyle name="SAPBEXstdItem 2 5 2 2 8" xfId="9176"/>
    <cellStyle name="SAPBEXstdItem 2 5 2 3" xfId="9182"/>
    <cellStyle name="SAPBEXstdItem 2 5 3" xfId="3914"/>
    <cellStyle name="SAPBEXstdItem 2 5 3 2" xfId="3915"/>
    <cellStyle name="SAPBEXstdItem 2 5 3 2 2" xfId="3916"/>
    <cellStyle name="SAPBEXstdItem 2 5 3 2 2 2" xfId="8127"/>
    <cellStyle name="SAPBEXstdItem 2 5 3 2 3" xfId="3917"/>
    <cellStyle name="SAPBEXstdItem 2 5 3 2 3 2" xfId="8822"/>
    <cellStyle name="SAPBEXstdItem 2 5 3 2 4" xfId="3918"/>
    <cellStyle name="SAPBEXstdItem 2 5 3 2 4 2" xfId="8934"/>
    <cellStyle name="SAPBEXstdItem 2 5 3 2 5" xfId="3919"/>
    <cellStyle name="SAPBEXstdItem 2 5 3 2 5 2" xfId="8847"/>
    <cellStyle name="SAPBEXstdItem 2 5 3 2 6" xfId="3920"/>
    <cellStyle name="SAPBEXstdItem 2 5 3 2 6 2" xfId="9170"/>
    <cellStyle name="SAPBEXstdItem 2 5 3 2 7" xfId="3921"/>
    <cellStyle name="SAPBEXstdItem 2 5 3 2 7 2" xfId="9064"/>
    <cellStyle name="SAPBEXstdItem 2 5 3 2 8" xfId="9177"/>
    <cellStyle name="SAPBEXstdItem 2 5 3 3" xfId="9180"/>
    <cellStyle name="SAPBEXstdItem 2 5 4" xfId="3922"/>
    <cellStyle name="SAPBEXstdItem 2 5 4 2" xfId="3923"/>
    <cellStyle name="SAPBEXstdItem 2 5 4 2 2" xfId="3924"/>
    <cellStyle name="SAPBEXstdItem 2 5 4 2 2 2" xfId="8128"/>
    <cellStyle name="SAPBEXstdItem 2 5 4 2 3" xfId="3925"/>
    <cellStyle name="SAPBEXstdItem 2 5 4 2 3 2" xfId="8129"/>
    <cellStyle name="SAPBEXstdItem 2 5 4 2 4" xfId="3926"/>
    <cellStyle name="SAPBEXstdItem 2 5 4 2 4 2" xfId="8130"/>
    <cellStyle name="SAPBEXstdItem 2 5 4 2 5" xfId="3927"/>
    <cellStyle name="SAPBEXstdItem 2 5 4 2 5 2" xfId="8131"/>
    <cellStyle name="SAPBEXstdItem 2 5 4 2 6" xfId="3928"/>
    <cellStyle name="SAPBEXstdItem 2 5 4 2 6 2" xfId="9217"/>
    <cellStyle name="SAPBEXstdItem 2 5 4 2 7" xfId="3929"/>
    <cellStyle name="SAPBEXstdItem 2 5 4 2 7 2" xfId="8132"/>
    <cellStyle name="SAPBEXstdItem 2 5 4 2 8" xfId="9168"/>
    <cellStyle name="SAPBEXstdItem 2 5 4 3" xfId="9060"/>
    <cellStyle name="SAPBEXstdItem 2 5 5" xfId="3930"/>
    <cellStyle name="SAPBEXstdItem 2 5 5 2" xfId="3931"/>
    <cellStyle name="SAPBEXstdItem 2 5 5 2 2" xfId="8884"/>
    <cellStyle name="SAPBEXstdItem 2 5 5 3" xfId="3932"/>
    <cellStyle name="SAPBEXstdItem 2 5 5 3 2" xfId="9071"/>
    <cellStyle name="SAPBEXstdItem 2 5 5 4" xfId="3933"/>
    <cellStyle name="SAPBEXstdItem 2 5 5 4 2" xfId="8812"/>
    <cellStyle name="SAPBEXstdItem 2 5 5 5" xfId="3934"/>
    <cellStyle name="SAPBEXstdItem 2 5 5 5 2" xfId="8820"/>
    <cellStyle name="SAPBEXstdItem 2 5 5 6" xfId="3935"/>
    <cellStyle name="SAPBEXstdItem 2 5 5 6 2" xfId="8836"/>
    <cellStyle name="SAPBEXstdItem 2 5 5 7" xfId="3936"/>
    <cellStyle name="SAPBEXstdItem 2 5 5 7 2" xfId="9206"/>
    <cellStyle name="SAPBEXstdItem 2 5 5 8" xfId="8133"/>
    <cellStyle name="SAPBEXstdItem 2 5 6" xfId="9061"/>
    <cellStyle name="SAPBEXstdItem 2 6" xfId="3937"/>
    <cellStyle name="SAPBEXstdItem 2 6 2" xfId="3938"/>
    <cellStyle name="SAPBEXstdItem 2 6 2 2" xfId="3939"/>
    <cellStyle name="SAPBEXstdItem 2 6 2 2 2" xfId="3940"/>
    <cellStyle name="SAPBEXstdItem 2 6 2 2 2 2" xfId="8137"/>
    <cellStyle name="SAPBEXstdItem 2 6 2 2 3" xfId="3941"/>
    <cellStyle name="SAPBEXstdItem 2 6 2 2 3 2" xfId="8837"/>
    <cellStyle name="SAPBEXstdItem 2 6 2 2 4" xfId="3942"/>
    <cellStyle name="SAPBEXstdItem 2 6 2 2 4 2" xfId="8981"/>
    <cellStyle name="SAPBEXstdItem 2 6 2 2 5" xfId="3943"/>
    <cellStyle name="SAPBEXstdItem 2 6 2 2 5 2" xfId="8138"/>
    <cellStyle name="SAPBEXstdItem 2 6 2 2 6" xfId="3944"/>
    <cellStyle name="SAPBEXstdItem 2 6 2 2 6 2" xfId="8139"/>
    <cellStyle name="SAPBEXstdItem 2 6 2 2 7" xfId="3945"/>
    <cellStyle name="SAPBEXstdItem 2 6 2 2 7 2" xfId="8140"/>
    <cellStyle name="SAPBEXstdItem 2 6 2 2 8" xfId="8136"/>
    <cellStyle name="SAPBEXstdItem 2 6 2 3" xfId="8135"/>
    <cellStyle name="SAPBEXstdItem 2 6 3" xfId="3946"/>
    <cellStyle name="SAPBEXstdItem 2 6 3 2" xfId="3947"/>
    <cellStyle name="SAPBEXstdItem 2 6 3 2 2" xfId="3948"/>
    <cellStyle name="SAPBEXstdItem 2 6 3 2 2 2" xfId="8143"/>
    <cellStyle name="SAPBEXstdItem 2 6 3 2 3" xfId="3949"/>
    <cellStyle name="SAPBEXstdItem 2 6 3 2 3 2" xfId="8144"/>
    <cellStyle name="SAPBEXstdItem 2 6 3 2 4" xfId="3950"/>
    <cellStyle name="SAPBEXstdItem 2 6 3 2 4 2" xfId="8891"/>
    <cellStyle name="SAPBEXstdItem 2 6 3 2 5" xfId="3951"/>
    <cellStyle name="SAPBEXstdItem 2 6 3 2 5 2" xfId="9211"/>
    <cellStyle name="SAPBEXstdItem 2 6 3 2 6" xfId="3952"/>
    <cellStyle name="SAPBEXstdItem 2 6 3 2 6 2" xfId="8145"/>
    <cellStyle name="SAPBEXstdItem 2 6 3 2 7" xfId="3953"/>
    <cellStyle name="SAPBEXstdItem 2 6 3 2 7 2" xfId="8146"/>
    <cellStyle name="SAPBEXstdItem 2 6 3 2 8" xfId="8142"/>
    <cellStyle name="SAPBEXstdItem 2 6 3 3" xfId="8141"/>
    <cellStyle name="SAPBEXstdItem 2 6 4" xfId="3954"/>
    <cellStyle name="SAPBEXstdItem 2 6 4 2" xfId="3955"/>
    <cellStyle name="SAPBEXstdItem 2 6 4 2 2" xfId="3956"/>
    <cellStyle name="SAPBEXstdItem 2 6 4 2 2 2" xfId="8894"/>
    <cellStyle name="SAPBEXstdItem 2 6 4 2 3" xfId="3957"/>
    <cellStyle name="SAPBEXstdItem 2 6 4 2 3 2" xfId="9209"/>
    <cellStyle name="SAPBEXstdItem 2 6 4 2 4" xfId="3958"/>
    <cellStyle name="SAPBEXstdItem 2 6 4 2 4 2" xfId="8147"/>
    <cellStyle name="SAPBEXstdItem 2 6 4 2 5" xfId="3959"/>
    <cellStyle name="SAPBEXstdItem 2 6 4 2 5 2" xfId="8148"/>
    <cellStyle name="SAPBEXstdItem 2 6 4 2 6" xfId="3960"/>
    <cellStyle name="SAPBEXstdItem 2 6 4 2 6 2" xfId="9214"/>
    <cellStyle name="SAPBEXstdItem 2 6 4 2 7" xfId="3961"/>
    <cellStyle name="SAPBEXstdItem 2 6 4 2 7 2" xfId="8149"/>
    <cellStyle name="SAPBEXstdItem 2 6 4 2 8" xfId="8857"/>
    <cellStyle name="SAPBEXstdItem 2 6 4 3" xfId="8838"/>
    <cellStyle name="SAPBEXstdItem 2 6 5" xfId="3962"/>
    <cellStyle name="SAPBEXstdItem 2 6 5 2" xfId="3963"/>
    <cellStyle name="SAPBEXstdItem 2 6 5 2 2" xfId="8905"/>
    <cellStyle name="SAPBEXstdItem 2 6 5 3" xfId="3964"/>
    <cellStyle name="SAPBEXstdItem 2 6 5 3 2" xfId="9205"/>
    <cellStyle name="SAPBEXstdItem 2 6 5 4" xfId="3965"/>
    <cellStyle name="SAPBEXstdItem 2 6 5 4 2" xfId="8151"/>
    <cellStyle name="SAPBEXstdItem 2 6 5 5" xfId="3966"/>
    <cellStyle name="SAPBEXstdItem 2 6 5 5 2" xfId="8152"/>
    <cellStyle name="SAPBEXstdItem 2 6 5 6" xfId="3967"/>
    <cellStyle name="SAPBEXstdItem 2 6 5 6 2" xfId="8888"/>
    <cellStyle name="SAPBEXstdItem 2 6 5 7" xfId="3968"/>
    <cellStyle name="SAPBEXstdItem 2 6 5 7 2" xfId="8896"/>
    <cellStyle name="SAPBEXstdItem 2 6 5 8" xfId="8150"/>
    <cellStyle name="SAPBEXstdItem 2 6 6" xfId="8134"/>
    <cellStyle name="SAPBEXstdItem 2 7" xfId="3969"/>
    <cellStyle name="SAPBEXstdItem 2 7 2" xfId="3970"/>
    <cellStyle name="SAPBEXstdItem 2 7 2 2" xfId="3971"/>
    <cellStyle name="SAPBEXstdItem 2 7 2 2 2" xfId="8154"/>
    <cellStyle name="SAPBEXstdItem 2 7 2 3" xfId="3972"/>
    <cellStyle name="SAPBEXstdItem 2 7 2 3 2" xfId="8155"/>
    <cellStyle name="SAPBEXstdItem 2 7 2 4" xfId="3973"/>
    <cellStyle name="SAPBEXstdItem 2 7 2 4 2" xfId="8156"/>
    <cellStyle name="SAPBEXstdItem 2 7 2 5" xfId="3974"/>
    <cellStyle name="SAPBEXstdItem 2 7 2 5 2" xfId="8157"/>
    <cellStyle name="SAPBEXstdItem 2 7 2 6" xfId="3975"/>
    <cellStyle name="SAPBEXstdItem 2 7 2 6 2" xfId="8158"/>
    <cellStyle name="SAPBEXstdItem 2 7 2 7" xfId="3976"/>
    <cellStyle name="SAPBEXstdItem 2 7 2 7 2" xfId="8159"/>
    <cellStyle name="SAPBEXstdItem 2 7 2 8" xfId="8153"/>
    <cellStyle name="SAPBEXstdItem 2 7 3" xfId="8908"/>
    <cellStyle name="SAPBEXstdItem 2 8" xfId="3977"/>
    <cellStyle name="SAPBEXstdItem 2 8 2" xfId="3978"/>
    <cellStyle name="SAPBEXstdItem 2 8 2 2" xfId="3979"/>
    <cellStyle name="SAPBEXstdItem 2 8 2 2 2" xfId="8162"/>
    <cellStyle name="SAPBEXstdItem 2 8 2 3" xfId="3980"/>
    <cellStyle name="SAPBEXstdItem 2 8 2 3 2" xfId="8901"/>
    <cellStyle name="SAPBEXstdItem 2 8 2 4" xfId="3981"/>
    <cellStyle name="SAPBEXstdItem 2 8 2 4 2" xfId="8947"/>
    <cellStyle name="SAPBEXstdItem 2 8 2 5" xfId="3982"/>
    <cellStyle name="SAPBEXstdItem 2 8 2 5 2" xfId="9194"/>
    <cellStyle name="SAPBEXstdItem 2 8 2 6" xfId="3983"/>
    <cellStyle name="SAPBEXstdItem 2 8 2 6 2" xfId="9190"/>
    <cellStyle name="SAPBEXstdItem 2 8 2 7" xfId="3984"/>
    <cellStyle name="SAPBEXstdItem 2 8 2 7 2" xfId="9188"/>
    <cellStyle name="SAPBEXstdItem 2 8 2 8" xfId="8161"/>
    <cellStyle name="SAPBEXstdItem 2 8 3" xfId="8160"/>
    <cellStyle name="SAPBEXstdItem 2 9" xfId="3985"/>
    <cellStyle name="SAPBEXstdItem 2 9 2" xfId="3986"/>
    <cellStyle name="SAPBEXstdItem 2 9 2 2" xfId="3987"/>
    <cellStyle name="SAPBEXstdItem 2 9 2 2 2" xfId="8164"/>
    <cellStyle name="SAPBEXstdItem 2 9 2 3" xfId="3988"/>
    <cellStyle name="SAPBEXstdItem 2 9 2 3 2" xfId="8165"/>
    <cellStyle name="SAPBEXstdItem 2 9 2 4" xfId="3989"/>
    <cellStyle name="SAPBEXstdItem 2 9 2 4 2" xfId="8166"/>
    <cellStyle name="SAPBEXstdItem 2 9 2 5" xfId="3990"/>
    <cellStyle name="SAPBEXstdItem 2 9 2 5 2" xfId="8167"/>
    <cellStyle name="SAPBEXstdItem 2 9 2 6" xfId="3991"/>
    <cellStyle name="SAPBEXstdItem 2 9 2 6 2" xfId="8168"/>
    <cellStyle name="SAPBEXstdItem 2 9 2 7" xfId="3992"/>
    <cellStyle name="SAPBEXstdItem 2 9 2 7 2" xfId="8892"/>
    <cellStyle name="SAPBEXstdItem 2 9 2 8" xfId="9192"/>
    <cellStyle name="SAPBEXstdItem 2 9 3" xfId="8163"/>
    <cellStyle name="SAPBEXstdItem 3" xfId="3993"/>
    <cellStyle name="SAPBEXstdItem 3 2" xfId="3994"/>
    <cellStyle name="SAPBEXstdItem 3 2 2" xfId="3995"/>
    <cellStyle name="SAPBEXstdItem 3 2 2 2" xfId="3996"/>
    <cellStyle name="SAPBEXstdItem 3 2 2 2 2" xfId="9181"/>
    <cellStyle name="SAPBEXstdItem 3 2 2 3" xfId="3997"/>
    <cellStyle name="SAPBEXstdItem 3 2 2 3 2" xfId="8171"/>
    <cellStyle name="SAPBEXstdItem 3 2 2 4" xfId="3998"/>
    <cellStyle name="SAPBEXstdItem 3 2 2 4 2" xfId="8172"/>
    <cellStyle name="SAPBEXstdItem 3 2 2 5" xfId="3999"/>
    <cellStyle name="SAPBEXstdItem 3 2 2 5 2" xfId="8173"/>
    <cellStyle name="SAPBEXstdItem 3 2 2 6" xfId="4000"/>
    <cellStyle name="SAPBEXstdItem 3 2 2 6 2" xfId="8174"/>
    <cellStyle name="SAPBEXstdItem 3 2 2 7" xfId="4001"/>
    <cellStyle name="SAPBEXstdItem 3 2 2 7 2" xfId="8175"/>
    <cellStyle name="SAPBEXstdItem 3 2 2 8" xfId="8902"/>
    <cellStyle name="SAPBEXstdItem 3 2 3" xfId="8170"/>
    <cellStyle name="SAPBEXstdItem 3 3" xfId="4002"/>
    <cellStyle name="SAPBEXstdItem 3 3 2" xfId="4003"/>
    <cellStyle name="SAPBEXstdItem 3 3 2 2" xfId="4004"/>
    <cellStyle name="SAPBEXstdItem 3 3 2 2 2" xfId="9198"/>
    <cellStyle name="SAPBEXstdItem 3 3 2 3" xfId="4005"/>
    <cellStyle name="SAPBEXstdItem 3 3 2 3 2" xfId="8178"/>
    <cellStyle name="SAPBEXstdItem 3 3 2 4" xfId="4006"/>
    <cellStyle name="SAPBEXstdItem 3 3 2 4 2" xfId="8179"/>
    <cellStyle name="SAPBEXstdItem 3 3 2 5" xfId="4007"/>
    <cellStyle name="SAPBEXstdItem 3 3 2 5 2" xfId="8180"/>
    <cellStyle name="SAPBEXstdItem 3 3 2 6" xfId="4008"/>
    <cellStyle name="SAPBEXstdItem 3 3 2 6 2" xfId="8900"/>
    <cellStyle name="SAPBEXstdItem 3 3 2 7" xfId="4009"/>
    <cellStyle name="SAPBEXstdItem 3 3 2 7 2" xfId="8945"/>
    <cellStyle name="SAPBEXstdItem 3 3 2 8" xfId="8177"/>
    <cellStyle name="SAPBEXstdItem 3 3 3" xfId="8176"/>
    <cellStyle name="SAPBEXstdItem 3 4" xfId="4010"/>
    <cellStyle name="SAPBEXstdItem 3 4 2" xfId="4011"/>
    <cellStyle name="SAPBEXstdItem 3 4 2 2" xfId="4012"/>
    <cellStyle name="SAPBEXstdItem 3 4 2 2 2" xfId="9184"/>
    <cellStyle name="SAPBEXstdItem 3 4 2 3" xfId="4013"/>
    <cellStyle name="SAPBEXstdItem 3 4 2 3 2" xfId="9179"/>
    <cellStyle name="SAPBEXstdItem 3 4 2 4" xfId="4014"/>
    <cellStyle name="SAPBEXstdItem 3 4 2 4 2" xfId="9175"/>
    <cellStyle name="SAPBEXstdItem 3 4 2 5" xfId="4015"/>
    <cellStyle name="SAPBEXstdItem 3 4 2 5 2" xfId="8181"/>
    <cellStyle name="SAPBEXstdItem 3 4 2 6" xfId="4016"/>
    <cellStyle name="SAPBEXstdItem 3 4 2 6 2" xfId="8182"/>
    <cellStyle name="SAPBEXstdItem 3 4 2 7" xfId="4017"/>
    <cellStyle name="SAPBEXstdItem 3 4 2 7 2" xfId="8183"/>
    <cellStyle name="SAPBEXstdItem 3 4 2 8" xfId="9186"/>
    <cellStyle name="SAPBEXstdItem 3 4 3" xfId="8948"/>
    <cellStyle name="SAPBEXstdItem 3 5" xfId="4018"/>
    <cellStyle name="SAPBEXstdItem 3 5 2" xfId="4019"/>
    <cellStyle name="SAPBEXstdItem 3 5 2 2" xfId="9201"/>
    <cellStyle name="SAPBEXstdItem 3 5 3" xfId="4020"/>
    <cellStyle name="SAPBEXstdItem 3 5 3 2" xfId="8185"/>
    <cellStyle name="SAPBEXstdItem 3 5 4" xfId="4021"/>
    <cellStyle name="SAPBEXstdItem 3 5 4 2" xfId="8186"/>
    <cellStyle name="SAPBEXstdItem 3 5 5" xfId="4022"/>
    <cellStyle name="SAPBEXstdItem 3 5 5 2" xfId="8187"/>
    <cellStyle name="SAPBEXstdItem 3 5 6" xfId="4023"/>
    <cellStyle name="SAPBEXstdItem 3 5 6 2" xfId="9195"/>
    <cellStyle name="SAPBEXstdItem 3 5 7" xfId="4024"/>
    <cellStyle name="SAPBEXstdItem 3 5 7 2" xfId="8890"/>
    <cellStyle name="SAPBEXstdItem 3 5 8" xfId="8184"/>
    <cellStyle name="SAPBEXstdItem 3 6" xfId="8169"/>
    <cellStyle name="SAPBEXstdItem 4" xfId="4025"/>
    <cellStyle name="SAPBEXstdItem 4 2" xfId="4026"/>
    <cellStyle name="SAPBEXstdItem 4 2 2" xfId="4027"/>
    <cellStyle name="SAPBEXstdItem 4 2 2 2" xfId="4028"/>
    <cellStyle name="SAPBEXstdItem 4 2 2 2 2" xfId="8189"/>
    <cellStyle name="SAPBEXstdItem 4 2 2 3" xfId="4029"/>
    <cellStyle name="SAPBEXstdItem 4 2 2 3 2" xfId="8190"/>
    <cellStyle name="SAPBEXstdItem 4 2 2 4" xfId="4030"/>
    <cellStyle name="SAPBEXstdItem 4 2 2 4 2" xfId="8191"/>
    <cellStyle name="SAPBEXstdItem 4 2 2 5" xfId="4031"/>
    <cellStyle name="SAPBEXstdItem 4 2 2 5 2" xfId="8192"/>
    <cellStyle name="SAPBEXstdItem 4 2 2 6" xfId="4032"/>
    <cellStyle name="SAPBEXstdItem 4 2 2 6 2" xfId="8918"/>
    <cellStyle name="SAPBEXstdItem 4 2 2 7" xfId="4033"/>
    <cellStyle name="SAPBEXstdItem 4 2 2 7 2" xfId="8961"/>
    <cellStyle name="SAPBEXstdItem 4 2 2 8" xfId="8188"/>
    <cellStyle name="SAPBEXstdItem 4 2 3" xfId="8917"/>
    <cellStyle name="SAPBEXstdItem 4 3" xfId="4034"/>
    <cellStyle name="SAPBEXstdItem 4 3 2" xfId="4035"/>
    <cellStyle name="SAPBEXstdItem 4 3 2 2" xfId="4036"/>
    <cellStyle name="SAPBEXstdItem 4 3 2 2 2" xfId="8195"/>
    <cellStyle name="SAPBEXstdItem 4 3 2 3" xfId="4037"/>
    <cellStyle name="SAPBEXstdItem 4 3 2 3 2" xfId="8196"/>
    <cellStyle name="SAPBEXstdItem 4 3 2 4" xfId="4038"/>
    <cellStyle name="SAPBEXstdItem 4 3 2 4 2" xfId="8197"/>
    <cellStyle name="SAPBEXstdItem 4 3 2 5" xfId="4039"/>
    <cellStyle name="SAPBEXstdItem 4 3 2 5 2" xfId="8198"/>
    <cellStyle name="SAPBEXstdItem 4 3 2 6" xfId="4040"/>
    <cellStyle name="SAPBEXstdItem 4 3 2 6 2" xfId="8199"/>
    <cellStyle name="SAPBEXstdItem 4 3 2 7" xfId="4041"/>
    <cellStyle name="SAPBEXstdItem 4 3 2 7 2" xfId="8200"/>
    <cellStyle name="SAPBEXstdItem 4 3 2 8" xfId="8194"/>
    <cellStyle name="SAPBEXstdItem 4 3 3" xfId="8193"/>
    <cellStyle name="SAPBEXstdItem 4 4" xfId="4042"/>
    <cellStyle name="SAPBEXstdItem 4 4 2" xfId="4043"/>
    <cellStyle name="SAPBEXstdItem 4 4 2 2" xfId="4044"/>
    <cellStyle name="SAPBEXstdItem 4 4 2 2 2" xfId="8203"/>
    <cellStyle name="SAPBEXstdItem 4 4 2 3" xfId="4045"/>
    <cellStyle name="SAPBEXstdItem 4 4 2 3 2" xfId="8919"/>
    <cellStyle name="SAPBEXstdItem 4 4 2 4" xfId="4046"/>
    <cellStyle name="SAPBEXstdItem 4 4 2 4 2" xfId="8962"/>
    <cellStyle name="SAPBEXstdItem 4 4 2 5" xfId="4047"/>
    <cellStyle name="SAPBEXstdItem 4 4 2 5 2" xfId="8204"/>
    <cellStyle name="SAPBEXstdItem 4 4 2 6" xfId="4048"/>
    <cellStyle name="SAPBEXstdItem 4 4 2 6 2" xfId="8205"/>
    <cellStyle name="SAPBEXstdItem 4 4 2 7" xfId="4049"/>
    <cellStyle name="SAPBEXstdItem 4 4 2 7 2" xfId="8206"/>
    <cellStyle name="SAPBEXstdItem 4 4 2 8" xfId="8202"/>
    <cellStyle name="SAPBEXstdItem 4 4 3" xfId="8201"/>
    <cellStyle name="SAPBEXstdItem 4 5" xfId="4050"/>
    <cellStyle name="SAPBEXstdItem 4 5 2" xfId="4051"/>
    <cellStyle name="SAPBEXstdItem 4 5 2 2" xfId="8208"/>
    <cellStyle name="SAPBEXstdItem 4 5 3" xfId="4052"/>
    <cellStyle name="SAPBEXstdItem 4 5 3 2" xfId="8209"/>
    <cellStyle name="SAPBEXstdItem 4 5 4" xfId="4053"/>
    <cellStyle name="SAPBEXstdItem 4 5 4 2" xfId="8210"/>
    <cellStyle name="SAPBEXstdItem 4 5 5" xfId="4054"/>
    <cellStyle name="SAPBEXstdItem 4 5 5 2" xfId="8211"/>
    <cellStyle name="SAPBEXstdItem 4 5 6" xfId="4055"/>
    <cellStyle name="SAPBEXstdItem 4 5 6 2" xfId="8212"/>
    <cellStyle name="SAPBEXstdItem 4 5 7" xfId="4056"/>
    <cellStyle name="SAPBEXstdItem 4 5 7 2" xfId="8213"/>
    <cellStyle name="SAPBEXstdItem 4 5 8" xfId="8207"/>
    <cellStyle name="SAPBEXstdItem 4 6" xfId="8898"/>
    <cellStyle name="SAPBEXstdItem 5" xfId="4057"/>
    <cellStyle name="SAPBEXstdItem 5 2" xfId="4058"/>
    <cellStyle name="SAPBEXstdItem 5 2 2" xfId="4059"/>
    <cellStyle name="SAPBEXstdItem 5 2 2 2" xfId="4060"/>
    <cellStyle name="SAPBEXstdItem 5 2 2 2 2" xfId="8217"/>
    <cellStyle name="SAPBEXstdItem 5 2 2 3" xfId="4061"/>
    <cellStyle name="SAPBEXstdItem 5 2 2 3 2" xfId="8218"/>
    <cellStyle name="SAPBEXstdItem 5 2 2 4" xfId="4062"/>
    <cellStyle name="SAPBEXstdItem 5 2 2 4 2" xfId="8219"/>
    <cellStyle name="SAPBEXstdItem 5 2 2 5" xfId="4063"/>
    <cellStyle name="SAPBEXstdItem 5 2 2 5 2" xfId="8220"/>
    <cellStyle name="SAPBEXstdItem 5 2 2 6" xfId="4064"/>
    <cellStyle name="SAPBEXstdItem 5 2 2 6 2" xfId="8221"/>
    <cellStyle name="SAPBEXstdItem 5 2 2 7" xfId="4065"/>
    <cellStyle name="SAPBEXstdItem 5 2 2 7 2" xfId="8222"/>
    <cellStyle name="SAPBEXstdItem 5 2 2 8" xfId="8216"/>
    <cellStyle name="SAPBEXstdItem 5 2 3" xfId="8215"/>
    <cellStyle name="SAPBEXstdItem 5 3" xfId="4066"/>
    <cellStyle name="SAPBEXstdItem 5 3 2" xfId="4067"/>
    <cellStyle name="SAPBEXstdItem 5 3 2 2" xfId="4068"/>
    <cellStyle name="SAPBEXstdItem 5 3 2 2 2" xfId="8225"/>
    <cellStyle name="SAPBEXstdItem 5 3 2 3" xfId="4069"/>
    <cellStyle name="SAPBEXstdItem 5 3 2 3 2" xfId="8226"/>
    <cellStyle name="SAPBEXstdItem 5 3 2 4" xfId="4070"/>
    <cellStyle name="SAPBEXstdItem 5 3 2 4 2" xfId="8227"/>
    <cellStyle name="SAPBEXstdItem 5 3 2 5" xfId="4071"/>
    <cellStyle name="SAPBEXstdItem 5 3 2 5 2" xfId="8228"/>
    <cellStyle name="SAPBEXstdItem 5 3 2 6" xfId="4072"/>
    <cellStyle name="SAPBEXstdItem 5 3 2 6 2" xfId="8229"/>
    <cellStyle name="SAPBEXstdItem 5 3 2 7" xfId="4073"/>
    <cellStyle name="SAPBEXstdItem 5 3 2 7 2" xfId="8230"/>
    <cellStyle name="SAPBEXstdItem 5 3 2 8" xfId="8224"/>
    <cellStyle name="SAPBEXstdItem 5 3 3" xfId="8223"/>
    <cellStyle name="SAPBEXstdItem 5 4" xfId="4074"/>
    <cellStyle name="SAPBEXstdItem 5 4 2" xfId="4075"/>
    <cellStyle name="SAPBEXstdItem 5 4 2 2" xfId="4076"/>
    <cellStyle name="SAPBEXstdItem 5 4 2 2 2" xfId="8233"/>
    <cellStyle name="SAPBEXstdItem 5 4 2 3" xfId="4077"/>
    <cellStyle name="SAPBEXstdItem 5 4 2 3 2" xfId="8234"/>
    <cellStyle name="SAPBEXstdItem 5 4 2 4" xfId="4078"/>
    <cellStyle name="SAPBEXstdItem 5 4 2 4 2" xfId="8235"/>
    <cellStyle name="SAPBEXstdItem 5 4 2 5" xfId="4079"/>
    <cellStyle name="SAPBEXstdItem 5 4 2 5 2" xfId="8236"/>
    <cellStyle name="SAPBEXstdItem 5 4 2 6" xfId="4080"/>
    <cellStyle name="SAPBEXstdItem 5 4 2 6 2" xfId="8237"/>
    <cellStyle name="SAPBEXstdItem 5 4 2 7" xfId="4081"/>
    <cellStyle name="SAPBEXstdItem 5 4 2 7 2" xfId="8238"/>
    <cellStyle name="SAPBEXstdItem 5 4 2 8" xfId="8232"/>
    <cellStyle name="SAPBEXstdItem 5 4 3" xfId="8231"/>
    <cellStyle name="SAPBEXstdItem 5 5" xfId="4082"/>
    <cellStyle name="SAPBEXstdItem 5 5 2" xfId="4083"/>
    <cellStyle name="SAPBEXstdItem 5 5 2 2" xfId="8240"/>
    <cellStyle name="SAPBEXstdItem 5 5 3" xfId="4084"/>
    <cellStyle name="SAPBEXstdItem 5 5 3 2" xfId="8241"/>
    <cellStyle name="SAPBEXstdItem 5 5 4" xfId="4085"/>
    <cellStyle name="SAPBEXstdItem 5 5 4 2" xfId="8242"/>
    <cellStyle name="SAPBEXstdItem 5 5 5" xfId="4086"/>
    <cellStyle name="SAPBEXstdItem 5 5 5 2" xfId="8243"/>
    <cellStyle name="SAPBEXstdItem 5 5 6" xfId="4087"/>
    <cellStyle name="SAPBEXstdItem 5 5 6 2" xfId="8244"/>
    <cellStyle name="SAPBEXstdItem 5 5 7" xfId="4088"/>
    <cellStyle name="SAPBEXstdItem 5 5 7 2" xfId="8245"/>
    <cellStyle name="SAPBEXstdItem 5 5 8" xfId="8239"/>
    <cellStyle name="SAPBEXstdItem 5 6" xfId="8214"/>
    <cellStyle name="SAPBEXstdItem 6" xfId="4089"/>
    <cellStyle name="SAPBEXstdItem 6 2" xfId="4090"/>
    <cellStyle name="SAPBEXstdItem 6 2 2" xfId="4091"/>
    <cellStyle name="SAPBEXstdItem 6 2 2 2" xfId="4092"/>
    <cellStyle name="SAPBEXstdItem 6 2 2 2 2" xfId="8249"/>
    <cellStyle name="SAPBEXstdItem 6 2 2 3" xfId="4093"/>
    <cellStyle name="SAPBEXstdItem 6 2 2 3 2" xfId="8250"/>
    <cellStyle name="SAPBEXstdItem 6 2 2 4" xfId="4094"/>
    <cellStyle name="SAPBEXstdItem 6 2 2 4 2" xfId="8251"/>
    <cellStyle name="SAPBEXstdItem 6 2 2 5" xfId="4095"/>
    <cellStyle name="SAPBEXstdItem 6 2 2 5 2" xfId="8252"/>
    <cellStyle name="SAPBEXstdItem 6 2 2 6" xfId="4096"/>
    <cellStyle name="SAPBEXstdItem 6 2 2 6 2" xfId="8253"/>
    <cellStyle name="SAPBEXstdItem 6 2 2 7" xfId="4097"/>
    <cellStyle name="SAPBEXstdItem 6 2 2 7 2" xfId="8254"/>
    <cellStyle name="SAPBEXstdItem 6 2 2 8" xfId="8248"/>
    <cellStyle name="SAPBEXstdItem 6 2 3" xfId="8247"/>
    <cellStyle name="SAPBEXstdItem 6 3" xfId="4098"/>
    <cellStyle name="SAPBEXstdItem 6 3 2" xfId="4099"/>
    <cellStyle name="SAPBEXstdItem 6 3 2 2" xfId="4100"/>
    <cellStyle name="SAPBEXstdItem 6 3 2 2 2" xfId="8257"/>
    <cellStyle name="SAPBEXstdItem 6 3 2 3" xfId="4101"/>
    <cellStyle name="SAPBEXstdItem 6 3 2 3 2" xfId="8258"/>
    <cellStyle name="SAPBEXstdItem 6 3 2 4" xfId="4102"/>
    <cellStyle name="SAPBEXstdItem 6 3 2 4 2" xfId="8259"/>
    <cellStyle name="SAPBEXstdItem 6 3 2 5" xfId="4103"/>
    <cellStyle name="SAPBEXstdItem 6 3 2 5 2" xfId="8260"/>
    <cellStyle name="SAPBEXstdItem 6 3 2 6" xfId="4104"/>
    <cellStyle name="SAPBEXstdItem 6 3 2 6 2" xfId="8261"/>
    <cellStyle name="SAPBEXstdItem 6 3 2 7" xfId="4105"/>
    <cellStyle name="SAPBEXstdItem 6 3 2 7 2" xfId="8262"/>
    <cellStyle name="SAPBEXstdItem 6 3 2 8" xfId="8256"/>
    <cellStyle name="SAPBEXstdItem 6 3 3" xfId="8255"/>
    <cellStyle name="SAPBEXstdItem 6 4" xfId="4106"/>
    <cellStyle name="SAPBEXstdItem 6 4 2" xfId="4107"/>
    <cellStyle name="SAPBEXstdItem 6 4 2 2" xfId="4108"/>
    <cellStyle name="SAPBEXstdItem 6 4 2 2 2" xfId="8265"/>
    <cellStyle name="SAPBEXstdItem 6 4 2 3" xfId="4109"/>
    <cellStyle name="SAPBEXstdItem 6 4 2 3 2" xfId="8266"/>
    <cellStyle name="SAPBEXstdItem 6 4 2 4" xfId="4110"/>
    <cellStyle name="SAPBEXstdItem 6 4 2 4 2" xfId="8267"/>
    <cellStyle name="SAPBEXstdItem 6 4 2 5" xfId="4111"/>
    <cellStyle name="SAPBEXstdItem 6 4 2 5 2" xfId="8268"/>
    <cellStyle name="SAPBEXstdItem 6 4 2 6" xfId="4112"/>
    <cellStyle name="SAPBEXstdItem 6 4 2 6 2" xfId="8269"/>
    <cellStyle name="SAPBEXstdItem 6 4 2 7" xfId="4113"/>
    <cellStyle name="SAPBEXstdItem 6 4 2 7 2" xfId="8270"/>
    <cellStyle name="SAPBEXstdItem 6 4 2 8" xfId="8264"/>
    <cellStyle name="SAPBEXstdItem 6 4 3" xfId="8263"/>
    <cellStyle name="SAPBEXstdItem 6 5" xfId="4114"/>
    <cellStyle name="SAPBEXstdItem 6 5 2" xfId="4115"/>
    <cellStyle name="SAPBEXstdItem 6 5 2 2" xfId="8272"/>
    <cellStyle name="SAPBEXstdItem 6 5 3" xfId="4116"/>
    <cellStyle name="SAPBEXstdItem 6 5 3 2" xfId="8273"/>
    <cellStyle name="SAPBEXstdItem 6 5 4" xfId="4117"/>
    <cellStyle name="SAPBEXstdItem 6 5 4 2" xfId="8274"/>
    <cellStyle name="SAPBEXstdItem 6 5 5" xfId="4118"/>
    <cellStyle name="SAPBEXstdItem 6 5 5 2" xfId="8275"/>
    <cellStyle name="SAPBEXstdItem 6 5 6" xfId="4119"/>
    <cellStyle name="SAPBEXstdItem 6 5 6 2" xfId="8276"/>
    <cellStyle name="SAPBEXstdItem 6 5 7" xfId="4120"/>
    <cellStyle name="SAPBEXstdItem 6 5 7 2" xfId="8277"/>
    <cellStyle name="SAPBEXstdItem 6 5 8" xfId="8271"/>
    <cellStyle name="SAPBEXstdItem 6 6" xfId="8246"/>
    <cellStyle name="SAPBEXstdItem 7" xfId="4121"/>
    <cellStyle name="SAPBEXstdItem 7 2" xfId="4122"/>
    <cellStyle name="SAPBEXstdItem 7 2 2" xfId="4123"/>
    <cellStyle name="SAPBEXstdItem 7 2 2 2" xfId="4124"/>
    <cellStyle name="SAPBEXstdItem 7 2 2 2 2" xfId="8281"/>
    <cellStyle name="SAPBEXstdItem 7 2 2 3" xfId="4125"/>
    <cellStyle name="SAPBEXstdItem 7 2 2 3 2" xfId="8282"/>
    <cellStyle name="SAPBEXstdItem 7 2 2 4" xfId="4126"/>
    <cellStyle name="SAPBEXstdItem 7 2 2 4 2" xfId="8283"/>
    <cellStyle name="SAPBEXstdItem 7 2 2 5" xfId="4127"/>
    <cellStyle name="SAPBEXstdItem 7 2 2 5 2" xfId="8284"/>
    <cellStyle name="SAPBEXstdItem 7 2 2 6" xfId="4128"/>
    <cellStyle name="SAPBEXstdItem 7 2 2 6 2" xfId="8285"/>
    <cellStyle name="SAPBEXstdItem 7 2 2 7" xfId="4129"/>
    <cellStyle name="SAPBEXstdItem 7 2 2 7 2" xfId="8286"/>
    <cellStyle name="SAPBEXstdItem 7 2 2 8" xfId="8280"/>
    <cellStyle name="SAPBEXstdItem 7 2 3" xfId="8279"/>
    <cellStyle name="SAPBEXstdItem 7 3" xfId="4130"/>
    <cellStyle name="SAPBEXstdItem 7 3 2" xfId="4131"/>
    <cellStyle name="SAPBEXstdItem 7 3 2 2" xfId="4132"/>
    <cellStyle name="SAPBEXstdItem 7 3 2 2 2" xfId="8289"/>
    <cellStyle name="SAPBEXstdItem 7 3 2 3" xfId="4133"/>
    <cellStyle name="SAPBEXstdItem 7 3 2 3 2" xfId="8290"/>
    <cellStyle name="SAPBEXstdItem 7 3 2 4" xfId="4134"/>
    <cellStyle name="SAPBEXstdItem 7 3 2 4 2" xfId="8291"/>
    <cellStyle name="SAPBEXstdItem 7 3 2 5" xfId="4135"/>
    <cellStyle name="SAPBEXstdItem 7 3 2 5 2" xfId="8292"/>
    <cellStyle name="SAPBEXstdItem 7 3 2 6" xfId="4136"/>
    <cellStyle name="SAPBEXstdItem 7 3 2 6 2" xfId="8293"/>
    <cellStyle name="SAPBEXstdItem 7 3 2 7" xfId="4137"/>
    <cellStyle name="SAPBEXstdItem 7 3 2 7 2" xfId="8294"/>
    <cellStyle name="SAPBEXstdItem 7 3 2 8" xfId="8288"/>
    <cellStyle name="SAPBEXstdItem 7 3 3" xfId="8287"/>
    <cellStyle name="SAPBEXstdItem 7 4" xfId="4138"/>
    <cellStyle name="SAPBEXstdItem 7 4 2" xfId="4139"/>
    <cellStyle name="SAPBEXstdItem 7 4 2 2" xfId="4140"/>
    <cellStyle name="SAPBEXstdItem 7 4 2 2 2" xfId="8297"/>
    <cellStyle name="SAPBEXstdItem 7 4 2 3" xfId="4141"/>
    <cellStyle name="SAPBEXstdItem 7 4 2 3 2" xfId="8298"/>
    <cellStyle name="SAPBEXstdItem 7 4 2 4" xfId="4142"/>
    <cellStyle name="SAPBEXstdItem 7 4 2 4 2" xfId="8299"/>
    <cellStyle name="SAPBEXstdItem 7 4 2 5" xfId="4143"/>
    <cellStyle name="SAPBEXstdItem 7 4 2 5 2" xfId="8300"/>
    <cellStyle name="SAPBEXstdItem 7 4 2 6" xfId="4144"/>
    <cellStyle name="SAPBEXstdItem 7 4 2 6 2" xfId="8301"/>
    <cellStyle name="SAPBEXstdItem 7 4 2 7" xfId="4145"/>
    <cellStyle name="SAPBEXstdItem 7 4 2 7 2" xfId="8302"/>
    <cellStyle name="SAPBEXstdItem 7 4 2 8" xfId="8296"/>
    <cellStyle name="SAPBEXstdItem 7 4 3" xfId="8295"/>
    <cellStyle name="SAPBEXstdItem 7 5" xfId="4146"/>
    <cellStyle name="SAPBEXstdItem 7 5 2" xfId="4147"/>
    <cellStyle name="SAPBEXstdItem 7 5 2 2" xfId="8304"/>
    <cellStyle name="SAPBEXstdItem 7 5 3" xfId="4148"/>
    <cellStyle name="SAPBEXstdItem 7 5 3 2" xfId="8305"/>
    <cellStyle name="SAPBEXstdItem 7 5 4" xfId="4149"/>
    <cellStyle name="SAPBEXstdItem 7 5 4 2" xfId="8306"/>
    <cellStyle name="SAPBEXstdItem 7 5 5" xfId="4150"/>
    <cellStyle name="SAPBEXstdItem 7 5 5 2" xfId="8307"/>
    <cellStyle name="SAPBEXstdItem 7 5 6" xfId="4151"/>
    <cellStyle name="SAPBEXstdItem 7 5 6 2" xfId="8308"/>
    <cellStyle name="SAPBEXstdItem 7 5 7" xfId="4152"/>
    <cellStyle name="SAPBEXstdItem 7 5 7 2" xfId="8309"/>
    <cellStyle name="SAPBEXstdItem 7 5 8" xfId="8303"/>
    <cellStyle name="SAPBEXstdItem 7 6" xfId="8278"/>
    <cellStyle name="SAPBEXstdItem 8" xfId="4153"/>
    <cellStyle name="SAPBEXstdItem 8 2" xfId="4154"/>
    <cellStyle name="SAPBEXstdItem 8 2 2" xfId="4155"/>
    <cellStyle name="SAPBEXstdItem 8 2 2 2" xfId="4156"/>
    <cellStyle name="SAPBEXstdItem 8 2 2 2 2" xfId="8313"/>
    <cellStyle name="SAPBEXstdItem 8 2 2 3" xfId="4157"/>
    <cellStyle name="SAPBEXstdItem 8 2 2 3 2" xfId="8314"/>
    <cellStyle name="SAPBEXstdItem 8 2 2 4" xfId="4158"/>
    <cellStyle name="SAPBEXstdItem 8 2 2 4 2" xfId="8315"/>
    <cellStyle name="SAPBEXstdItem 8 2 2 5" xfId="4159"/>
    <cellStyle name="SAPBEXstdItem 8 2 2 5 2" xfId="8316"/>
    <cellStyle name="SAPBEXstdItem 8 2 2 6" xfId="4160"/>
    <cellStyle name="SAPBEXstdItem 8 2 2 6 2" xfId="8317"/>
    <cellStyle name="SAPBEXstdItem 8 2 2 7" xfId="4161"/>
    <cellStyle name="SAPBEXstdItem 8 2 2 7 2" xfId="8318"/>
    <cellStyle name="SAPBEXstdItem 8 2 2 8" xfId="8312"/>
    <cellStyle name="SAPBEXstdItem 8 2 3" xfId="8311"/>
    <cellStyle name="SAPBEXstdItem 8 3" xfId="4162"/>
    <cellStyle name="SAPBEXstdItem 8 3 2" xfId="4163"/>
    <cellStyle name="SAPBEXstdItem 8 3 2 2" xfId="4164"/>
    <cellStyle name="SAPBEXstdItem 8 3 2 2 2" xfId="8321"/>
    <cellStyle name="SAPBEXstdItem 8 3 2 3" xfId="4165"/>
    <cellStyle name="SAPBEXstdItem 8 3 2 3 2" xfId="8322"/>
    <cellStyle name="SAPBEXstdItem 8 3 2 4" xfId="4166"/>
    <cellStyle name="SAPBEXstdItem 8 3 2 4 2" xfId="8323"/>
    <cellStyle name="SAPBEXstdItem 8 3 2 5" xfId="4167"/>
    <cellStyle name="SAPBEXstdItem 8 3 2 5 2" xfId="8324"/>
    <cellStyle name="SAPBEXstdItem 8 3 2 6" xfId="4168"/>
    <cellStyle name="SAPBEXstdItem 8 3 2 6 2" xfId="8325"/>
    <cellStyle name="SAPBEXstdItem 8 3 2 7" xfId="4169"/>
    <cellStyle name="SAPBEXstdItem 8 3 2 7 2" xfId="8326"/>
    <cellStyle name="SAPBEXstdItem 8 3 2 8" xfId="8320"/>
    <cellStyle name="SAPBEXstdItem 8 3 3" xfId="8319"/>
    <cellStyle name="SAPBEXstdItem 8 4" xfId="4170"/>
    <cellStyle name="SAPBEXstdItem 8 4 2" xfId="4171"/>
    <cellStyle name="SAPBEXstdItem 8 4 2 2" xfId="4172"/>
    <cellStyle name="SAPBEXstdItem 8 4 2 2 2" xfId="8329"/>
    <cellStyle name="SAPBEXstdItem 8 4 2 3" xfId="4173"/>
    <cellStyle name="SAPBEXstdItem 8 4 2 3 2" xfId="8330"/>
    <cellStyle name="SAPBEXstdItem 8 4 2 4" xfId="4174"/>
    <cellStyle name="SAPBEXstdItem 8 4 2 4 2" xfId="8331"/>
    <cellStyle name="SAPBEXstdItem 8 4 2 5" xfId="4175"/>
    <cellStyle name="SAPBEXstdItem 8 4 2 5 2" xfId="8332"/>
    <cellStyle name="SAPBEXstdItem 8 4 2 6" xfId="4176"/>
    <cellStyle name="SAPBEXstdItem 8 4 2 6 2" xfId="8333"/>
    <cellStyle name="SAPBEXstdItem 8 4 2 7" xfId="4177"/>
    <cellStyle name="SAPBEXstdItem 8 4 2 7 2" xfId="8334"/>
    <cellStyle name="SAPBEXstdItem 8 4 2 8" xfId="8328"/>
    <cellStyle name="SAPBEXstdItem 8 4 3" xfId="8327"/>
    <cellStyle name="SAPBEXstdItem 8 5" xfId="4178"/>
    <cellStyle name="SAPBEXstdItem 8 5 2" xfId="4179"/>
    <cellStyle name="SAPBEXstdItem 8 5 2 2" xfId="8336"/>
    <cellStyle name="SAPBEXstdItem 8 5 3" xfId="4180"/>
    <cellStyle name="SAPBEXstdItem 8 5 3 2" xfId="8337"/>
    <cellStyle name="SAPBEXstdItem 8 5 4" xfId="4181"/>
    <cellStyle name="SAPBEXstdItem 8 5 4 2" xfId="8338"/>
    <cellStyle name="SAPBEXstdItem 8 5 5" xfId="4182"/>
    <cellStyle name="SAPBEXstdItem 8 5 5 2" xfId="8339"/>
    <cellStyle name="SAPBEXstdItem 8 5 6" xfId="4183"/>
    <cellStyle name="SAPBEXstdItem 8 5 6 2" xfId="8340"/>
    <cellStyle name="SAPBEXstdItem 8 5 7" xfId="4184"/>
    <cellStyle name="SAPBEXstdItem 8 5 7 2" xfId="8341"/>
    <cellStyle name="SAPBEXstdItem 8 5 8" xfId="8335"/>
    <cellStyle name="SAPBEXstdItem 8 6" xfId="8310"/>
    <cellStyle name="SAPBEXstdItem 9" xfId="4185"/>
    <cellStyle name="SAPBEXstdItem 9 2" xfId="4186"/>
    <cellStyle name="SAPBEXstdItem 9 2 2" xfId="4187"/>
    <cellStyle name="SAPBEXstdItem 9 2 2 2" xfId="4188"/>
    <cellStyle name="SAPBEXstdItem 9 2 2 2 2" xfId="8345"/>
    <cellStyle name="SAPBEXstdItem 9 2 2 3" xfId="4189"/>
    <cellStyle name="SAPBEXstdItem 9 2 2 3 2" xfId="8346"/>
    <cellStyle name="SAPBEXstdItem 9 2 2 4" xfId="4190"/>
    <cellStyle name="SAPBEXstdItem 9 2 2 4 2" xfId="8347"/>
    <cellStyle name="SAPBEXstdItem 9 2 2 5" xfId="4191"/>
    <cellStyle name="SAPBEXstdItem 9 2 2 5 2" xfId="8348"/>
    <cellStyle name="SAPBEXstdItem 9 2 2 6" xfId="4192"/>
    <cellStyle name="SAPBEXstdItem 9 2 2 6 2" xfId="8349"/>
    <cellStyle name="SAPBEXstdItem 9 2 2 7" xfId="4193"/>
    <cellStyle name="SAPBEXstdItem 9 2 2 7 2" xfId="8350"/>
    <cellStyle name="SAPBEXstdItem 9 2 2 8" xfId="8344"/>
    <cellStyle name="SAPBEXstdItem 9 2 3" xfId="8343"/>
    <cellStyle name="SAPBEXstdItem 9 3" xfId="4194"/>
    <cellStyle name="SAPBEXstdItem 9 3 2" xfId="4195"/>
    <cellStyle name="SAPBEXstdItem 9 3 2 2" xfId="4196"/>
    <cellStyle name="SAPBEXstdItem 9 3 2 2 2" xfId="8353"/>
    <cellStyle name="SAPBEXstdItem 9 3 2 3" xfId="4197"/>
    <cellStyle name="SAPBEXstdItem 9 3 2 3 2" xfId="8354"/>
    <cellStyle name="SAPBEXstdItem 9 3 2 4" xfId="4198"/>
    <cellStyle name="SAPBEXstdItem 9 3 2 4 2" xfId="8355"/>
    <cellStyle name="SAPBEXstdItem 9 3 2 5" xfId="4199"/>
    <cellStyle name="SAPBEXstdItem 9 3 2 5 2" xfId="8356"/>
    <cellStyle name="SAPBEXstdItem 9 3 2 6" xfId="4200"/>
    <cellStyle name="SAPBEXstdItem 9 3 2 6 2" xfId="8357"/>
    <cellStyle name="SAPBEXstdItem 9 3 2 7" xfId="4201"/>
    <cellStyle name="SAPBEXstdItem 9 3 2 7 2" xfId="8358"/>
    <cellStyle name="SAPBEXstdItem 9 3 2 8" xfId="8352"/>
    <cellStyle name="SAPBEXstdItem 9 3 3" xfId="8351"/>
    <cellStyle name="SAPBEXstdItem 9 4" xfId="4202"/>
    <cellStyle name="SAPBEXstdItem 9 4 2" xfId="4203"/>
    <cellStyle name="SAPBEXstdItem 9 4 2 2" xfId="4204"/>
    <cellStyle name="SAPBEXstdItem 9 4 2 2 2" xfId="8361"/>
    <cellStyle name="SAPBEXstdItem 9 4 2 3" xfId="4205"/>
    <cellStyle name="SAPBEXstdItem 9 4 2 3 2" xfId="8362"/>
    <cellStyle name="SAPBEXstdItem 9 4 2 4" xfId="4206"/>
    <cellStyle name="SAPBEXstdItem 9 4 2 4 2" xfId="8363"/>
    <cellStyle name="SAPBEXstdItem 9 4 2 5" xfId="4207"/>
    <cellStyle name="SAPBEXstdItem 9 4 2 5 2" xfId="8364"/>
    <cellStyle name="SAPBEXstdItem 9 4 2 6" xfId="4208"/>
    <cellStyle name="SAPBEXstdItem 9 4 2 6 2" xfId="8365"/>
    <cellStyle name="SAPBEXstdItem 9 4 2 7" xfId="4209"/>
    <cellStyle name="SAPBEXstdItem 9 4 2 7 2" xfId="8366"/>
    <cellStyle name="SAPBEXstdItem 9 4 2 8" xfId="8360"/>
    <cellStyle name="SAPBEXstdItem 9 4 3" xfId="8359"/>
    <cellStyle name="SAPBEXstdItem 9 5" xfId="4210"/>
    <cellStyle name="SAPBEXstdItem 9 5 2" xfId="4211"/>
    <cellStyle name="SAPBEXstdItem 9 5 2 2" xfId="8368"/>
    <cellStyle name="SAPBEXstdItem 9 5 3" xfId="4212"/>
    <cellStyle name="SAPBEXstdItem 9 5 3 2" xfId="8369"/>
    <cellStyle name="SAPBEXstdItem 9 5 4" xfId="4213"/>
    <cellStyle name="SAPBEXstdItem 9 5 4 2" xfId="8370"/>
    <cellStyle name="SAPBEXstdItem 9 5 5" xfId="4214"/>
    <cellStyle name="SAPBEXstdItem 9 5 5 2" xfId="8371"/>
    <cellStyle name="SAPBEXstdItem 9 5 6" xfId="4215"/>
    <cellStyle name="SAPBEXstdItem 9 5 6 2" xfId="8372"/>
    <cellStyle name="SAPBEXstdItem 9 5 7" xfId="4216"/>
    <cellStyle name="SAPBEXstdItem 9 5 7 2" xfId="8373"/>
    <cellStyle name="SAPBEXstdItem 9 5 8" xfId="8367"/>
    <cellStyle name="SAPBEXstdItem 9 6" xfId="8342"/>
    <cellStyle name="SAPBEXstdItemX" xfId="4217"/>
    <cellStyle name="SAPBEXstdItemX 2" xfId="4218"/>
    <cellStyle name="SAPBEXstdItemX 2 2" xfId="4219"/>
    <cellStyle name="SAPBEXstdItemX 2 2 2" xfId="8376"/>
    <cellStyle name="SAPBEXstdItemX 2 3" xfId="4220"/>
    <cellStyle name="SAPBEXstdItemX 2 3 2" xfId="8377"/>
    <cellStyle name="SAPBEXstdItemX 2 4" xfId="4221"/>
    <cellStyle name="SAPBEXstdItemX 2 4 2" xfId="8378"/>
    <cellStyle name="SAPBEXstdItemX 2 5" xfId="4222"/>
    <cellStyle name="SAPBEXstdItemX 2 5 2" xfId="8379"/>
    <cellStyle name="SAPBEXstdItemX 2 6" xfId="4223"/>
    <cellStyle name="SAPBEXstdItemX 2 6 2" xfId="8380"/>
    <cellStyle name="SAPBEXstdItemX 2 7" xfId="4224"/>
    <cellStyle name="SAPBEXstdItemX 2 7 2" xfId="8381"/>
    <cellStyle name="SAPBEXstdItemX 2 8" xfId="8375"/>
    <cellStyle name="SAPBEXstdItemX 3" xfId="8374"/>
    <cellStyle name="SAPBEXtitle" xfId="4225"/>
    <cellStyle name="SAPBEXundefined" xfId="4226"/>
    <cellStyle name="SAPBEXundefined 2" xfId="4227"/>
    <cellStyle name="SAPBEXundefined 2 2" xfId="4228"/>
    <cellStyle name="SAPBEXundefined 2 2 2" xfId="8384"/>
    <cellStyle name="SAPBEXundefined 2 3" xfId="4229"/>
    <cellStyle name="SAPBEXundefined 2 3 2" xfId="8385"/>
    <cellStyle name="SAPBEXundefined 2 4" xfId="4230"/>
    <cellStyle name="SAPBEXundefined 2 4 2" xfId="8386"/>
    <cellStyle name="SAPBEXundefined 2 5" xfId="4231"/>
    <cellStyle name="SAPBEXundefined 2 5 2" xfId="8387"/>
    <cellStyle name="SAPBEXundefined 2 6" xfId="4232"/>
    <cellStyle name="SAPBEXundefined 2 6 2" xfId="8388"/>
    <cellStyle name="SAPBEXundefined 2 7" xfId="4233"/>
    <cellStyle name="SAPBEXundefined 2 7 2" xfId="8389"/>
    <cellStyle name="SAPBEXundefined 2 8" xfId="8383"/>
    <cellStyle name="SAPBEXundefined 3" xfId="8382"/>
    <cellStyle name="Sheet Title" xfId="4234"/>
    <cellStyle name="Texto de advertencia" xfId="43" builtinId="11" customBuiltin="1"/>
    <cellStyle name="Texto de advertencia 2" xfId="94"/>
    <cellStyle name="Texto de advertencia 2 2" xfId="4235"/>
    <cellStyle name="Texto de advertencia 2 3" xfId="4236"/>
    <cellStyle name="Texto de advertencia 3" xfId="4237"/>
    <cellStyle name="Texto explicativo" xfId="44" builtinId="53" customBuiltin="1"/>
    <cellStyle name="Texto explicativo 2" xfId="95"/>
    <cellStyle name="Texto explicativo 2 2" xfId="4238"/>
    <cellStyle name="Texto explicativo 2 3" xfId="4239"/>
    <cellStyle name="Texto explicativo 3" xfId="4240"/>
    <cellStyle name="Title" xfId="4241"/>
    <cellStyle name="Título" xfId="45" builtinId="15" customBuiltin="1"/>
    <cellStyle name="Título 1 2" xfId="96"/>
    <cellStyle name="Título 1 2 2" xfId="4242"/>
    <cellStyle name="Título 1 2 3" xfId="4243"/>
    <cellStyle name="Título 1 3" xfId="4244"/>
    <cellStyle name="Título 2" xfId="47" builtinId="17" customBuiltin="1"/>
    <cellStyle name="Título 2 2" xfId="97"/>
    <cellStyle name="Título 2 2 2" xfId="4245"/>
    <cellStyle name="Título 2 2 3" xfId="4246"/>
    <cellStyle name="Título 2 3" xfId="4247"/>
    <cellStyle name="Título 3" xfId="48" builtinId="18" customBuiltin="1"/>
    <cellStyle name="Título 3 2" xfId="98"/>
    <cellStyle name="Título 3 2 2" xfId="4248"/>
    <cellStyle name="Título 3 2 3" xfId="4249"/>
    <cellStyle name="Título 3 3" xfId="4250"/>
    <cellStyle name="Título 3 3 2" xfId="4251"/>
    <cellStyle name="Título 3 3 2 2" xfId="4252"/>
    <cellStyle name="Título 3 3 2 2 2" xfId="4253"/>
    <cellStyle name="Título 3 3 2 2 2 2" xfId="4254"/>
    <cellStyle name="Título 3 3 2 2 2 3" xfId="4255"/>
    <cellStyle name="Título 3 3 2 2 2 4" xfId="4256"/>
    <cellStyle name="Título 3 3 2 2 2 5" xfId="4257"/>
    <cellStyle name="Título 3 3 2 2 2 6" xfId="4258"/>
    <cellStyle name="Título 3 3 2 2 3" xfId="4259"/>
    <cellStyle name="Título 3 3 2 2 3 2" xfId="4260"/>
    <cellStyle name="Título 3 3 2 2 3 3" xfId="4261"/>
    <cellStyle name="Título 3 3 2 2 3 4" xfId="4262"/>
    <cellStyle name="Título 3 3 2 2 3 5" xfId="4263"/>
    <cellStyle name="Título 3 3 2 2 3 6" xfId="4264"/>
    <cellStyle name="Título 3 3 2 2 4" xfId="4265"/>
    <cellStyle name="Título 3 3 2 2 5" xfId="4266"/>
    <cellStyle name="Título 3 3 2 2 6" xfId="4267"/>
    <cellStyle name="Título 3 3 2 2 7" xfId="4268"/>
    <cellStyle name="Título 3 3 2 2 8" xfId="4269"/>
    <cellStyle name="Título 3 3 2 3" xfId="4270"/>
    <cellStyle name="Título 3 3 2 3 2" xfId="4271"/>
    <cellStyle name="Título 3 3 2 3 2 2" xfId="4272"/>
    <cellStyle name="Título 3 3 2 3 2 3" xfId="4273"/>
    <cellStyle name="Título 3 3 2 3 2 4" xfId="4274"/>
    <cellStyle name="Título 3 3 2 3 2 5" xfId="4275"/>
    <cellStyle name="Título 3 3 2 3 2 6" xfId="4276"/>
    <cellStyle name="Título 3 3 2 3 3" xfId="4277"/>
    <cellStyle name="Título 3 3 2 3 3 2" xfId="4278"/>
    <cellStyle name="Título 3 3 2 3 3 3" xfId="4279"/>
    <cellStyle name="Título 3 3 2 3 3 4" xfId="4280"/>
    <cellStyle name="Título 3 3 2 3 3 5" xfId="4281"/>
    <cellStyle name="Título 3 3 2 3 3 6" xfId="4282"/>
    <cellStyle name="Título 3 3 2 3 4" xfId="4283"/>
    <cellStyle name="Título 3 3 2 3 5" xfId="4284"/>
    <cellStyle name="Título 3 3 2 3 6" xfId="4285"/>
    <cellStyle name="Título 3 3 2 3 7" xfId="4286"/>
    <cellStyle name="Título 3 3 2 3 8" xfId="4287"/>
    <cellStyle name="Título 3 3 2 4" xfId="4288"/>
    <cellStyle name="Título 3 3 2 4 2" xfId="4289"/>
    <cellStyle name="Título 3 3 2 4 3" xfId="4290"/>
    <cellStyle name="Título 3 3 2 4 4" xfId="4291"/>
    <cellStyle name="Título 3 3 2 4 5" xfId="4292"/>
    <cellStyle name="Título 3 3 2 4 6" xfId="4293"/>
    <cellStyle name="Título 3 3 2 5" xfId="4294"/>
    <cellStyle name="Título 3 3 2 5 2" xfId="4295"/>
    <cellStyle name="Título 3 3 2 5 3" xfId="4296"/>
    <cellStyle name="Título 3 3 2 5 4" xfId="4297"/>
    <cellStyle name="Título 3 3 2 5 5" xfId="4298"/>
    <cellStyle name="Título 3 3 2 5 6" xfId="4299"/>
    <cellStyle name="Título 3 3 2 6" xfId="4300"/>
    <cellStyle name="Título 3 3 2 7" xfId="4301"/>
    <cellStyle name="Título 3 3 2 8" xfId="4302"/>
    <cellStyle name="Título 3 3 3" xfId="4303"/>
    <cellStyle name="Título 3 3 3 2" xfId="4304"/>
    <cellStyle name="Título 3 3 3 2 2" xfId="4305"/>
    <cellStyle name="Título 3 3 3 2 2 2" xfId="4306"/>
    <cellStyle name="Título 3 3 3 2 2 3" xfId="4307"/>
    <cellStyle name="Título 3 3 3 2 2 4" xfId="4308"/>
    <cellStyle name="Título 3 3 3 2 2 5" xfId="4309"/>
    <cellStyle name="Título 3 3 3 2 2 6" xfId="4310"/>
    <cellStyle name="Título 3 3 3 2 3" xfId="4311"/>
    <cellStyle name="Título 3 3 3 2 3 2" xfId="4312"/>
    <cellStyle name="Título 3 3 3 2 3 3" xfId="4313"/>
    <cellStyle name="Título 3 3 3 2 3 4" xfId="4314"/>
    <cellStyle name="Título 3 3 3 2 3 5" xfId="4315"/>
    <cellStyle name="Título 3 3 3 2 3 6" xfId="4316"/>
    <cellStyle name="Título 3 3 3 2 4" xfId="4317"/>
    <cellStyle name="Título 3 3 3 2 5" xfId="4318"/>
    <cellStyle name="Título 3 3 3 2 6" xfId="4319"/>
    <cellStyle name="Título 3 3 3 2 7" xfId="4320"/>
    <cellStyle name="Título 3 3 3 2 8" xfId="4321"/>
    <cellStyle name="Título 3 3 3 3" xfId="4322"/>
    <cellStyle name="Título 3 3 3 3 2" xfId="4323"/>
    <cellStyle name="Título 3 3 3 3 2 2" xfId="4324"/>
    <cellStyle name="Título 3 3 3 3 2 3" xfId="4325"/>
    <cellStyle name="Título 3 3 3 3 2 4" xfId="4326"/>
    <cellStyle name="Título 3 3 3 3 2 5" xfId="4327"/>
    <cellStyle name="Título 3 3 3 3 2 6" xfId="4328"/>
    <cellStyle name="Título 3 3 3 3 3" xfId="4329"/>
    <cellStyle name="Título 3 3 3 3 3 2" xfId="4330"/>
    <cellStyle name="Título 3 3 3 3 3 3" xfId="4331"/>
    <cellStyle name="Título 3 3 3 3 3 4" xfId="4332"/>
    <cellStyle name="Título 3 3 3 3 3 5" xfId="4333"/>
    <cellStyle name="Título 3 3 3 3 3 6" xfId="4334"/>
    <cellStyle name="Título 3 3 3 3 4" xfId="4335"/>
    <cellStyle name="Título 3 3 3 3 5" xfId="4336"/>
    <cellStyle name="Título 3 3 3 3 6" xfId="4337"/>
    <cellStyle name="Título 3 3 3 3 7" xfId="4338"/>
    <cellStyle name="Título 3 3 3 3 8" xfId="4339"/>
    <cellStyle name="Título 3 3 3 4" xfId="4340"/>
    <cellStyle name="Título 3 3 3 4 2" xfId="4341"/>
    <cellStyle name="Título 3 3 3 4 3" xfId="4342"/>
    <cellStyle name="Título 3 3 3 4 4" xfId="4343"/>
    <cellStyle name="Título 3 3 3 4 5" xfId="4344"/>
    <cellStyle name="Título 3 3 3 4 6" xfId="4345"/>
    <cellStyle name="Título 3 3 3 5" xfId="4346"/>
    <cellStyle name="Título 3 3 3 5 2" xfId="4347"/>
    <cellStyle name="Título 3 3 3 5 3" xfId="4348"/>
    <cellStyle name="Título 3 3 3 5 4" xfId="4349"/>
    <cellStyle name="Título 3 3 3 5 5" xfId="4350"/>
    <cellStyle name="Título 3 3 3 5 6" xfId="4351"/>
    <cellStyle name="Título 3 3 3 6" xfId="4352"/>
    <cellStyle name="Título 3 3 3 7" xfId="4353"/>
    <cellStyle name="Título 3 3 3 8" xfId="4354"/>
    <cellStyle name="Título 3 3 4" xfId="4355"/>
    <cellStyle name="Título 3 3 4 2" xfId="4356"/>
    <cellStyle name="Título 3 3 4 2 2" xfId="4357"/>
    <cellStyle name="Título 3 3 4 2 2 2" xfId="4358"/>
    <cellStyle name="Título 3 3 4 2 2 3" xfId="4359"/>
    <cellStyle name="Título 3 3 4 2 2 4" xfId="4360"/>
    <cellStyle name="Título 3 3 4 2 2 5" xfId="4361"/>
    <cellStyle name="Título 3 3 4 2 2 6" xfId="4362"/>
    <cellStyle name="Título 3 3 4 2 3" xfId="4363"/>
    <cellStyle name="Título 3 3 4 2 3 2" xfId="4364"/>
    <cellStyle name="Título 3 3 4 2 3 3" xfId="4365"/>
    <cellStyle name="Título 3 3 4 2 3 4" xfId="4366"/>
    <cellStyle name="Título 3 3 4 2 3 5" xfId="4367"/>
    <cellStyle name="Título 3 3 4 2 3 6" xfId="4368"/>
    <cellStyle name="Título 3 3 4 2 4" xfId="4369"/>
    <cellStyle name="Título 3 3 4 2 5" xfId="4370"/>
    <cellStyle name="Título 3 3 4 2 6" xfId="4371"/>
    <cellStyle name="Título 3 3 4 2 7" xfId="4372"/>
    <cellStyle name="Título 3 3 4 2 8" xfId="4373"/>
    <cellStyle name="Título 3 3 4 3" xfId="4374"/>
    <cellStyle name="Título 3 3 4 3 2" xfId="4375"/>
    <cellStyle name="Título 3 3 4 3 2 2" xfId="4376"/>
    <cellStyle name="Título 3 3 4 3 2 3" xfId="4377"/>
    <cellStyle name="Título 3 3 4 3 2 4" xfId="4378"/>
    <cellStyle name="Título 3 3 4 3 2 5" xfId="4379"/>
    <cellStyle name="Título 3 3 4 3 2 6" xfId="4380"/>
    <cellStyle name="Título 3 3 4 3 3" xfId="4381"/>
    <cellStyle name="Título 3 3 4 3 3 2" xfId="4382"/>
    <cellStyle name="Título 3 3 4 3 3 3" xfId="4383"/>
    <cellStyle name="Título 3 3 4 3 3 4" xfId="4384"/>
    <cellStyle name="Título 3 3 4 3 3 5" xfId="4385"/>
    <cellStyle name="Título 3 3 4 3 3 6" xfId="4386"/>
    <cellStyle name="Título 3 3 4 3 4" xfId="4387"/>
    <cellStyle name="Título 3 3 4 3 5" xfId="4388"/>
    <cellStyle name="Título 3 3 4 3 6" xfId="4389"/>
    <cellStyle name="Título 3 3 4 3 7" xfId="4390"/>
    <cellStyle name="Título 3 3 4 3 8" xfId="4391"/>
    <cellStyle name="Título 3 3 4 4" xfId="4392"/>
    <cellStyle name="Título 3 3 4 4 2" xfId="4393"/>
    <cellStyle name="Título 3 3 4 4 3" xfId="4394"/>
    <cellStyle name="Título 3 3 4 4 4" xfId="4395"/>
    <cellStyle name="Título 3 3 4 4 5" xfId="4396"/>
    <cellStyle name="Título 3 3 4 4 6" xfId="4397"/>
    <cellStyle name="Título 3 3 4 5" xfId="4398"/>
    <cellStyle name="Título 3 3 4 5 2" xfId="4399"/>
    <cellStyle name="Título 3 3 4 5 3" xfId="4400"/>
    <cellStyle name="Título 3 3 4 5 4" xfId="4401"/>
    <cellStyle name="Título 3 3 4 5 5" xfId="4402"/>
    <cellStyle name="Título 3 3 4 5 6" xfId="4403"/>
    <cellStyle name="Título 3 3 4 6" xfId="4404"/>
    <cellStyle name="Título 3 3 4 7" xfId="4405"/>
    <cellStyle name="Título 3 3 4 8" xfId="4406"/>
    <cellStyle name="Título 3 3 5" xfId="4407"/>
    <cellStyle name="Título 3 3 5 2" xfId="4408"/>
    <cellStyle name="Título 3 3 5 2 2" xfId="4409"/>
    <cellStyle name="Título 3 3 5 2 3" xfId="4410"/>
    <cellStyle name="Título 3 3 5 2 4" xfId="4411"/>
    <cellStyle name="Título 3 3 5 2 5" xfId="4412"/>
    <cellStyle name="Título 3 3 5 2 6" xfId="4413"/>
    <cellStyle name="Título 3 3 5 3" xfId="4414"/>
    <cellStyle name="Título 3 3 5 3 2" xfId="4415"/>
    <cellStyle name="Título 3 3 5 3 3" xfId="4416"/>
    <cellStyle name="Título 3 3 5 3 4" xfId="4417"/>
    <cellStyle name="Título 3 3 5 3 5" xfId="4418"/>
    <cellStyle name="Título 3 3 5 3 6" xfId="4419"/>
    <cellStyle name="Título 3 3 5 4" xfId="4420"/>
    <cellStyle name="Título 3 3 5 5" xfId="4421"/>
    <cellStyle name="Título 3 3 5 6" xfId="4422"/>
    <cellStyle name="Título 3 3 5 7" xfId="4423"/>
    <cellStyle name="Título 3 3 5 8" xfId="4424"/>
    <cellStyle name="Título 3 3 6" xfId="4425"/>
    <cellStyle name="Título 3 3 6 2" xfId="4426"/>
    <cellStyle name="Título 3 3 6 3" xfId="4427"/>
    <cellStyle name="Título 3 3 6 4" xfId="4428"/>
    <cellStyle name="Título 3 3 6 5" xfId="4429"/>
    <cellStyle name="Título 3 3 6 6" xfId="4430"/>
    <cellStyle name="Título 3 3 7" xfId="4431"/>
    <cellStyle name="Título 3 3 7 2" xfId="4432"/>
    <cellStyle name="Título 3 3 7 3" xfId="4433"/>
    <cellStyle name="Título 3 3 7 4" xfId="4434"/>
    <cellStyle name="Título 3 3 7 5" xfId="4435"/>
    <cellStyle name="Título 3 3 7 6" xfId="4436"/>
    <cellStyle name="Título 3 3 8" xfId="4437"/>
    <cellStyle name="Título 4" xfId="99"/>
    <cellStyle name="Título 4 2" xfId="4438"/>
    <cellStyle name="Título 4 3" xfId="4439"/>
    <cellStyle name="Título 5" xfId="4440"/>
    <cellStyle name="Título 6" xfId="4882"/>
    <cellStyle name="Total" xfId="49" builtinId="25" customBuiltin="1"/>
    <cellStyle name="Total 2" xfId="100"/>
    <cellStyle name="Total 2 10" xfId="9250"/>
    <cellStyle name="Total 2 11" xfId="9241"/>
    <cellStyle name="Total 2 2" xfId="4441"/>
    <cellStyle name="Total 2 2 2" xfId="4442"/>
    <cellStyle name="Total 2 2 2 2" xfId="4443"/>
    <cellStyle name="Total 2 2 2 2 2" xfId="4444"/>
    <cellStyle name="Total 2 2 2 2 2 2" xfId="8840"/>
    <cellStyle name="Total 2 2 2 2 3" xfId="4445"/>
    <cellStyle name="Total 2 2 2 2 3 2" xfId="8858"/>
    <cellStyle name="Total 2 2 2 2 4" xfId="4446"/>
    <cellStyle name="Total 2 2 2 2 4 2" xfId="8850"/>
    <cellStyle name="Total 2 2 2 2 5" xfId="4447"/>
    <cellStyle name="Total 2 2 2 2 5 2" xfId="8398"/>
    <cellStyle name="Total 2 2 2 2 6" xfId="4448"/>
    <cellStyle name="Total 2 2 2 2 6 2" xfId="8399"/>
    <cellStyle name="Total 2 2 2 2 7" xfId="4449"/>
    <cellStyle name="Total 2 2 2 2 7 2" xfId="8400"/>
    <cellStyle name="Total 2 2 2 2 8" xfId="8393"/>
    <cellStyle name="Total 2 2 2 3" xfId="8392"/>
    <cellStyle name="Total 2 2 3" xfId="4450"/>
    <cellStyle name="Total 2 2 3 2" xfId="4451"/>
    <cellStyle name="Total 2 2 3 2 2" xfId="4452"/>
    <cellStyle name="Total 2 2 3 2 2 2" xfId="9072"/>
    <cellStyle name="Total 2 2 3 2 3" xfId="4453"/>
    <cellStyle name="Total 2 2 3 2 3 2" xfId="9171"/>
    <cellStyle name="Total 2 2 3 2 4" xfId="4454"/>
    <cellStyle name="Total 2 2 3 2 4 2" xfId="8932"/>
    <cellStyle name="Total 2 2 3 2 5" xfId="4455"/>
    <cellStyle name="Total 2 2 3 2 5 2" xfId="8938"/>
    <cellStyle name="Total 2 2 3 2 6" xfId="4456"/>
    <cellStyle name="Total 2 2 3 2 6 2" xfId="8405"/>
    <cellStyle name="Total 2 2 3 2 7" xfId="4457"/>
    <cellStyle name="Total 2 2 3 2 7 2" xfId="8406"/>
    <cellStyle name="Total 2 2 3 2 8" xfId="8859"/>
    <cellStyle name="Total 2 2 3 3" xfId="8841"/>
    <cellStyle name="Total 2 2 4" xfId="4458"/>
    <cellStyle name="Total 2 2 4 2" xfId="4459"/>
    <cellStyle name="Total 2 2 4 2 2" xfId="4460"/>
    <cellStyle name="Total 2 2 4 2 2 2" xfId="8409"/>
    <cellStyle name="Total 2 2 4 2 3" xfId="4461"/>
    <cellStyle name="Total 2 2 4 2 3 2" xfId="8410"/>
    <cellStyle name="Total 2 2 4 2 4" xfId="4462"/>
    <cellStyle name="Total 2 2 4 2 4 2" xfId="8411"/>
    <cellStyle name="Total 2 2 4 2 5" xfId="4463"/>
    <cellStyle name="Total 2 2 4 2 5 2" xfId="8412"/>
    <cellStyle name="Total 2 2 4 2 6" xfId="4464"/>
    <cellStyle name="Total 2 2 4 2 6 2" xfId="8413"/>
    <cellStyle name="Total 2 2 4 2 7" xfId="4465"/>
    <cellStyle name="Total 2 2 4 2 7 2" xfId="9142"/>
    <cellStyle name="Total 2 2 4 2 8" xfId="8408"/>
    <cellStyle name="Total 2 2 4 3" xfId="8407"/>
    <cellStyle name="Total 2 2 5" xfId="4466"/>
    <cellStyle name="Total 2 2 5 2" xfId="4467"/>
    <cellStyle name="Total 2 2 5 2 2" xfId="8414"/>
    <cellStyle name="Total 2 2 5 3" xfId="4468"/>
    <cellStyle name="Total 2 2 5 3 2" xfId="8415"/>
    <cellStyle name="Total 2 2 5 4" xfId="4469"/>
    <cellStyle name="Total 2 2 5 4 2" xfId="8416"/>
    <cellStyle name="Total 2 2 5 5" xfId="4470"/>
    <cellStyle name="Total 2 2 5 5 2" xfId="9141"/>
    <cellStyle name="Total 2 2 5 6" xfId="4471"/>
    <cellStyle name="Total 2 2 5 6 2" xfId="9103"/>
    <cellStyle name="Total 2 2 5 7" xfId="4472"/>
    <cellStyle name="Total 2 2 5 7 2" xfId="8417"/>
    <cellStyle name="Total 2 2 5 8" xfId="9104"/>
    <cellStyle name="Total 2 2 6" xfId="8391"/>
    <cellStyle name="Total 2 3" xfId="4473"/>
    <cellStyle name="Total 2 3 2" xfId="4474"/>
    <cellStyle name="Total 2 3 2 2" xfId="4475"/>
    <cellStyle name="Total 2 3 2 2 2" xfId="4476"/>
    <cellStyle name="Total 2 3 2 2 2 2" xfId="9140"/>
    <cellStyle name="Total 2 3 2 2 3" xfId="4477"/>
    <cellStyle name="Total 2 3 2 2 3 2" xfId="9102"/>
    <cellStyle name="Total 2 3 2 2 4" xfId="4478"/>
    <cellStyle name="Total 2 3 2 2 4 2" xfId="8421"/>
    <cellStyle name="Total 2 3 2 2 5" xfId="4479"/>
    <cellStyle name="Total 2 3 2 2 5 2" xfId="8422"/>
    <cellStyle name="Total 2 3 2 2 6" xfId="4480"/>
    <cellStyle name="Total 2 3 2 2 6 2" xfId="8423"/>
    <cellStyle name="Total 2 3 2 2 7" xfId="4481"/>
    <cellStyle name="Total 2 3 2 2 7 2" xfId="9138"/>
    <cellStyle name="Total 2 3 2 2 8" xfId="8420"/>
    <cellStyle name="Total 2 3 2 3" xfId="8419"/>
    <cellStyle name="Total 2 3 3" xfId="4482"/>
    <cellStyle name="Total 2 3 3 2" xfId="4483"/>
    <cellStyle name="Total 2 3 3 2 2" xfId="4484"/>
    <cellStyle name="Total 2 3 3 2 2 2" xfId="8425"/>
    <cellStyle name="Total 2 3 3 2 3" xfId="4485"/>
    <cellStyle name="Total 2 3 3 2 3 2" xfId="8426"/>
    <cellStyle name="Total 2 3 3 2 4" xfId="4486"/>
    <cellStyle name="Total 2 3 3 2 4 2" xfId="9137"/>
    <cellStyle name="Total 2 3 3 2 5" xfId="4487"/>
    <cellStyle name="Total 2 3 3 2 5 2" xfId="9100"/>
    <cellStyle name="Total 2 3 3 2 6" xfId="4488"/>
    <cellStyle name="Total 2 3 3 2 6 2" xfId="8427"/>
    <cellStyle name="Total 2 3 3 2 7" xfId="4489"/>
    <cellStyle name="Total 2 3 3 2 7 2" xfId="8428"/>
    <cellStyle name="Total 2 3 3 2 8" xfId="8424"/>
    <cellStyle name="Total 2 3 3 3" xfId="9101"/>
    <cellStyle name="Total 2 3 4" xfId="4490"/>
    <cellStyle name="Total 2 3 4 2" xfId="4491"/>
    <cellStyle name="Total 2 3 4 2 2" xfId="4492"/>
    <cellStyle name="Total 2 3 4 2 2 2" xfId="8431"/>
    <cellStyle name="Total 2 3 4 2 3" xfId="4493"/>
    <cellStyle name="Total 2 3 4 2 3 2" xfId="8432"/>
    <cellStyle name="Total 2 3 4 2 4" xfId="4494"/>
    <cellStyle name="Total 2 3 4 2 4 2" xfId="8433"/>
    <cellStyle name="Total 2 3 4 2 5" xfId="4495"/>
    <cellStyle name="Total 2 3 4 2 5 2" xfId="8434"/>
    <cellStyle name="Total 2 3 4 2 6" xfId="4496"/>
    <cellStyle name="Total 2 3 4 2 6 2" xfId="8435"/>
    <cellStyle name="Total 2 3 4 2 7" xfId="4497"/>
    <cellStyle name="Total 2 3 4 2 7 2" xfId="8436"/>
    <cellStyle name="Total 2 3 4 2 8" xfId="8430"/>
    <cellStyle name="Total 2 3 4 3" xfId="8429"/>
    <cellStyle name="Total 2 3 5" xfId="4498"/>
    <cellStyle name="Total 2 3 5 2" xfId="4499"/>
    <cellStyle name="Total 2 3 5 2 2" xfId="8438"/>
    <cellStyle name="Total 2 3 5 3" xfId="4500"/>
    <cellStyle name="Total 2 3 5 3 2" xfId="8439"/>
    <cellStyle name="Total 2 3 5 4" xfId="4501"/>
    <cellStyle name="Total 2 3 5 4 2" xfId="8440"/>
    <cellStyle name="Total 2 3 5 5" xfId="4502"/>
    <cellStyle name="Total 2 3 5 5 2" xfId="8441"/>
    <cellStyle name="Total 2 3 5 6" xfId="4503"/>
    <cellStyle name="Total 2 3 5 6 2" xfId="8442"/>
    <cellStyle name="Total 2 3 5 7" xfId="4504"/>
    <cellStyle name="Total 2 3 5 7 2" xfId="8443"/>
    <cellStyle name="Total 2 3 5 8" xfId="8437"/>
    <cellStyle name="Total 2 3 6" xfId="8418"/>
    <cellStyle name="Total 2 4" xfId="4505"/>
    <cellStyle name="Total 2 4 2" xfId="4506"/>
    <cellStyle name="Total 2 4 2 2" xfId="4507"/>
    <cellStyle name="Total 2 4 2 2 2" xfId="4508"/>
    <cellStyle name="Total 2 4 2 2 2 2" xfId="8447"/>
    <cellStyle name="Total 2 4 2 2 3" xfId="4509"/>
    <cellStyle name="Total 2 4 2 2 3 2" xfId="8448"/>
    <cellStyle name="Total 2 4 2 2 4" xfId="4510"/>
    <cellStyle name="Total 2 4 2 2 4 2" xfId="8449"/>
    <cellStyle name="Total 2 4 2 2 5" xfId="4511"/>
    <cellStyle name="Total 2 4 2 2 5 2" xfId="8450"/>
    <cellStyle name="Total 2 4 2 2 6" xfId="4512"/>
    <cellStyle name="Total 2 4 2 2 6 2" xfId="8451"/>
    <cellStyle name="Total 2 4 2 2 7" xfId="4513"/>
    <cellStyle name="Total 2 4 2 2 7 2" xfId="8452"/>
    <cellStyle name="Total 2 4 2 2 8" xfId="8446"/>
    <cellStyle name="Total 2 4 2 3" xfId="8445"/>
    <cellStyle name="Total 2 4 3" xfId="4514"/>
    <cellStyle name="Total 2 4 3 2" xfId="4515"/>
    <cellStyle name="Total 2 4 3 2 2" xfId="4516"/>
    <cellStyle name="Total 2 4 3 2 2 2" xfId="8455"/>
    <cellStyle name="Total 2 4 3 2 3" xfId="4517"/>
    <cellStyle name="Total 2 4 3 2 3 2" xfId="8456"/>
    <cellStyle name="Total 2 4 3 2 4" xfId="4518"/>
    <cellStyle name="Total 2 4 3 2 4 2" xfId="8457"/>
    <cellStyle name="Total 2 4 3 2 5" xfId="4519"/>
    <cellStyle name="Total 2 4 3 2 5 2" xfId="8458"/>
    <cellStyle name="Total 2 4 3 2 6" xfId="4520"/>
    <cellStyle name="Total 2 4 3 2 6 2" xfId="8459"/>
    <cellStyle name="Total 2 4 3 2 7" xfId="4521"/>
    <cellStyle name="Total 2 4 3 2 7 2" xfId="8460"/>
    <cellStyle name="Total 2 4 3 2 8" xfId="8454"/>
    <cellStyle name="Total 2 4 3 3" xfId="8453"/>
    <cellStyle name="Total 2 4 4" xfId="4522"/>
    <cellStyle name="Total 2 4 4 2" xfId="4523"/>
    <cellStyle name="Total 2 4 4 2 2" xfId="4524"/>
    <cellStyle name="Total 2 4 4 2 2 2" xfId="8463"/>
    <cellStyle name="Total 2 4 4 2 3" xfId="4525"/>
    <cellStyle name="Total 2 4 4 2 3 2" xfId="8920"/>
    <cellStyle name="Total 2 4 4 2 4" xfId="4526"/>
    <cellStyle name="Total 2 4 4 2 4 2" xfId="8963"/>
    <cellStyle name="Total 2 4 4 2 5" xfId="4527"/>
    <cellStyle name="Total 2 4 4 2 5 2" xfId="8464"/>
    <cellStyle name="Total 2 4 4 2 6" xfId="4528"/>
    <cellStyle name="Total 2 4 4 2 6 2" xfId="8465"/>
    <cellStyle name="Total 2 4 4 2 7" xfId="4529"/>
    <cellStyle name="Total 2 4 4 2 7 2" xfId="8466"/>
    <cellStyle name="Total 2 4 4 2 8" xfId="8462"/>
    <cellStyle name="Total 2 4 4 3" xfId="8461"/>
    <cellStyle name="Total 2 4 5" xfId="4530"/>
    <cellStyle name="Total 2 4 5 2" xfId="4531"/>
    <cellStyle name="Total 2 4 5 2 2" xfId="8964"/>
    <cellStyle name="Total 2 4 5 3" xfId="4532"/>
    <cellStyle name="Total 2 4 5 3 2" xfId="8467"/>
    <cellStyle name="Total 2 4 5 4" xfId="4533"/>
    <cellStyle name="Total 2 4 5 4 2" xfId="8468"/>
    <cellStyle name="Total 2 4 5 5" xfId="4534"/>
    <cellStyle name="Total 2 4 5 5 2" xfId="8469"/>
    <cellStyle name="Total 2 4 5 6" xfId="4535"/>
    <cellStyle name="Total 2 4 5 6 2" xfId="8922"/>
    <cellStyle name="Total 2 4 5 7" xfId="4536"/>
    <cellStyle name="Total 2 4 5 7 2" xfId="8965"/>
    <cellStyle name="Total 2 4 5 8" xfId="8921"/>
    <cellStyle name="Total 2 4 6" xfId="8444"/>
    <cellStyle name="Total 2 5" xfId="4537"/>
    <cellStyle name="Total 2 5 2" xfId="4538"/>
    <cellStyle name="Total 2 5 2 2" xfId="4539"/>
    <cellStyle name="Total 2 5 2 2 2" xfId="4540"/>
    <cellStyle name="Total 2 5 2 2 2 2" xfId="8923"/>
    <cellStyle name="Total 2 5 2 2 3" xfId="4541"/>
    <cellStyle name="Total 2 5 2 2 3 2" xfId="8966"/>
    <cellStyle name="Total 2 5 2 2 4" xfId="4542"/>
    <cellStyle name="Total 2 5 2 2 4 2" xfId="8473"/>
    <cellStyle name="Total 2 5 2 2 5" xfId="4543"/>
    <cellStyle name="Total 2 5 2 2 5 2" xfId="8474"/>
    <cellStyle name="Total 2 5 2 2 6" xfId="4544"/>
    <cellStyle name="Total 2 5 2 2 6 2" xfId="8475"/>
    <cellStyle name="Total 2 5 2 2 7" xfId="4545"/>
    <cellStyle name="Total 2 5 2 2 7 2" xfId="8924"/>
    <cellStyle name="Total 2 5 2 2 8" xfId="8472"/>
    <cellStyle name="Total 2 5 2 3" xfId="8471"/>
    <cellStyle name="Total 2 5 3" xfId="4546"/>
    <cellStyle name="Total 2 5 3 2" xfId="4547"/>
    <cellStyle name="Total 2 5 3 2 2" xfId="4548"/>
    <cellStyle name="Total 2 5 3 2 2 2" xfId="8477"/>
    <cellStyle name="Total 2 5 3 2 3" xfId="4549"/>
    <cellStyle name="Total 2 5 3 2 3 2" xfId="8478"/>
    <cellStyle name="Total 2 5 3 2 4" xfId="4550"/>
    <cellStyle name="Total 2 5 3 2 4 2" xfId="8925"/>
    <cellStyle name="Total 2 5 3 2 5" xfId="4551"/>
    <cellStyle name="Total 2 5 3 2 5 2" xfId="8968"/>
    <cellStyle name="Total 2 5 3 2 6" xfId="4552"/>
    <cellStyle name="Total 2 5 3 2 6 2" xfId="8479"/>
    <cellStyle name="Total 2 5 3 2 7" xfId="4553"/>
    <cellStyle name="Total 2 5 3 2 7 2" xfId="8480"/>
    <cellStyle name="Total 2 5 3 2 8" xfId="8476"/>
    <cellStyle name="Total 2 5 3 3" xfId="8967"/>
    <cellStyle name="Total 2 5 4" xfId="4554"/>
    <cellStyle name="Total 2 5 4 2" xfId="4555"/>
    <cellStyle name="Total 2 5 4 2 2" xfId="4556"/>
    <cellStyle name="Total 2 5 4 2 2 2" xfId="8969"/>
    <cellStyle name="Total 2 5 4 2 3" xfId="4557"/>
    <cellStyle name="Total 2 5 4 2 3 2" xfId="8482"/>
    <cellStyle name="Total 2 5 4 2 4" xfId="4558"/>
    <cellStyle name="Total 2 5 4 2 4 2" xfId="8483"/>
    <cellStyle name="Total 2 5 4 2 5" xfId="4559"/>
    <cellStyle name="Total 2 5 4 2 5 2" xfId="8484"/>
    <cellStyle name="Total 2 5 4 2 6" xfId="4560"/>
    <cellStyle name="Total 2 5 4 2 6 2" xfId="4944"/>
    <cellStyle name="Total 2 5 4 2 7" xfId="4561"/>
    <cellStyle name="Total 2 5 4 2 7 2" xfId="8927"/>
    <cellStyle name="Total 2 5 4 2 8" xfId="8926"/>
    <cellStyle name="Total 2 5 4 3" xfId="8481"/>
    <cellStyle name="Total 2 5 5" xfId="4562"/>
    <cellStyle name="Total 2 5 5 2" xfId="4563"/>
    <cellStyle name="Total 2 5 5 2 2" xfId="8951"/>
    <cellStyle name="Total 2 5 5 3" xfId="4564"/>
    <cellStyle name="Total 2 5 5 3 2" xfId="9041"/>
    <cellStyle name="Total 2 5 5 4" xfId="4565"/>
    <cellStyle name="Total 2 5 5 4 2" xfId="5018"/>
    <cellStyle name="Total 2 5 5 5" xfId="4566"/>
    <cellStyle name="Total 2 5 5 5 2" xfId="8485"/>
    <cellStyle name="Total 2 5 5 6" xfId="4567"/>
    <cellStyle name="Total 2 5 5 6 2" xfId="8486"/>
    <cellStyle name="Total 2 5 5 7" xfId="4568"/>
    <cellStyle name="Total 2 5 5 7 2" xfId="8487"/>
    <cellStyle name="Total 2 5 5 8" xfId="8970"/>
    <cellStyle name="Total 2 5 6" xfId="8470"/>
    <cellStyle name="Total 2 6" xfId="4569"/>
    <cellStyle name="Total 2 6 2" xfId="4570"/>
    <cellStyle name="Total 2 6 2 2" xfId="4571"/>
    <cellStyle name="Total 2 6 2 2 2" xfId="4572"/>
    <cellStyle name="Total 2 6 2 2 2 2" xfId="8491"/>
    <cellStyle name="Total 2 6 2 2 3" xfId="4573"/>
    <cellStyle name="Total 2 6 2 2 3 2" xfId="8928"/>
    <cellStyle name="Total 2 6 2 2 4" xfId="4574"/>
    <cellStyle name="Total 2 6 2 2 4 2" xfId="8971"/>
    <cellStyle name="Total 2 6 2 2 5" xfId="4575"/>
    <cellStyle name="Total 2 6 2 2 5 2" xfId="8492"/>
    <cellStyle name="Total 2 6 2 2 6" xfId="4576"/>
    <cellStyle name="Total 2 6 2 2 6 2" xfId="8493"/>
    <cellStyle name="Total 2 6 2 2 7" xfId="4577"/>
    <cellStyle name="Total 2 6 2 2 7 2" xfId="8887"/>
    <cellStyle name="Total 2 6 2 2 8" xfId="8490"/>
    <cellStyle name="Total 2 6 2 3" xfId="8489"/>
    <cellStyle name="Total 2 6 3" xfId="4578"/>
    <cellStyle name="Total 2 6 3 2" xfId="4579"/>
    <cellStyle name="Total 2 6 3 2 2" xfId="4580"/>
    <cellStyle name="Total 2 6 3 2 2 2" xfId="8895"/>
    <cellStyle name="Total 2 6 3 2 3" xfId="4581"/>
    <cellStyle name="Total 2 6 3 2 3 2" xfId="8495"/>
    <cellStyle name="Total 2 6 3 2 4" xfId="4582"/>
    <cellStyle name="Total 2 6 3 2 4 2" xfId="8899"/>
    <cellStyle name="Total 2 6 3 2 5" xfId="4583"/>
    <cellStyle name="Total 2 6 3 2 5 2" xfId="8929"/>
    <cellStyle name="Total 2 6 3 2 6" xfId="4584"/>
    <cellStyle name="Total 2 6 3 2 6 2" xfId="8972"/>
    <cellStyle name="Total 2 6 3 2 7" xfId="4585"/>
    <cellStyle name="Total 2 6 3 2 7 2" xfId="8496"/>
    <cellStyle name="Total 2 6 3 2 8" xfId="8906"/>
    <cellStyle name="Total 2 6 3 3" xfId="8494"/>
    <cellStyle name="Total 2 6 4" xfId="4586"/>
    <cellStyle name="Total 2 6 4 2" xfId="4587"/>
    <cellStyle name="Total 2 6 4 2 2" xfId="4588"/>
    <cellStyle name="Total 2 6 4 2 2 2" xfId="8499"/>
    <cellStyle name="Total 2 6 4 2 3" xfId="4589"/>
    <cellStyle name="Total 2 6 4 2 3 2" xfId="8500"/>
    <cellStyle name="Total 2 6 4 2 4" xfId="4590"/>
    <cellStyle name="Total 2 6 4 2 4 2" xfId="8501"/>
    <cellStyle name="Total 2 6 4 2 5" xfId="4591"/>
    <cellStyle name="Total 2 6 4 2 5 2" xfId="8502"/>
    <cellStyle name="Total 2 6 4 2 6" xfId="4592"/>
    <cellStyle name="Total 2 6 4 2 6 2" xfId="8503"/>
    <cellStyle name="Total 2 6 4 2 7" xfId="4593"/>
    <cellStyle name="Total 2 6 4 2 7 2" xfId="8504"/>
    <cellStyle name="Total 2 6 4 2 8" xfId="8498"/>
    <cellStyle name="Total 2 6 4 3" xfId="8497"/>
    <cellStyle name="Total 2 6 5" xfId="4594"/>
    <cellStyle name="Total 2 6 5 2" xfId="4595"/>
    <cellStyle name="Total 2 6 5 2 2" xfId="8506"/>
    <cellStyle name="Total 2 6 5 3" xfId="4596"/>
    <cellStyle name="Total 2 6 5 3 2" xfId="4932"/>
    <cellStyle name="Total 2 6 5 4" xfId="4597"/>
    <cellStyle name="Total 2 6 5 4 2" xfId="4966"/>
    <cellStyle name="Total 2 6 5 5" xfId="4598"/>
    <cellStyle name="Total 2 6 5 5 2" xfId="8507"/>
    <cellStyle name="Total 2 6 5 6" xfId="4599"/>
    <cellStyle name="Total 2 6 5 6 2" xfId="8508"/>
    <cellStyle name="Total 2 6 5 7" xfId="4600"/>
    <cellStyle name="Total 2 6 5 7 2" xfId="8509"/>
    <cellStyle name="Total 2 6 5 8" xfId="8505"/>
    <cellStyle name="Total 2 6 6" xfId="8488"/>
    <cellStyle name="Total 2 7" xfId="127"/>
    <cellStyle name="Total 2 8" xfId="4972"/>
    <cellStyle name="Total 2 9" xfId="8745"/>
    <cellStyle name="Total 3" xfId="4601"/>
    <cellStyle name="Total 3 10" xfId="4602"/>
    <cellStyle name="Total 3 10 2" xfId="4603"/>
    <cellStyle name="Total 3 10 2 2" xfId="4604"/>
    <cellStyle name="Total 3 10 2 2 2" xfId="8511"/>
    <cellStyle name="Total 3 10 2 3" xfId="4605"/>
    <cellStyle name="Total 3 10 2 3 2" xfId="8512"/>
    <cellStyle name="Total 3 10 2 4" xfId="4606"/>
    <cellStyle name="Total 3 10 2 4 2" xfId="8513"/>
    <cellStyle name="Total 3 10 2 5" xfId="4607"/>
    <cellStyle name="Total 3 10 2 5 2" xfId="4934"/>
    <cellStyle name="Total 3 10 2 6" xfId="4608"/>
    <cellStyle name="Total 3 10 2 6 2" xfId="4968"/>
    <cellStyle name="Total 3 10 2 7" xfId="4609"/>
    <cellStyle name="Total 3 10 2 7 2" xfId="8514"/>
    <cellStyle name="Total 3 10 2 8" xfId="8510"/>
    <cellStyle name="Total 3 10 3" xfId="4967"/>
    <cellStyle name="Total 3 11" xfId="4610"/>
    <cellStyle name="Total 3 11 2" xfId="4611"/>
    <cellStyle name="Total 3 11 2 2" xfId="4612"/>
    <cellStyle name="Total 3 11 2 2 2" xfId="4936"/>
    <cellStyle name="Total 3 11 2 3" xfId="4613"/>
    <cellStyle name="Total 3 11 2 3 2" xfId="4969"/>
    <cellStyle name="Total 3 11 2 4" xfId="4614"/>
    <cellStyle name="Total 3 11 2 4 2" xfId="8517"/>
    <cellStyle name="Total 3 11 2 5" xfId="4615"/>
    <cellStyle name="Total 3 11 2 5 2" xfId="8518"/>
    <cellStyle name="Total 3 11 2 6" xfId="4616"/>
    <cellStyle name="Total 3 11 2 6 2" xfId="8519"/>
    <cellStyle name="Total 3 11 2 7" xfId="4617"/>
    <cellStyle name="Total 3 11 2 7 2" xfId="4937"/>
    <cellStyle name="Total 3 11 2 8" xfId="8516"/>
    <cellStyle name="Total 3 11 3" xfId="8515"/>
    <cellStyle name="Total 3 12" xfId="4618"/>
    <cellStyle name="Total 3 12 2" xfId="4619"/>
    <cellStyle name="Total 3 12 2 2" xfId="8520"/>
    <cellStyle name="Total 3 12 3" xfId="4620"/>
    <cellStyle name="Total 3 12 3 2" xfId="8521"/>
    <cellStyle name="Total 3 12 4" xfId="4621"/>
    <cellStyle name="Total 3 12 4 2" xfId="8522"/>
    <cellStyle name="Total 3 12 5" xfId="4622"/>
    <cellStyle name="Total 3 12 5 2" xfId="8523"/>
    <cellStyle name="Total 3 12 6" xfId="4623"/>
    <cellStyle name="Total 3 12 6 2" xfId="8524"/>
    <cellStyle name="Total 3 12 7" xfId="4624"/>
    <cellStyle name="Total 3 12 7 2" xfId="8525"/>
    <cellStyle name="Total 3 12 8" xfId="4970"/>
    <cellStyle name="Total 3 13" xfId="4933"/>
    <cellStyle name="Total 3 2" xfId="4625"/>
    <cellStyle name="Total 3 2 2" xfId="4626"/>
    <cellStyle name="Total 3 2 2 2" xfId="4627"/>
    <cellStyle name="Total 3 2 2 2 2" xfId="4628"/>
    <cellStyle name="Total 3 2 2 2 2 2" xfId="8529"/>
    <cellStyle name="Total 3 2 2 2 3" xfId="4629"/>
    <cellStyle name="Total 3 2 2 2 3 2" xfId="8530"/>
    <cellStyle name="Total 3 2 2 2 4" xfId="4630"/>
    <cellStyle name="Total 3 2 2 2 4 2" xfId="8531"/>
    <cellStyle name="Total 3 2 2 2 5" xfId="4631"/>
    <cellStyle name="Total 3 2 2 2 5 2" xfId="8532"/>
    <cellStyle name="Total 3 2 2 2 6" xfId="4632"/>
    <cellStyle name="Total 3 2 2 2 6 2" xfId="8533"/>
    <cellStyle name="Total 3 2 2 2 7" xfId="4633"/>
    <cellStyle name="Total 3 2 2 2 7 2" xfId="8534"/>
    <cellStyle name="Total 3 2 2 2 8" xfId="8528"/>
    <cellStyle name="Total 3 2 2 3" xfId="8527"/>
    <cellStyle name="Total 3 2 3" xfId="4634"/>
    <cellStyle name="Total 3 2 3 2" xfId="4635"/>
    <cellStyle name="Total 3 2 3 2 2" xfId="4636"/>
    <cellStyle name="Total 3 2 3 2 2 2" xfId="8537"/>
    <cellStyle name="Total 3 2 3 2 3" xfId="4637"/>
    <cellStyle name="Total 3 2 3 2 3 2" xfId="8538"/>
    <cellStyle name="Total 3 2 3 2 4" xfId="4638"/>
    <cellStyle name="Total 3 2 3 2 4 2" xfId="8539"/>
    <cellStyle name="Total 3 2 3 2 5" xfId="4639"/>
    <cellStyle name="Total 3 2 3 2 5 2" xfId="8540"/>
    <cellStyle name="Total 3 2 3 2 6" xfId="4640"/>
    <cellStyle name="Total 3 2 3 2 6 2" xfId="8541"/>
    <cellStyle name="Total 3 2 3 2 7" xfId="4641"/>
    <cellStyle name="Total 3 2 3 2 7 2" xfId="8542"/>
    <cellStyle name="Total 3 2 3 2 8" xfId="8536"/>
    <cellStyle name="Total 3 2 3 3" xfId="8535"/>
    <cellStyle name="Total 3 2 4" xfId="4642"/>
    <cellStyle name="Total 3 2 4 2" xfId="4643"/>
    <cellStyle name="Total 3 2 4 2 2" xfId="4644"/>
    <cellStyle name="Total 3 2 4 2 2 2" xfId="8545"/>
    <cellStyle name="Total 3 2 4 2 3" xfId="4645"/>
    <cellStyle name="Total 3 2 4 2 3 2" xfId="8546"/>
    <cellStyle name="Total 3 2 4 2 4" xfId="4646"/>
    <cellStyle name="Total 3 2 4 2 4 2" xfId="8547"/>
    <cellStyle name="Total 3 2 4 2 5" xfId="4647"/>
    <cellStyle name="Total 3 2 4 2 5 2" xfId="8548"/>
    <cellStyle name="Total 3 2 4 2 6" xfId="4648"/>
    <cellStyle name="Total 3 2 4 2 6 2" xfId="8549"/>
    <cellStyle name="Total 3 2 4 2 7" xfId="4649"/>
    <cellStyle name="Total 3 2 4 2 7 2" xfId="8550"/>
    <cellStyle name="Total 3 2 4 2 8" xfId="8544"/>
    <cellStyle name="Total 3 2 4 3" xfId="8543"/>
    <cellStyle name="Total 3 2 5" xfId="4650"/>
    <cellStyle name="Total 3 2 5 2" xfId="4651"/>
    <cellStyle name="Total 3 2 5 2 2" xfId="8552"/>
    <cellStyle name="Total 3 2 5 3" xfId="4652"/>
    <cellStyle name="Total 3 2 5 3 2" xfId="8553"/>
    <cellStyle name="Total 3 2 5 4" xfId="4653"/>
    <cellStyle name="Total 3 2 5 4 2" xfId="8554"/>
    <cellStyle name="Total 3 2 5 5" xfId="4654"/>
    <cellStyle name="Total 3 2 5 5 2" xfId="8555"/>
    <cellStyle name="Total 3 2 5 6" xfId="4655"/>
    <cellStyle name="Total 3 2 5 6 2" xfId="8556"/>
    <cellStyle name="Total 3 2 5 7" xfId="4656"/>
    <cellStyle name="Total 3 2 5 7 2" xfId="8557"/>
    <cellStyle name="Total 3 2 5 8" xfId="8551"/>
    <cellStyle name="Total 3 2 6" xfId="8526"/>
    <cellStyle name="Total 3 3" xfId="4657"/>
    <cellStyle name="Total 3 3 2" xfId="4658"/>
    <cellStyle name="Total 3 3 2 2" xfId="4659"/>
    <cellStyle name="Total 3 3 2 2 2" xfId="4660"/>
    <cellStyle name="Total 3 3 2 2 2 2" xfId="8561"/>
    <cellStyle name="Total 3 3 2 2 3" xfId="4661"/>
    <cellStyle name="Total 3 3 2 2 3 2" xfId="8562"/>
    <cellStyle name="Total 3 3 2 2 4" xfId="4662"/>
    <cellStyle name="Total 3 3 2 2 4 2" xfId="8563"/>
    <cellStyle name="Total 3 3 2 2 5" xfId="4663"/>
    <cellStyle name="Total 3 3 2 2 5 2" xfId="8564"/>
    <cellStyle name="Total 3 3 2 2 6" xfId="4664"/>
    <cellStyle name="Total 3 3 2 2 6 2" xfId="8565"/>
    <cellStyle name="Total 3 3 2 2 7" xfId="4665"/>
    <cellStyle name="Total 3 3 2 2 7 2" xfId="8566"/>
    <cellStyle name="Total 3 3 2 2 8" xfId="8560"/>
    <cellStyle name="Total 3 3 2 3" xfId="8559"/>
    <cellStyle name="Total 3 3 3" xfId="4666"/>
    <cellStyle name="Total 3 3 3 2" xfId="4667"/>
    <cellStyle name="Total 3 3 3 2 2" xfId="4668"/>
    <cellStyle name="Total 3 3 3 2 2 2" xfId="8569"/>
    <cellStyle name="Total 3 3 3 2 3" xfId="4669"/>
    <cellStyle name="Total 3 3 3 2 3 2" xfId="8570"/>
    <cellStyle name="Total 3 3 3 2 4" xfId="4670"/>
    <cellStyle name="Total 3 3 3 2 4 2" xfId="8571"/>
    <cellStyle name="Total 3 3 3 2 5" xfId="4671"/>
    <cellStyle name="Total 3 3 3 2 5 2" xfId="8572"/>
    <cellStyle name="Total 3 3 3 2 6" xfId="4672"/>
    <cellStyle name="Total 3 3 3 2 6 2" xfId="8573"/>
    <cellStyle name="Total 3 3 3 2 7" xfId="4673"/>
    <cellStyle name="Total 3 3 3 2 7 2" xfId="8574"/>
    <cellStyle name="Total 3 3 3 2 8" xfId="8568"/>
    <cellStyle name="Total 3 3 3 3" xfId="8567"/>
    <cellStyle name="Total 3 3 4" xfId="4674"/>
    <cellStyle name="Total 3 3 4 2" xfId="4675"/>
    <cellStyle name="Total 3 3 4 2 2" xfId="4676"/>
    <cellStyle name="Total 3 3 4 2 2 2" xfId="8577"/>
    <cellStyle name="Total 3 3 4 2 3" xfId="4677"/>
    <cellStyle name="Total 3 3 4 2 3 2" xfId="8578"/>
    <cellStyle name="Total 3 3 4 2 4" xfId="4678"/>
    <cellStyle name="Total 3 3 4 2 4 2" xfId="8579"/>
    <cellStyle name="Total 3 3 4 2 5" xfId="4679"/>
    <cellStyle name="Total 3 3 4 2 5 2" xfId="8580"/>
    <cellStyle name="Total 3 3 4 2 6" xfId="4680"/>
    <cellStyle name="Total 3 3 4 2 6 2" xfId="8581"/>
    <cellStyle name="Total 3 3 4 2 7" xfId="4681"/>
    <cellStyle name="Total 3 3 4 2 7 2" xfId="9099"/>
    <cellStyle name="Total 3 3 4 2 8" xfId="8576"/>
    <cellStyle name="Total 3 3 4 3" xfId="8575"/>
    <cellStyle name="Total 3 3 5" xfId="4682"/>
    <cellStyle name="Total 3 3 5 2" xfId="4683"/>
    <cellStyle name="Total 3 3 5 2 2" xfId="8583"/>
    <cellStyle name="Total 3 3 5 3" xfId="4684"/>
    <cellStyle name="Total 3 3 5 3 2" xfId="8584"/>
    <cellStyle name="Total 3 3 5 4" xfId="4685"/>
    <cellStyle name="Total 3 3 5 4 2" xfId="9136"/>
    <cellStyle name="Total 3 3 5 5" xfId="4686"/>
    <cellStyle name="Total 3 3 5 5 2" xfId="9098"/>
    <cellStyle name="Total 3 3 5 6" xfId="4687"/>
    <cellStyle name="Total 3 3 5 6 2" xfId="8585"/>
    <cellStyle name="Total 3 3 5 7" xfId="4688"/>
    <cellStyle name="Total 3 3 5 7 2" xfId="8586"/>
    <cellStyle name="Total 3 3 5 8" xfId="8582"/>
    <cellStyle name="Total 3 3 6" xfId="8558"/>
    <cellStyle name="Total 3 4" xfId="4689"/>
    <cellStyle name="Total 3 4 2" xfId="4690"/>
    <cellStyle name="Total 3 4 2 2" xfId="4691"/>
    <cellStyle name="Total 3 4 2 2 2" xfId="4692"/>
    <cellStyle name="Total 3 4 2 2 2 2" xfId="8590"/>
    <cellStyle name="Total 3 4 2 2 3" xfId="4693"/>
    <cellStyle name="Total 3 4 2 2 3 2" xfId="8591"/>
    <cellStyle name="Total 3 4 2 2 4" xfId="4694"/>
    <cellStyle name="Total 3 4 2 2 4 2" xfId="8592"/>
    <cellStyle name="Total 3 4 2 2 5" xfId="4695"/>
    <cellStyle name="Total 3 4 2 2 5 2" xfId="8593"/>
    <cellStyle name="Total 3 4 2 2 6" xfId="4696"/>
    <cellStyle name="Total 3 4 2 2 6 2" xfId="8594"/>
    <cellStyle name="Total 3 4 2 2 7" xfId="4697"/>
    <cellStyle name="Total 3 4 2 2 7 2" xfId="8595"/>
    <cellStyle name="Total 3 4 2 2 8" xfId="8589"/>
    <cellStyle name="Total 3 4 2 3" xfId="8588"/>
    <cellStyle name="Total 3 4 3" xfId="4698"/>
    <cellStyle name="Total 3 4 3 2" xfId="4699"/>
    <cellStyle name="Total 3 4 3 2 2" xfId="4700"/>
    <cellStyle name="Total 3 4 3 2 2 2" xfId="8598"/>
    <cellStyle name="Total 3 4 3 2 3" xfId="4701"/>
    <cellStyle name="Total 3 4 3 2 3 2" xfId="8599"/>
    <cellStyle name="Total 3 4 3 2 4" xfId="4702"/>
    <cellStyle name="Total 3 4 3 2 4 2" xfId="8600"/>
    <cellStyle name="Total 3 4 3 2 5" xfId="4703"/>
    <cellStyle name="Total 3 4 3 2 5 2" xfId="8601"/>
    <cellStyle name="Total 3 4 3 2 6" xfId="4704"/>
    <cellStyle name="Total 3 4 3 2 6 2" xfId="8602"/>
    <cellStyle name="Total 3 4 3 2 7" xfId="4705"/>
    <cellStyle name="Total 3 4 3 2 7 2" xfId="8603"/>
    <cellStyle name="Total 3 4 3 2 8" xfId="8597"/>
    <cellStyle name="Total 3 4 3 3" xfId="8596"/>
    <cellStyle name="Total 3 4 4" xfId="4706"/>
    <cellStyle name="Total 3 4 4 2" xfId="4707"/>
    <cellStyle name="Total 3 4 4 2 2" xfId="4708"/>
    <cellStyle name="Total 3 4 4 2 2 2" xfId="8606"/>
    <cellStyle name="Total 3 4 4 2 3" xfId="4709"/>
    <cellStyle name="Total 3 4 4 2 3 2" xfId="8607"/>
    <cellStyle name="Total 3 4 4 2 4" xfId="4710"/>
    <cellStyle name="Total 3 4 4 2 4 2" xfId="8608"/>
    <cellStyle name="Total 3 4 4 2 5" xfId="4711"/>
    <cellStyle name="Total 3 4 4 2 5 2" xfId="8609"/>
    <cellStyle name="Total 3 4 4 2 6" xfId="4712"/>
    <cellStyle name="Total 3 4 4 2 6 2" xfId="8610"/>
    <cellStyle name="Total 3 4 4 2 7" xfId="4713"/>
    <cellStyle name="Total 3 4 4 2 7 2" xfId="8611"/>
    <cellStyle name="Total 3 4 4 2 8" xfId="8605"/>
    <cellStyle name="Total 3 4 4 3" xfId="8604"/>
    <cellStyle name="Total 3 4 5" xfId="4714"/>
    <cellStyle name="Total 3 4 5 2" xfId="4715"/>
    <cellStyle name="Total 3 4 5 2 2" xfId="8613"/>
    <cellStyle name="Total 3 4 5 3" xfId="4716"/>
    <cellStyle name="Total 3 4 5 3 2" xfId="8614"/>
    <cellStyle name="Total 3 4 5 4" xfId="4717"/>
    <cellStyle name="Total 3 4 5 4 2" xfId="8615"/>
    <cellStyle name="Total 3 4 5 5" xfId="4718"/>
    <cellStyle name="Total 3 4 5 5 2" xfId="8616"/>
    <cellStyle name="Total 3 4 5 6" xfId="4719"/>
    <cellStyle name="Total 3 4 5 6 2" xfId="8617"/>
    <cellStyle name="Total 3 4 5 7" xfId="4720"/>
    <cellStyle name="Total 3 4 5 7 2" xfId="8618"/>
    <cellStyle name="Total 3 4 5 8" xfId="8612"/>
    <cellStyle name="Total 3 4 6" xfId="8587"/>
    <cellStyle name="Total 3 5" xfId="4721"/>
    <cellStyle name="Total 3 5 2" xfId="4722"/>
    <cellStyle name="Total 3 5 2 2" xfId="4723"/>
    <cellStyle name="Total 3 5 2 2 2" xfId="4724"/>
    <cellStyle name="Total 3 5 2 2 2 2" xfId="8622"/>
    <cellStyle name="Total 3 5 2 2 3" xfId="4725"/>
    <cellStyle name="Total 3 5 2 2 3 2" xfId="8623"/>
    <cellStyle name="Total 3 5 2 2 4" xfId="4726"/>
    <cellStyle name="Total 3 5 2 2 4 2" xfId="5032"/>
    <cellStyle name="Total 3 5 2 2 5" xfId="4727"/>
    <cellStyle name="Total 3 5 2 2 5 2" xfId="8624"/>
    <cellStyle name="Total 3 5 2 2 6" xfId="4728"/>
    <cellStyle name="Total 3 5 2 2 6 2" xfId="8625"/>
    <cellStyle name="Total 3 5 2 2 7" xfId="4729"/>
    <cellStyle name="Total 3 5 2 2 7 2" xfId="8626"/>
    <cellStyle name="Total 3 5 2 2 8" xfId="8621"/>
    <cellStyle name="Total 3 5 2 3" xfId="8620"/>
    <cellStyle name="Total 3 5 3" xfId="4730"/>
    <cellStyle name="Total 3 5 3 2" xfId="4731"/>
    <cellStyle name="Total 3 5 3 2 2" xfId="4732"/>
    <cellStyle name="Total 3 5 3 2 2 2" xfId="8629"/>
    <cellStyle name="Total 3 5 3 2 3" xfId="4733"/>
    <cellStyle name="Total 3 5 3 2 3 2" xfId="8630"/>
    <cellStyle name="Total 3 5 3 2 4" xfId="4734"/>
    <cellStyle name="Total 3 5 3 2 4 2" xfId="8631"/>
    <cellStyle name="Total 3 5 3 2 5" xfId="4735"/>
    <cellStyle name="Total 3 5 3 2 5 2" xfId="8632"/>
    <cellStyle name="Total 3 5 3 2 6" xfId="4736"/>
    <cellStyle name="Total 3 5 3 2 6 2" xfId="8633"/>
    <cellStyle name="Total 3 5 3 2 7" xfId="4737"/>
    <cellStyle name="Total 3 5 3 2 7 2" xfId="8634"/>
    <cellStyle name="Total 3 5 3 2 8" xfId="8628"/>
    <cellStyle name="Total 3 5 3 3" xfId="8627"/>
    <cellStyle name="Total 3 5 4" xfId="4738"/>
    <cellStyle name="Total 3 5 4 2" xfId="4739"/>
    <cellStyle name="Total 3 5 4 2 2" xfId="4740"/>
    <cellStyle name="Total 3 5 4 2 2 2" xfId="8637"/>
    <cellStyle name="Total 3 5 4 2 3" xfId="4741"/>
    <cellStyle name="Total 3 5 4 2 3 2" xfId="8638"/>
    <cellStyle name="Total 3 5 4 2 4" xfId="4742"/>
    <cellStyle name="Total 3 5 4 2 4 2" xfId="8639"/>
    <cellStyle name="Total 3 5 4 2 5" xfId="4743"/>
    <cellStyle name="Total 3 5 4 2 5 2" xfId="8640"/>
    <cellStyle name="Total 3 5 4 2 6" xfId="4744"/>
    <cellStyle name="Total 3 5 4 2 6 2" xfId="8641"/>
    <cellStyle name="Total 3 5 4 2 7" xfId="4745"/>
    <cellStyle name="Total 3 5 4 2 7 2" xfId="8642"/>
    <cellStyle name="Total 3 5 4 2 8" xfId="8636"/>
    <cellStyle name="Total 3 5 4 3" xfId="8635"/>
    <cellStyle name="Total 3 5 5" xfId="4746"/>
    <cellStyle name="Total 3 5 5 2" xfId="4747"/>
    <cellStyle name="Total 3 5 5 2 2" xfId="8644"/>
    <cellStyle name="Total 3 5 5 3" xfId="4748"/>
    <cellStyle name="Total 3 5 5 3 2" xfId="8645"/>
    <cellStyle name="Total 3 5 5 4" xfId="4749"/>
    <cellStyle name="Total 3 5 5 4 2" xfId="8646"/>
    <cellStyle name="Total 3 5 5 5" xfId="4750"/>
    <cellStyle name="Total 3 5 5 5 2" xfId="8647"/>
    <cellStyle name="Total 3 5 5 6" xfId="4751"/>
    <cellStyle name="Total 3 5 5 6 2" xfId="8648"/>
    <cellStyle name="Total 3 5 5 7" xfId="4752"/>
    <cellStyle name="Total 3 5 5 7 2" xfId="8649"/>
    <cellStyle name="Total 3 5 5 8" xfId="8643"/>
    <cellStyle name="Total 3 5 6" xfId="8619"/>
    <cellStyle name="Total 3 6" xfId="4753"/>
    <cellStyle name="Total 3 6 2" xfId="4754"/>
    <cellStyle name="Total 3 6 2 2" xfId="4755"/>
    <cellStyle name="Total 3 6 2 2 2" xfId="4756"/>
    <cellStyle name="Total 3 6 2 2 2 2" xfId="8653"/>
    <cellStyle name="Total 3 6 2 2 3" xfId="4757"/>
    <cellStyle name="Total 3 6 2 2 3 2" xfId="8844"/>
    <cellStyle name="Total 3 6 2 2 4" xfId="4758"/>
    <cellStyle name="Total 3 6 2 2 4 2" xfId="5040"/>
    <cellStyle name="Total 3 6 2 2 5" xfId="4759"/>
    <cellStyle name="Total 3 6 2 2 5 2" xfId="8654"/>
    <cellStyle name="Total 3 6 2 2 6" xfId="4760"/>
    <cellStyle name="Total 3 6 2 2 6 2" xfId="8655"/>
    <cellStyle name="Total 3 6 2 2 7" xfId="4761"/>
    <cellStyle name="Total 3 6 2 2 7 2" xfId="8656"/>
    <cellStyle name="Total 3 6 2 2 8" xfId="8652"/>
    <cellStyle name="Total 3 6 2 3" xfId="8651"/>
    <cellStyle name="Total 3 6 3" xfId="4762"/>
    <cellStyle name="Total 3 6 3 2" xfId="4763"/>
    <cellStyle name="Total 3 6 3 2 2" xfId="4764"/>
    <cellStyle name="Total 3 6 3 2 2 2" xfId="8658"/>
    <cellStyle name="Total 3 6 3 2 3" xfId="4765"/>
    <cellStyle name="Total 3 6 3 2 3 2" xfId="8659"/>
    <cellStyle name="Total 3 6 3 2 4" xfId="4766"/>
    <cellStyle name="Total 3 6 3 2 4 2" xfId="8660"/>
    <cellStyle name="Total 3 6 3 2 5" xfId="4767"/>
    <cellStyle name="Total 3 6 3 2 5 2" xfId="8661"/>
    <cellStyle name="Total 3 6 3 2 6" xfId="4768"/>
    <cellStyle name="Total 3 6 3 2 6 2" xfId="8662"/>
    <cellStyle name="Total 3 6 3 2 7" xfId="4769"/>
    <cellStyle name="Total 3 6 3 2 7 2" xfId="8663"/>
    <cellStyle name="Total 3 6 3 2 8" xfId="8657"/>
    <cellStyle name="Total 3 6 3 3" xfId="8759"/>
    <cellStyle name="Total 3 6 4" xfId="4770"/>
    <cellStyle name="Total 3 6 4 2" xfId="4771"/>
    <cellStyle name="Total 3 6 4 2 2" xfId="4772"/>
    <cellStyle name="Total 3 6 4 2 2 2" xfId="8666"/>
    <cellStyle name="Total 3 6 4 2 3" xfId="4773"/>
    <cellStyle name="Total 3 6 4 2 3 2" xfId="8667"/>
    <cellStyle name="Total 3 6 4 2 4" xfId="4774"/>
    <cellStyle name="Total 3 6 4 2 4 2" xfId="8668"/>
    <cellStyle name="Total 3 6 4 2 5" xfId="4775"/>
    <cellStyle name="Total 3 6 4 2 5 2" xfId="8760"/>
    <cellStyle name="Total 3 6 4 2 6" xfId="4776"/>
    <cellStyle name="Total 3 6 4 2 6 2" xfId="8862"/>
    <cellStyle name="Total 3 6 4 2 7" xfId="4777"/>
    <cellStyle name="Total 3 6 4 2 7 2" xfId="8669"/>
    <cellStyle name="Total 3 6 4 2 8" xfId="8665"/>
    <cellStyle name="Total 3 6 4 3" xfId="8664"/>
    <cellStyle name="Total 3 6 5" xfId="4778"/>
    <cellStyle name="Total 3 6 5 2" xfId="4779"/>
    <cellStyle name="Total 3 6 5 2 2" xfId="8671"/>
    <cellStyle name="Total 3 6 5 3" xfId="4780"/>
    <cellStyle name="Total 3 6 5 3 2" xfId="8933"/>
    <cellStyle name="Total 3 6 5 4" xfId="4781"/>
    <cellStyle name="Total 3 6 5 4 2" xfId="8787"/>
    <cellStyle name="Total 3 6 5 5" xfId="4782"/>
    <cellStyle name="Total 3 6 5 5 2" xfId="8672"/>
    <cellStyle name="Total 3 6 5 6" xfId="4783"/>
    <cellStyle name="Total 3 6 5 6 2" xfId="8673"/>
    <cellStyle name="Total 3 6 5 7" xfId="4784"/>
    <cellStyle name="Total 3 6 5 7 2" xfId="8674"/>
    <cellStyle name="Total 3 6 5 8" xfId="8670"/>
    <cellStyle name="Total 3 6 6" xfId="8650"/>
    <cellStyle name="Total 3 7" xfId="4785"/>
    <cellStyle name="Total 3 7 2" xfId="4786"/>
    <cellStyle name="Total 3 7 2 2" xfId="4787"/>
    <cellStyle name="Total 3 7 2 2 2" xfId="4788"/>
    <cellStyle name="Total 3 7 2 2 2 2" xfId="8788"/>
    <cellStyle name="Total 3 7 2 2 3" xfId="4789"/>
    <cellStyle name="Total 3 7 2 2 3 2" xfId="8677"/>
    <cellStyle name="Total 3 7 2 2 4" xfId="4790"/>
    <cellStyle name="Total 3 7 2 2 4 2" xfId="8678"/>
    <cellStyle name="Total 3 7 2 2 5" xfId="4791"/>
    <cellStyle name="Total 3 7 2 2 5 2" xfId="8679"/>
    <cellStyle name="Total 3 7 2 2 6" xfId="4792"/>
    <cellStyle name="Total 3 7 2 2 6 2" xfId="8680"/>
    <cellStyle name="Total 3 7 2 2 7" xfId="4793"/>
    <cellStyle name="Total 3 7 2 2 7 2" xfId="8681"/>
    <cellStyle name="Total 3 7 2 2 8" xfId="8939"/>
    <cellStyle name="Total 3 7 2 3" xfId="8676"/>
    <cellStyle name="Total 3 7 3" xfId="4794"/>
    <cellStyle name="Total 3 7 3 2" xfId="4795"/>
    <cellStyle name="Total 3 7 3 2 2" xfId="4796"/>
    <cellStyle name="Total 3 7 3 2 2 2" xfId="8682"/>
    <cellStyle name="Total 3 7 3 2 3" xfId="4797"/>
    <cellStyle name="Total 3 7 3 2 3 2" xfId="8683"/>
    <cellStyle name="Total 3 7 3 2 4" xfId="4798"/>
    <cellStyle name="Total 3 7 3 2 4 2" xfId="8684"/>
    <cellStyle name="Total 3 7 3 2 5" xfId="4799"/>
    <cellStyle name="Total 3 7 3 2 5 2" xfId="8762"/>
    <cellStyle name="Total 3 7 3 2 6" xfId="4800"/>
    <cellStyle name="Total 3 7 3 2 6 2" xfId="8790"/>
    <cellStyle name="Total 3 7 3 2 7" xfId="4801"/>
    <cellStyle name="Total 3 7 3 2 7 2" xfId="8685"/>
    <cellStyle name="Total 3 7 3 2 8" xfId="8789"/>
    <cellStyle name="Total 3 7 3 3" xfId="8761"/>
    <cellStyle name="Total 3 7 4" xfId="4802"/>
    <cellStyle name="Total 3 7 4 2" xfId="4803"/>
    <cellStyle name="Total 3 7 4 2 2" xfId="4804"/>
    <cellStyle name="Total 3 7 4 2 2 2" xfId="8763"/>
    <cellStyle name="Total 3 7 4 2 3" xfId="4805"/>
    <cellStyle name="Total 3 7 4 2 3 2" xfId="8791"/>
    <cellStyle name="Total 3 7 4 2 4" xfId="4806"/>
    <cellStyle name="Total 3 7 4 2 4 2" xfId="8688"/>
    <cellStyle name="Total 3 7 4 2 5" xfId="4807"/>
    <cellStyle name="Total 3 7 4 2 5 2" xfId="8689"/>
    <cellStyle name="Total 3 7 4 2 6" xfId="4808"/>
    <cellStyle name="Total 3 7 4 2 6 2" xfId="8690"/>
    <cellStyle name="Total 3 7 4 2 7" xfId="4809"/>
    <cellStyle name="Total 3 7 4 2 7 2" xfId="8691"/>
    <cellStyle name="Total 3 7 4 2 8" xfId="8687"/>
    <cellStyle name="Total 3 7 4 3" xfId="8686"/>
    <cellStyle name="Total 3 7 5" xfId="4810"/>
    <cellStyle name="Total 3 7 5 2" xfId="4811"/>
    <cellStyle name="Total 3 7 5 2 2" xfId="8693"/>
    <cellStyle name="Total 3 7 5 3" xfId="4812"/>
    <cellStyle name="Total 3 7 5 3 2" xfId="8694"/>
    <cellStyle name="Total 3 7 5 4" xfId="4813"/>
    <cellStyle name="Total 3 7 5 4 2" xfId="8695"/>
    <cellStyle name="Total 3 7 5 5" xfId="4814"/>
    <cellStyle name="Total 3 7 5 5 2" xfId="8696"/>
    <cellStyle name="Total 3 7 5 6" xfId="4815"/>
    <cellStyle name="Total 3 7 5 6 2" xfId="8764"/>
    <cellStyle name="Total 3 7 5 7" xfId="4816"/>
    <cellStyle name="Total 3 7 5 7 2" xfId="8792"/>
    <cellStyle name="Total 3 7 5 8" xfId="8692"/>
    <cellStyle name="Total 3 7 6" xfId="8675"/>
    <cellStyle name="Total 3 8" xfId="4817"/>
    <cellStyle name="Total 3 8 2" xfId="4818"/>
    <cellStyle name="Total 3 8 2 2" xfId="4819"/>
    <cellStyle name="Total 3 8 2 2 2" xfId="4820"/>
    <cellStyle name="Total 3 8 2 2 2 2" xfId="8765"/>
    <cellStyle name="Total 3 8 2 2 3" xfId="4821"/>
    <cellStyle name="Total 3 8 2 2 3 2" xfId="8793"/>
    <cellStyle name="Total 3 8 2 2 4" xfId="4822"/>
    <cellStyle name="Total 3 8 2 2 4 2" xfId="8700"/>
    <cellStyle name="Total 3 8 2 2 5" xfId="4823"/>
    <cellStyle name="Total 3 8 2 2 5 2" xfId="8701"/>
    <cellStyle name="Total 3 8 2 2 6" xfId="4824"/>
    <cellStyle name="Total 3 8 2 2 6 2" xfId="8702"/>
    <cellStyle name="Total 3 8 2 2 7" xfId="4825"/>
    <cellStyle name="Total 3 8 2 2 7 2" xfId="8976"/>
    <cellStyle name="Total 3 8 2 2 8" xfId="8699"/>
    <cellStyle name="Total 3 8 2 3" xfId="8698"/>
    <cellStyle name="Total 3 8 3" xfId="4826"/>
    <cellStyle name="Total 3 8 3 2" xfId="4827"/>
    <cellStyle name="Total 3 8 3 2 2" xfId="4828"/>
    <cellStyle name="Total 3 8 3 2 2 2" xfId="8704"/>
    <cellStyle name="Total 3 8 3 2 3" xfId="4829"/>
    <cellStyle name="Total 3 8 3 2 3 2" xfId="8705"/>
    <cellStyle name="Total 3 8 3 2 4" xfId="4830"/>
    <cellStyle name="Total 3 8 3 2 4 2" xfId="8706"/>
    <cellStyle name="Total 3 8 3 2 5" xfId="4831"/>
    <cellStyle name="Total 3 8 3 2 5 2" xfId="8707"/>
    <cellStyle name="Total 3 8 3 2 6" xfId="4832"/>
    <cellStyle name="Total 3 8 3 2 6 2" xfId="8982"/>
    <cellStyle name="Total 3 8 3 2 7" xfId="4833"/>
    <cellStyle name="Total 3 8 3 2 7 2" xfId="8795"/>
    <cellStyle name="Total 3 8 3 2 8" xfId="8703"/>
    <cellStyle name="Total 3 8 3 3" xfId="8794"/>
    <cellStyle name="Total 3 8 4" xfId="4834"/>
    <cellStyle name="Total 3 8 4 2" xfId="4835"/>
    <cellStyle name="Total 3 8 4 2 2" xfId="4836"/>
    <cellStyle name="Total 3 8 4 2 2 2" xfId="4971"/>
    <cellStyle name="Total 3 8 4 2 3" xfId="4837"/>
    <cellStyle name="Total 3 8 4 2 3 2" xfId="8766"/>
    <cellStyle name="Total 3 8 4 2 4" xfId="4838"/>
    <cellStyle name="Total 3 8 4 2 4 2" xfId="8845"/>
    <cellStyle name="Total 3 8 4 2 5" xfId="4839"/>
    <cellStyle name="Total 3 8 4 2 5 2" xfId="8710"/>
    <cellStyle name="Total 3 8 4 2 6" xfId="4840"/>
    <cellStyle name="Total 3 8 4 2 6 2" xfId="8711"/>
    <cellStyle name="Total 3 8 4 2 7" xfId="4841"/>
    <cellStyle name="Total 3 8 4 2 7 2" xfId="8712"/>
    <cellStyle name="Total 3 8 4 2 8" xfId="8709"/>
    <cellStyle name="Total 3 8 4 3" xfId="8708"/>
    <cellStyle name="Total 3 8 5" xfId="4842"/>
    <cellStyle name="Total 3 8 5 2" xfId="4843"/>
    <cellStyle name="Total 3 8 5 2 2" xfId="8863"/>
    <cellStyle name="Total 3 8 5 3" xfId="4844"/>
    <cellStyle name="Total 3 8 5 3 2" xfId="8713"/>
    <cellStyle name="Total 3 8 5 4" xfId="4845"/>
    <cellStyle name="Total 3 8 5 4 2" xfId="8714"/>
    <cellStyle name="Total 3 8 5 5" xfId="4846"/>
    <cellStyle name="Total 3 8 5 5 2" xfId="8715"/>
    <cellStyle name="Total 3 8 5 6" xfId="4847"/>
    <cellStyle name="Total 3 8 5 6 2" xfId="8716"/>
    <cellStyle name="Total 3 8 5 7" xfId="4848"/>
    <cellStyle name="Total 3 8 5 7 2" xfId="8717"/>
    <cellStyle name="Total 3 8 5 8" xfId="8767"/>
    <cellStyle name="Total 3 8 6" xfId="8697"/>
    <cellStyle name="Total 3 9" xfId="4849"/>
    <cellStyle name="Total 3 9 2" xfId="4850"/>
    <cellStyle name="Total 3 9 2 2" xfId="4851"/>
    <cellStyle name="Total 3 9 2 2 2" xfId="8720"/>
    <cellStyle name="Total 3 9 2 3" xfId="4852"/>
    <cellStyle name="Total 3 9 2 3 2" xfId="8721"/>
    <cellStyle name="Total 3 9 2 4" xfId="4853"/>
    <cellStyle name="Total 3 9 2 4 2" xfId="8768"/>
    <cellStyle name="Total 3 9 2 5" xfId="4854"/>
    <cellStyle name="Total 3 9 2 5 2" xfId="8796"/>
    <cellStyle name="Total 3 9 2 6" xfId="4855"/>
    <cellStyle name="Total 3 9 2 6 2" xfId="8722"/>
    <cellStyle name="Total 3 9 2 7" xfId="4856"/>
    <cellStyle name="Total 3 9 2 7 2" xfId="8723"/>
    <cellStyle name="Total 3 9 2 8" xfId="8719"/>
    <cellStyle name="Total 3 9 3" xfId="8718"/>
    <cellStyle name="Total 4" xfId="4857"/>
    <cellStyle name="Total 4 2" xfId="8724"/>
    <cellStyle name="Total 5" xfId="4938"/>
    <cellStyle name="Total 6" xfId="8773"/>
    <cellStyle name="Total 7" xfId="9255"/>
    <cellStyle name="Total 8" xfId="9246"/>
    <cellStyle name="UDI´s" xfId="50"/>
    <cellStyle name="Warning Text" xfId="4858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1"/>
  <sheetViews>
    <sheetView showGridLines="0" tabSelected="1" zoomScaleNormal="100" workbookViewId="0">
      <selection activeCell="G21" sqref="G21"/>
    </sheetView>
  </sheetViews>
  <sheetFormatPr baseColWidth="10" defaultColWidth="11.42578125" defaultRowHeight="12.75"/>
  <cols>
    <col min="1" max="1" width="4.5703125" style="16" customWidth="1"/>
    <col min="2" max="2" width="30" style="16" customWidth="1"/>
    <col min="3" max="3" width="13.85546875" style="16" bestFit="1" customWidth="1"/>
    <col min="4" max="4" width="15.42578125" style="16" customWidth="1"/>
    <col min="5" max="5" width="13.85546875" style="16" bestFit="1" customWidth="1"/>
    <col min="6" max="16384" width="11.42578125" style="16"/>
  </cols>
  <sheetData>
    <row r="1" spans="1:5">
      <c r="B1" s="217" t="s">
        <v>66</v>
      </c>
      <c r="C1" s="217"/>
      <c r="D1" s="217"/>
      <c r="E1" s="217"/>
    </row>
    <row r="2" spans="1:5" ht="25.5" customHeight="1">
      <c r="B2" s="218" t="s">
        <v>158</v>
      </c>
      <c r="C2" s="217"/>
      <c r="D2" s="217"/>
      <c r="E2" s="217"/>
    </row>
    <row r="3" spans="1:5" ht="12.75" customHeight="1">
      <c r="B3" s="218" t="s">
        <v>184</v>
      </c>
      <c r="C3" s="218"/>
      <c r="D3" s="218"/>
      <c r="E3" s="218"/>
    </row>
    <row r="4" spans="1:5" s="92" customFormat="1" ht="12.75" customHeight="1">
      <c r="B4" s="216" t="s">
        <v>185</v>
      </c>
      <c r="C4" s="216"/>
      <c r="D4" s="216"/>
      <c r="E4" s="216"/>
    </row>
    <row r="5" spans="1:5" s="92" customFormat="1" ht="12.75" customHeight="1" thickBot="1">
      <c r="B5" s="219"/>
      <c r="C5" s="219"/>
      <c r="D5" s="219"/>
      <c r="E5" s="219"/>
    </row>
    <row r="6" spans="1:5" ht="36" customHeight="1" thickTop="1">
      <c r="B6" s="83" t="s">
        <v>0</v>
      </c>
      <c r="C6" s="84" t="s">
        <v>69</v>
      </c>
      <c r="D6" s="84" t="s">
        <v>101</v>
      </c>
      <c r="E6" s="85" t="s">
        <v>82</v>
      </c>
    </row>
    <row r="7" spans="1:5">
      <c r="A7" s="204">
        <v>15</v>
      </c>
      <c r="B7" s="197" t="s">
        <v>1</v>
      </c>
      <c r="C7" s="191">
        <f>+'DISTRIBUCIÓN ISN'!D6</f>
        <v>1026670.59</v>
      </c>
      <c r="D7" s="191">
        <f>+'DIST CTRL VEHI'!E6</f>
        <v>29480.359796032622</v>
      </c>
      <c r="E7" s="193">
        <f t="shared" ref="E7:E38" si="0">SUM(C7:D7)</f>
        <v>1056150.9497960326</v>
      </c>
    </row>
    <row r="8" spans="1:5">
      <c r="A8" s="204">
        <v>11</v>
      </c>
      <c r="B8" s="197" t="s">
        <v>2</v>
      </c>
      <c r="C8" s="191">
        <f>+'DISTRIBUCIÓN ISN'!D7</f>
        <v>1847569.78</v>
      </c>
      <c r="D8" s="191">
        <f>+'DIST CTRL VEHI'!E7</f>
        <v>50211.350049575405</v>
      </c>
      <c r="E8" s="193">
        <f t="shared" si="0"/>
        <v>1897781.1300495754</v>
      </c>
    </row>
    <row r="9" spans="1:5">
      <c r="A9" s="204">
        <v>12</v>
      </c>
      <c r="B9" s="197" t="s">
        <v>160</v>
      </c>
      <c r="C9" s="191">
        <f>+'DISTRIBUCIÓN ISN'!D8</f>
        <v>1807823.28</v>
      </c>
      <c r="D9" s="191">
        <f>+'DIST CTRL VEHI'!E8</f>
        <v>9473.839631995359</v>
      </c>
      <c r="E9" s="193">
        <f t="shared" si="0"/>
        <v>1817297.1196319954</v>
      </c>
    </row>
    <row r="10" spans="1:5">
      <c r="A10" s="204">
        <v>13</v>
      </c>
      <c r="B10" s="197" t="s">
        <v>3</v>
      </c>
      <c r="C10" s="191">
        <f>+'DISTRIBUCIÓN ISN'!D9</f>
        <v>5527398.5300000003</v>
      </c>
      <c r="D10" s="191">
        <f>+'DIST CTRL VEHI'!E9</f>
        <v>702903.17222563224</v>
      </c>
      <c r="E10" s="193">
        <f t="shared" si="0"/>
        <v>6230301.702225633</v>
      </c>
    </row>
    <row r="11" spans="1:5">
      <c r="A11" s="204">
        <v>14</v>
      </c>
      <c r="B11" s="197" t="s">
        <v>161</v>
      </c>
      <c r="C11" s="191">
        <f>+'DISTRIBUCIÓN ISN'!D10</f>
        <v>6723605.29</v>
      </c>
      <c r="D11" s="191">
        <f>+'DIST CTRL VEHI'!E10</f>
        <v>128008.29196878437</v>
      </c>
      <c r="E11" s="193">
        <f t="shared" si="0"/>
        <v>6851613.5819687843</v>
      </c>
    </row>
    <row r="12" spans="1:5">
      <c r="A12" s="204">
        <v>17</v>
      </c>
      <c r="B12" s="197" t="s">
        <v>4</v>
      </c>
      <c r="C12" s="191">
        <f>+'DISTRIBUCIÓN ISN'!D11</f>
        <v>80536287.799999997</v>
      </c>
      <c r="D12" s="191">
        <f>+'DIST CTRL VEHI'!E11</f>
        <v>7232217.7181284111</v>
      </c>
      <c r="E12" s="193">
        <f t="shared" si="0"/>
        <v>87768505.51812841</v>
      </c>
    </row>
    <row r="13" spans="1:5">
      <c r="A13" s="204">
        <v>16</v>
      </c>
      <c r="B13" s="197" t="s">
        <v>5</v>
      </c>
      <c r="C13" s="191">
        <f>+'DISTRIBUCIÓN ISN'!D12</f>
        <v>7495081.8899999997</v>
      </c>
      <c r="D13" s="191">
        <f>+'DIST CTRL VEHI'!E12</f>
        <v>62917.440850133891</v>
      </c>
      <c r="E13" s="193">
        <f t="shared" si="0"/>
        <v>7557999.3308501337</v>
      </c>
    </row>
    <row r="14" spans="1:5">
      <c r="A14" s="204">
        <v>18</v>
      </c>
      <c r="B14" s="197" t="s">
        <v>6</v>
      </c>
      <c r="C14" s="191">
        <f>+'DISTRIBUCIÓN ISN'!D13</f>
        <v>1217449.57</v>
      </c>
      <c r="D14" s="191">
        <f>+'DIST CTRL VEHI'!E13</f>
        <v>24409.069169493931</v>
      </c>
      <c r="E14" s="193">
        <f t="shared" si="0"/>
        <v>1241858.6391694939</v>
      </c>
    </row>
    <row r="15" spans="1:5">
      <c r="A15" s="204">
        <v>19</v>
      </c>
      <c r="B15" s="197" t="s">
        <v>162</v>
      </c>
      <c r="C15" s="191">
        <f>+'DISTRIBUCIÓN ISN'!D14</f>
        <v>12133606.279999999</v>
      </c>
      <c r="D15" s="191">
        <f>+'DIST CTRL VEHI'!E14</f>
        <v>1287383.3490513226</v>
      </c>
      <c r="E15" s="193">
        <f t="shared" si="0"/>
        <v>13420989.629051322</v>
      </c>
    </row>
    <row r="16" spans="1:5">
      <c r="A16" s="204">
        <v>20</v>
      </c>
      <c r="B16" s="197" t="s">
        <v>100</v>
      </c>
      <c r="C16" s="191">
        <f>+'DISTRIBUCIÓN ISN'!D15</f>
        <v>4110771.18</v>
      </c>
      <c r="D16" s="191">
        <f>+'DIST CTRL VEHI'!E15</f>
        <v>232554.89873127433</v>
      </c>
      <c r="E16" s="193">
        <f t="shared" si="0"/>
        <v>4343326.0787312742</v>
      </c>
    </row>
    <row r="17" spans="1:5">
      <c r="A17" s="204">
        <v>23</v>
      </c>
      <c r="B17" s="197" t="s">
        <v>67</v>
      </c>
      <c r="C17" s="191">
        <f>+'DISTRIBUCIÓN ISN'!D16</f>
        <v>2439880.12</v>
      </c>
      <c r="D17" s="191">
        <f>+'DIST CTRL VEHI'!E16</f>
        <v>135531.63520595717</v>
      </c>
      <c r="E17" s="193">
        <f t="shared" si="0"/>
        <v>2575411.7552059572</v>
      </c>
    </row>
    <row r="18" spans="1:5">
      <c r="A18" s="204">
        <v>21</v>
      </c>
      <c r="B18" s="197" t="s">
        <v>7</v>
      </c>
      <c r="C18" s="191">
        <f>+'DISTRIBUCIÓN ISN'!D17</f>
        <v>6158202.1299999999</v>
      </c>
      <c r="D18" s="191">
        <f>+'DIST CTRL VEHI'!E17</f>
        <v>123661.47143175121</v>
      </c>
      <c r="E18" s="193">
        <f t="shared" si="0"/>
        <v>6281863.6014317507</v>
      </c>
    </row>
    <row r="19" spans="1:5">
      <c r="A19" s="204">
        <v>22</v>
      </c>
      <c r="B19" s="197" t="s">
        <v>163</v>
      </c>
      <c r="C19" s="191">
        <f>+'DISTRIBUCIÓN ISN'!D18</f>
        <v>11002650.539999999</v>
      </c>
      <c r="D19" s="191">
        <f>+'DIST CTRL VEHI'!E18</f>
        <v>337825.97558326984</v>
      </c>
      <c r="E19" s="193">
        <f t="shared" si="0"/>
        <v>11340476.515583269</v>
      </c>
    </row>
    <row r="20" spans="1:5">
      <c r="A20" s="204">
        <v>25</v>
      </c>
      <c r="B20" s="197" t="s">
        <v>8</v>
      </c>
      <c r="C20" s="191">
        <f>+'DISTRIBUCIÓN ISN'!D19</f>
        <v>16356718.24</v>
      </c>
      <c r="D20" s="191">
        <f>+'DIST CTRL VEHI'!E19</f>
        <v>265991.97978537559</v>
      </c>
      <c r="E20" s="193">
        <f t="shared" si="0"/>
        <v>16622710.219785376</v>
      </c>
    </row>
    <row r="21" spans="1:5">
      <c r="A21" s="204">
        <v>27</v>
      </c>
      <c r="B21" s="197" t="s">
        <v>9</v>
      </c>
      <c r="C21" s="191">
        <f>+'DISTRIBUCIÓN ISN'!D20</f>
        <v>2045003.23</v>
      </c>
      <c r="D21" s="191">
        <f>+'DIST CTRL VEHI'!E20</f>
        <v>16997.182869168148</v>
      </c>
      <c r="E21" s="193">
        <f t="shared" si="0"/>
        <v>2062000.4128691682</v>
      </c>
    </row>
    <row r="22" spans="1:5">
      <c r="A22" s="204">
        <v>26</v>
      </c>
      <c r="B22" s="197" t="s">
        <v>164</v>
      </c>
      <c r="C22" s="191">
        <f>+'DISTRIBUCIÓN ISN'!D21</f>
        <v>1523056.4</v>
      </c>
      <c r="D22" s="191">
        <f>+'DIST CTRL VEHI'!E21</f>
        <v>36334.961412123383</v>
      </c>
      <c r="E22" s="193">
        <f t="shared" si="0"/>
        <v>1559391.3614121233</v>
      </c>
    </row>
    <row r="23" spans="1:5">
      <c r="A23" s="204">
        <v>29</v>
      </c>
      <c r="B23" s="197" t="s">
        <v>10</v>
      </c>
      <c r="C23" s="191">
        <f>+'DISTRIBUCIÓN ISN'!D22</f>
        <v>13385154.189999999</v>
      </c>
      <c r="D23" s="191">
        <f>+'DIST CTRL VEHI'!E22</f>
        <v>225421.65477306608</v>
      </c>
      <c r="E23" s="193">
        <f t="shared" si="0"/>
        <v>13610575.844773065</v>
      </c>
    </row>
    <row r="24" spans="1:5">
      <c r="A24" s="204">
        <v>30</v>
      </c>
      <c r="B24" s="197" t="s">
        <v>165</v>
      </c>
      <c r="C24" s="191">
        <f>+'DISTRIBUCIÓN ISN'!D23</f>
        <v>22430515.289999999</v>
      </c>
      <c r="D24" s="191">
        <f>+'DIST CTRL VEHI'!E23</f>
        <v>1677705.5418895315</v>
      </c>
      <c r="E24" s="193">
        <f t="shared" si="0"/>
        <v>24108220.831889533</v>
      </c>
    </row>
    <row r="25" spans="1:5">
      <c r="A25" s="204">
        <v>32</v>
      </c>
      <c r="B25" s="197" t="s">
        <v>11</v>
      </c>
      <c r="C25" s="191">
        <f>+'DISTRIBUCIÓN ISN'!D24</f>
        <v>2569746.5</v>
      </c>
      <c r="D25" s="191">
        <f>+'DIST CTRL VEHI'!E24</f>
        <v>58793.534186794735</v>
      </c>
      <c r="E25" s="193">
        <f t="shared" si="0"/>
        <v>2628540.0341867949</v>
      </c>
    </row>
    <row r="26" spans="1:5">
      <c r="A26" s="204">
        <v>33</v>
      </c>
      <c r="B26" s="197" t="s">
        <v>12</v>
      </c>
      <c r="C26" s="191">
        <f>+'DISTRIBUCIÓN ISN'!D25</f>
        <v>37476134.109999999</v>
      </c>
      <c r="D26" s="191">
        <f>+'DIST CTRL VEHI'!E25</f>
        <v>4240379.1623442769</v>
      </c>
      <c r="E26" s="193">
        <f t="shared" si="0"/>
        <v>41716513.272344276</v>
      </c>
    </row>
    <row r="27" spans="1:5">
      <c r="A27" s="204">
        <v>34</v>
      </c>
      <c r="B27" s="197" t="s">
        <v>166</v>
      </c>
      <c r="C27" s="191">
        <f>+'DISTRIBUCIÓN ISN'!D26</f>
        <v>5189991.55</v>
      </c>
      <c r="D27" s="191">
        <f>+'DIST CTRL VEHI'!E26</f>
        <v>174708.74850767915</v>
      </c>
      <c r="E27" s="193">
        <f t="shared" si="0"/>
        <v>5364700.2985076793</v>
      </c>
    </row>
    <row r="28" spans="1:5">
      <c r="A28" s="204">
        <v>35</v>
      </c>
      <c r="B28" s="197" t="s">
        <v>13</v>
      </c>
      <c r="C28" s="191">
        <f>+'DISTRIBUCIÓN ISN'!D27</f>
        <v>829479.21</v>
      </c>
      <c r="D28" s="191">
        <f>+'DIST CTRL VEHI'!E27</f>
        <v>16105.527374392112</v>
      </c>
      <c r="E28" s="193">
        <f t="shared" si="0"/>
        <v>845584.73737439211</v>
      </c>
    </row>
    <row r="29" spans="1:5">
      <c r="A29" s="204">
        <v>61</v>
      </c>
      <c r="B29" s="197" t="s">
        <v>14</v>
      </c>
      <c r="C29" s="191">
        <f>+'DISTRIBUCIÓN ISN'!D28</f>
        <v>3808497.16</v>
      </c>
      <c r="D29" s="191">
        <f>+'DIST CTRL VEHI'!E28</f>
        <v>16774.268995474136</v>
      </c>
      <c r="E29" s="193">
        <f t="shared" si="0"/>
        <v>3825271.4289954742</v>
      </c>
    </row>
    <row r="30" spans="1:5">
      <c r="A30" s="204">
        <v>36</v>
      </c>
      <c r="B30" s="197" t="s">
        <v>15</v>
      </c>
      <c r="C30" s="191">
        <f>+'DISTRIBUCIÓN ISN'!D29</f>
        <v>4089415.71</v>
      </c>
      <c r="D30" s="191">
        <f>+'DIST CTRL VEHI'!E29</f>
        <v>324841.24244059384</v>
      </c>
      <c r="E30" s="193">
        <f t="shared" si="0"/>
        <v>4414256.9524405934</v>
      </c>
    </row>
    <row r="31" spans="1:5">
      <c r="A31" s="204">
        <v>28</v>
      </c>
      <c r="B31" s="197" t="s">
        <v>16</v>
      </c>
      <c r="C31" s="191">
        <f>+'DISTRIBUCIÓN ISN'!D30</f>
        <v>65017091.350000001</v>
      </c>
      <c r="D31" s="191">
        <f>+'DIST CTRL VEHI'!E30</f>
        <v>10109199.900491709</v>
      </c>
      <c r="E31" s="193">
        <f t="shared" si="0"/>
        <v>75126291.250491709</v>
      </c>
    </row>
    <row r="32" spans="1:5">
      <c r="A32" s="204">
        <v>37</v>
      </c>
      <c r="B32" s="197" t="s">
        <v>167</v>
      </c>
      <c r="C32" s="191">
        <f>+'DISTRIBUCIÓN ISN'!D31</f>
        <v>1545564.77</v>
      </c>
      <c r="D32" s="191">
        <f>+'DIST CTRL VEHI'!E31</f>
        <v>17833.109895520676</v>
      </c>
      <c r="E32" s="193">
        <f t="shared" si="0"/>
        <v>1563397.8798955206</v>
      </c>
    </row>
    <row r="33" spans="1:5">
      <c r="A33" s="204">
        <v>39</v>
      </c>
      <c r="B33" s="197" t="s">
        <v>17</v>
      </c>
      <c r="C33" s="191">
        <f>+'DISTRIBUCIÓN ISN'!D32</f>
        <v>2663026.1800000002</v>
      </c>
      <c r="D33" s="191">
        <f>+'DIST CTRL VEHI'!E32</f>
        <v>190647.09047680075</v>
      </c>
      <c r="E33" s="193">
        <f t="shared" si="0"/>
        <v>2853673.2704768009</v>
      </c>
    </row>
    <row r="34" spans="1:5">
      <c r="A34" s="204">
        <v>38</v>
      </c>
      <c r="B34" s="197" t="s">
        <v>18</v>
      </c>
      <c r="C34" s="191">
        <f>+'DISTRIBUCIÓN ISN'!D33</f>
        <v>1436663.37</v>
      </c>
      <c r="D34" s="191">
        <f>+'DIST CTRL VEHI'!E33</f>
        <v>17331.553679709159</v>
      </c>
      <c r="E34" s="193">
        <f t="shared" si="0"/>
        <v>1453994.9236797092</v>
      </c>
    </row>
    <row r="35" spans="1:5">
      <c r="A35" s="204">
        <v>40</v>
      </c>
      <c r="B35" s="197" t="s">
        <v>19</v>
      </c>
      <c r="C35" s="191">
        <f>+'DISTRIBUCIÓN ISN'!D34</f>
        <v>2131201.34</v>
      </c>
      <c r="D35" s="191">
        <f>+'DIST CTRL VEHI'!E34</f>
        <v>66484.062829238028</v>
      </c>
      <c r="E35" s="193">
        <f t="shared" si="0"/>
        <v>2197685.4028292377</v>
      </c>
    </row>
    <row r="36" spans="1:5">
      <c r="A36" s="204">
        <v>41</v>
      </c>
      <c r="B36" s="197" t="s">
        <v>20</v>
      </c>
      <c r="C36" s="191">
        <f>+'DISTRIBUCIÓN ISN'!D35</f>
        <v>1959413.67</v>
      </c>
      <c r="D36" s="191">
        <f>+'DIST CTRL VEHI'!E35</f>
        <v>16997.182869168148</v>
      </c>
      <c r="E36" s="193">
        <f t="shared" si="0"/>
        <v>1976410.8528691682</v>
      </c>
    </row>
    <row r="37" spans="1:5">
      <c r="A37" s="204">
        <v>42</v>
      </c>
      <c r="B37" s="197" t="s">
        <v>168</v>
      </c>
      <c r="C37" s="191">
        <f>+'DISTRIBUCIÓN ISN'!D36</f>
        <v>20817577.390000001</v>
      </c>
      <c r="D37" s="191">
        <f>+'DIST CTRL VEHI'!E36</f>
        <v>2099737.2332607126</v>
      </c>
      <c r="E37" s="193">
        <f t="shared" si="0"/>
        <v>22917314.623260714</v>
      </c>
    </row>
    <row r="38" spans="1:5">
      <c r="A38" s="204">
        <v>43</v>
      </c>
      <c r="B38" s="197" t="s">
        <v>21</v>
      </c>
      <c r="C38" s="191">
        <f>+'DISTRIBUCIÓN ISN'!D37</f>
        <v>3633904.27</v>
      </c>
      <c r="D38" s="191">
        <f>+'DIST CTRL VEHI'!E37</f>
        <v>32043.869343513717</v>
      </c>
      <c r="E38" s="193">
        <f t="shared" si="0"/>
        <v>3665948.1393435136</v>
      </c>
    </row>
    <row r="39" spans="1:5">
      <c r="A39" s="204">
        <v>44</v>
      </c>
      <c r="B39" s="197" t="s">
        <v>22</v>
      </c>
      <c r="C39" s="191">
        <f>+'DISTRIBUCIÓN ISN'!D38</f>
        <v>13332891.859999999</v>
      </c>
      <c r="D39" s="191">
        <f>+'DIST CTRL VEHI'!E38</f>
        <v>622821.36310105969</v>
      </c>
      <c r="E39" s="193">
        <f t="shared" ref="E39:E57" si="1">SUM(C39:D39)</f>
        <v>13955713.223101059</v>
      </c>
    </row>
    <row r="40" spans="1:5">
      <c r="A40" s="204">
        <v>46</v>
      </c>
      <c r="B40" s="197" t="s">
        <v>169</v>
      </c>
      <c r="C40" s="191">
        <f>+'DISTRIBUCIÓN ISN'!D39</f>
        <v>2654109.77</v>
      </c>
      <c r="D40" s="191">
        <f>+'DIST CTRL VEHI'!E39</f>
        <v>67487.17526086107</v>
      </c>
      <c r="E40" s="193">
        <f t="shared" si="1"/>
        <v>2721596.945260861</v>
      </c>
    </row>
    <row r="41" spans="1:5">
      <c r="A41" s="204">
        <v>49</v>
      </c>
      <c r="B41" s="197" t="s">
        <v>23</v>
      </c>
      <c r="C41" s="191">
        <f>+'DISTRIBUCIÓN ISN'!D40</f>
        <v>2325739.48</v>
      </c>
      <c r="D41" s="191">
        <f>+'DIST CTRL VEHI'!E40</f>
        <v>14433.673321687051</v>
      </c>
      <c r="E41" s="193">
        <f t="shared" si="1"/>
        <v>2340173.1533216871</v>
      </c>
    </row>
    <row r="42" spans="1:5">
      <c r="A42" s="204">
        <v>48</v>
      </c>
      <c r="B42" s="197" t="s">
        <v>24</v>
      </c>
      <c r="C42" s="191">
        <f>+'DISTRIBUCIÓN ISN'!D41</f>
        <v>2975697.49</v>
      </c>
      <c r="D42" s="191">
        <f>+'DIST CTRL VEHI'!E41</f>
        <v>24186.155295799923</v>
      </c>
      <c r="E42" s="193">
        <f t="shared" si="1"/>
        <v>2999883.6452958002</v>
      </c>
    </row>
    <row r="43" spans="1:5">
      <c r="A43" s="204">
        <v>47</v>
      </c>
      <c r="B43" s="197" t="s">
        <v>25</v>
      </c>
      <c r="C43" s="191">
        <f>+'DISTRIBUCIÓN ISN'!D42</f>
        <v>4041593.79</v>
      </c>
      <c r="D43" s="191">
        <f>+'DIST CTRL VEHI'!E42</f>
        <v>40848.967354427055</v>
      </c>
      <c r="E43" s="193">
        <f t="shared" si="1"/>
        <v>4082442.7573544271</v>
      </c>
    </row>
    <row r="44" spans="1:5">
      <c r="A44" s="204">
        <v>45</v>
      </c>
      <c r="B44" s="197" t="s">
        <v>26</v>
      </c>
      <c r="C44" s="191">
        <f>+'DISTRIBUCIÓN ISN'!D43</f>
        <v>9486757.7899999991</v>
      </c>
      <c r="D44" s="191">
        <f>+'DIST CTRL VEHI'!E43</f>
        <v>786495.87486088544</v>
      </c>
      <c r="E44" s="193">
        <f t="shared" si="1"/>
        <v>10273253.664860884</v>
      </c>
    </row>
    <row r="45" spans="1:5">
      <c r="A45" s="204">
        <v>70</v>
      </c>
      <c r="B45" s="197" t="s">
        <v>27</v>
      </c>
      <c r="C45" s="191">
        <f>+'DISTRIBUCIÓN ISN'!D44</f>
        <v>276742313.75</v>
      </c>
      <c r="D45" s="191">
        <f>+'DIST CTRL VEHI'!E44</f>
        <v>22585020.669524282</v>
      </c>
      <c r="E45" s="193">
        <f t="shared" si="1"/>
        <v>299327334.41952431</v>
      </c>
    </row>
    <row r="46" spans="1:5">
      <c r="A46" s="204">
        <v>50</v>
      </c>
      <c r="B46" s="197" t="s">
        <v>170</v>
      </c>
      <c r="C46" s="191">
        <f>+'DISTRIBUCIÓN ISN'!D45</f>
        <v>1090147.96</v>
      </c>
      <c r="D46" s="191">
        <f>+'DIST CTRL VEHI'!E45</f>
        <v>9473.839631995359</v>
      </c>
      <c r="E46" s="193">
        <f t="shared" si="1"/>
        <v>1099621.7996319954</v>
      </c>
    </row>
    <row r="47" spans="1:5">
      <c r="A47" s="204">
        <v>51</v>
      </c>
      <c r="B47" s="197" t="s">
        <v>102</v>
      </c>
      <c r="C47" s="191">
        <f>+'DISTRIBUCIÓN ISN'!D46</f>
        <v>6342031.4900000002</v>
      </c>
      <c r="D47" s="191">
        <f>+'DIST CTRL VEHI'!E46</f>
        <v>414062.52038662077</v>
      </c>
      <c r="E47" s="193">
        <f t="shared" si="1"/>
        <v>6756094.0103866206</v>
      </c>
    </row>
    <row r="48" spans="1:5">
      <c r="A48" s="204">
        <v>52</v>
      </c>
      <c r="B48" s="197" t="s">
        <v>171</v>
      </c>
      <c r="C48" s="191">
        <f>+'DISTRIBUCIÓN ISN'!D47</f>
        <v>2147835.84</v>
      </c>
      <c r="D48" s="191">
        <f>+'DIST CTRL VEHI'!E47</f>
        <v>58291.977970983215</v>
      </c>
      <c r="E48" s="193">
        <f t="shared" si="1"/>
        <v>2206127.8179709832</v>
      </c>
    </row>
    <row r="49" spans="1:5">
      <c r="A49" s="204">
        <v>53</v>
      </c>
      <c r="B49" s="197" t="s">
        <v>28</v>
      </c>
      <c r="C49" s="191">
        <f>+'DISTRIBUCIÓN ISN'!D48</f>
        <v>2323540.2599999998</v>
      </c>
      <c r="D49" s="191">
        <f>+'DIST CTRL VEHI'!E48</f>
        <v>11591.521432088441</v>
      </c>
      <c r="E49" s="193">
        <f t="shared" si="1"/>
        <v>2335131.781432088</v>
      </c>
    </row>
    <row r="50" spans="1:5">
      <c r="A50" s="204">
        <v>54</v>
      </c>
      <c r="B50" s="197" t="s">
        <v>29</v>
      </c>
      <c r="C50" s="191">
        <f>+'DISTRIBUCIÓN ISN'!D49</f>
        <v>6932709.5599999996</v>
      </c>
      <c r="D50" s="191">
        <f>+'DIST CTRL VEHI'!E49</f>
        <v>417239.04308676033</v>
      </c>
      <c r="E50" s="193">
        <f t="shared" si="1"/>
        <v>7349948.6030867603</v>
      </c>
    </row>
    <row r="51" spans="1:5">
      <c r="A51" s="204">
        <v>55</v>
      </c>
      <c r="B51" s="197" t="s">
        <v>30</v>
      </c>
      <c r="C51" s="191">
        <f>+'DISTRIBUCIÓN ISN'!D50</f>
        <v>6498178.7400000002</v>
      </c>
      <c r="D51" s="191">
        <f>+'DIST CTRL VEHI'!E50</f>
        <v>400464.77409128624</v>
      </c>
      <c r="E51" s="193">
        <f t="shared" si="1"/>
        <v>6898643.5140912868</v>
      </c>
    </row>
    <row r="52" spans="1:5">
      <c r="A52" s="204">
        <v>58</v>
      </c>
      <c r="B52" s="197" t="s">
        <v>172</v>
      </c>
      <c r="C52" s="191">
        <f>+'DISTRIBUCIÓN ISN'!D51</f>
        <v>60620880.240000002</v>
      </c>
      <c r="D52" s="191">
        <f>+'DIST CTRL VEHI'!E51</f>
        <v>8953502.9223251212</v>
      </c>
      <c r="E52" s="193">
        <f t="shared" si="1"/>
        <v>69574383.162325129</v>
      </c>
    </row>
    <row r="53" spans="1:5">
      <c r="A53" s="204">
        <v>31</v>
      </c>
      <c r="B53" s="197" t="s">
        <v>173</v>
      </c>
      <c r="C53" s="191">
        <f>+'DISTRIBUCIÓN ISN'!D52</f>
        <v>112240950.04000001</v>
      </c>
      <c r="D53" s="191">
        <f>+'DIST CTRL VEHI'!E52</f>
        <v>5381196.6394417891</v>
      </c>
      <c r="E53" s="193">
        <f t="shared" si="1"/>
        <v>117622146.67944179</v>
      </c>
    </row>
    <row r="54" spans="1:5">
      <c r="A54" s="204">
        <v>57</v>
      </c>
      <c r="B54" s="197" t="s">
        <v>31</v>
      </c>
      <c r="C54" s="191">
        <f>+'DISTRIBUCIÓN ISN'!D53</f>
        <v>39264664.450000003</v>
      </c>
      <c r="D54" s="191">
        <f>+'DIST CTRL VEHI'!E53</f>
        <v>3605520.4500637399</v>
      </c>
      <c r="E54" s="193">
        <f t="shared" si="1"/>
        <v>42870184.900063746</v>
      </c>
    </row>
    <row r="55" spans="1:5">
      <c r="A55" s="204">
        <v>56</v>
      </c>
      <c r="B55" s="197" t="s">
        <v>32</v>
      </c>
      <c r="C55" s="191">
        <f>+'DISTRIBUCIÓN ISN'!D54</f>
        <v>7740753.29</v>
      </c>
      <c r="D55" s="191">
        <f>+'DIST CTRL VEHI'!E54</f>
        <v>952845.35310503922</v>
      </c>
      <c r="E55" s="193">
        <f t="shared" si="1"/>
        <v>8693598.6431050394</v>
      </c>
    </row>
    <row r="56" spans="1:5">
      <c r="A56" s="204">
        <v>59</v>
      </c>
      <c r="B56" s="197" t="s">
        <v>33</v>
      </c>
      <c r="C56" s="191">
        <f>+'DISTRIBUCIÓN ISN'!D55</f>
        <v>1797502.98</v>
      </c>
      <c r="D56" s="191">
        <f>+'DIST CTRL VEHI'!E55</f>
        <v>16272.712779662619</v>
      </c>
      <c r="E56" s="193">
        <f t="shared" si="1"/>
        <v>1813775.6927796626</v>
      </c>
    </row>
    <row r="57" spans="1:5">
      <c r="A57" s="204">
        <v>60</v>
      </c>
      <c r="B57" s="197" t="s">
        <v>34</v>
      </c>
      <c r="C57" s="191">
        <f>+'DISTRIBUCIÓN ISN'!D56</f>
        <v>2477788.29</v>
      </c>
      <c r="D57" s="191">
        <f>+'DIST CTRL VEHI'!E56</f>
        <v>37560.987717440432</v>
      </c>
      <c r="E57" s="193">
        <f t="shared" si="1"/>
        <v>2515349.2777174404</v>
      </c>
    </row>
    <row r="58" spans="1:5" ht="13.5" thickBot="1">
      <c r="B58" s="78" t="s">
        <v>35</v>
      </c>
      <c r="C58" s="192">
        <f t="shared" ref="C58:D58" si="2">SUM(C7:C57)</f>
        <v>911971237.98000002</v>
      </c>
      <c r="D58" s="192">
        <f t="shared" si="2"/>
        <v>74360223</v>
      </c>
      <c r="E58" s="194">
        <f>SUM(E7:E57)</f>
        <v>986331460.98000002</v>
      </c>
    </row>
    <row r="59" spans="1:5" ht="16.5" customHeight="1" thickTop="1">
      <c r="B59" s="133" t="s">
        <v>65</v>
      </c>
      <c r="C59" s="133"/>
    </row>
    <row r="60" spans="1:5">
      <c r="B60" s="17" t="s">
        <v>94</v>
      </c>
    </row>
    <row r="61" spans="1:5">
      <c r="B61" s="16" t="s">
        <v>187</v>
      </c>
    </row>
  </sheetData>
  <mergeCells count="5">
    <mergeCell ref="B4:E4"/>
    <mergeCell ref="B1:E1"/>
    <mergeCell ref="B2:E2"/>
    <mergeCell ref="B3:E3"/>
    <mergeCell ref="B5:E5"/>
  </mergeCells>
  <printOptions horizontalCentered="1"/>
  <pageMargins left="0.39370078740157483" right="0.39370078740157483" top="0.39370078740157483" bottom="0.15748031496062992" header="0.15748031496062992" footer="0.15748031496062992"/>
  <pageSetup scale="93" orientation="portrait" r:id="rId1"/>
  <headerFooter alignWithMargins="0">
    <oddHeader>&amp;LANEXO 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58"/>
  <sheetViews>
    <sheetView workbookViewId="0">
      <selection activeCell="D4" sqref="D4"/>
    </sheetView>
  </sheetViews>
  <sheetFormatPr baseColWidth="10" defaultColWidth="11.42578125" defaultRowHeight="15"/>
  <cols>
    <col min="1" max="1" width="6.140625" style="79" customWidth="1"/>
    <col min="2" max="2" width="26" style="80" customWidth="1"/>
    <col min="3" max="14" width="13.140625" style="81" customWidth="1"/>
    <col min="15" max="15" width="15.85546875" style="81" customWidth="1"/>
    <col min="16" max="16" width="18.85546875" style="79" customWidth="1"/>
    <col min="17" max="17" width="17.28515625" style="79" customWidth="1"/>
    <col min="18" max="18" width="20.7109375" style="79" customWidth="1"/>
    <col min="19" max="16384" width="11.42578125" style="79"/>
  </cols>
  <sheetData>
    <row r="1" spans="1:18" ht="15.75">
      <c r="B1" s="220" t="s">
        <v>87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8" ht="16.5" thickBot="1">
      <c r="B2" s="221">
        <v>2023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R2" s="80"/>
    </row>
    <row r="3" spans="1:18" ht="29.25" customHeight="1" thickTop="1" thickBot="1">
      <c r="B3" s="170" t="s">
        <v>0</v>
      </c>
      <c r="C3" s="211" t="s">
        <v>119</v>
      </c>
      <c r="D3" s="211" t="s">
        <v>120</v>
      </c>
      <c r="E3" s="211" t="s">
        <v>121</v>
      </c>
      <c r="F3" s="211" t="s">
        <v>122</v>
      </c>
      <c r="G3" s="211" t="s">
        <v>123</v>
      </c>
      <c r="H3" s="211" t="s">
        <v>124</v>
      </c>
      <c r="I3" s="211" t="s">
        <v>125</v>
      </c>
      <c r="J3" s="211" t="s">
        <v>126</v>
      </c>
      <c r="K3" s="211" t="s">
        <v>127</v>
      </c>
      <c r="L3" s="211" t="s">
        <v>128</v>
      </c>
      <c r="M3" s="211" t="s">
        <v>129</v>
      </c>
      <c r="N3" s="211" t="s">
        <v>130</v>
      </c>
      <c r="O3" s="171" t="s">
        <v>131</v>
      </c>
      <c r="P3" s="172" t="s">
        <v>132</v>
      </c>
      <c r="R3" s="18" t="s">
        <v>84</v>
      </c>
    </row>
    <row r="4" spans="1:18" ht="15.75" thickTop="1">
      <c r="A4" s="210">
        <v>15</v>
      </c>
      <c r="B4" s="173" t="s">
        <v>1</v>
      </c>
      <c r="C4" s="174">
        <v>84904</v>
      </c>
      <c r="D4" s="174">
        <v>440789</v>
      </c>
      <c r="E4" s="174">
        <v>67195</v>
      </c>
      <c r="F4" s="174">
        <v>75411</v>
      </c>
      <c r="G4" s="174">
        <v>66986</v>
      </c>
      <c r="H4" s="174">
        <v>96715</v>
      </c>
      <c r="I4" s="174">
        <v>75673</v>
      </c>
      <c r="J4" s="174">
        <v>68538</v>
      </c>
      <c r="K4" s="174">
        <v>75791</v>
      </c>
      <c r="L4" s="174">
        <v>73283</v>
      </c>
      <c r="M4" s="174">
        <v>69453</v>
      </c>
      <c r="N4" s="174">
        <v>70378</v>
      </c>
      <c r="O4" s="174">
        <v>1265116</v>
      </c>
      <c r="P4" s="178">
        <f>O4/$O$55</f>
        <v>8.5813919208203436E-5</v>
      </c>
      <c r="Q4" s="81"/>
      <c r="R4" s="182">
        <f>+P4*R$57</f>
        <v>39129.913068968621</v>
      </c>
    </row>
    <row r="5" spans="1:18">
      <c r="A5" s="210">
        <v>11</v>
      </c>
      <c r="B5" s="173" t="s">
        <v>2</v>
      </c>
      <c r="C5" s="174">
        <v>114017</v>
      </c>
      <c r="D5" s="174">
        <v>83560</v>
      </c>
      <c r="E5" s="174">
        <v>83292</v>
      </c>
      <c r="F5" s="174">
        <v>97827</v>
      </c>
      <c r="G5" s="174">
        <v>90091</v>
      </c>
      <c r="H5" s="174">
        <v>90786</v>
      </c>
      <c r="I5" s="174">
        <v>91567</v>
      </c>
      <c r="J5" s="174">
        <v>88548</v>
      </c>
      <c r="K5" s="174">
        <v>98230</v>
      </c>
      <c r="L5" s="174">
        <v>117361</v>
      </c>
      <c r="M5" s="174">
        <v>102970</v>
      </c>
      <c r="N5" s="174">
        <v>95617</v>
      </c>
      <c r="O5" s="174">
        <v>1153866</v>
      </c>
      <c r="P5" s="178">
        <f t="shared" ref="P5:P55" si="0">O5/$O$55</f>
        <v>7.8267734896320083E-5</v>
      </c>
      <c r="Q5" s="81"/>
      <c r="R5" s="182">
        <f t="shared" ref="R5:R54" si="1">+P5*R$57</f>
        <v>35688.961544426405</v>
      </c>
    </row>
    <row r="6" spans="1:18">
      <c r="A6" s="210">
        <v>12</v>
      </c>
      <c r="B6" s="173" t="s">
        <v>160</v>
      </c>
      <c r="C6" s="174">
        <v>0</v>
      </c>
      <c r="D6" s="174">
        <v>357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174">
        <v>5119</v>
      </c>
      <c r="K6" s="174">
        <v>405</v>
      </c>
      <c r="L6" s="174">
        <v>392</v>
      </c>
      <c r="M6" s="174">
        <v>0</v>
      </c>
      <c r="N6" s="174">
        <v>397</v>
      </c>
      <c r="O6" s="174">
        <v>6670</v>
      </c>
      <c r="P6" s="178">
        <f t="shared" si="0"/>
        <v>4.524319043619059E-7</v>
      </c>
      <c r="Q6" s="81"/>
      <c r="R6" s="182">
        <f t="shared" si="1"/>
        <v>206.30244196581242</v>
      </c>
    </row>
    <row r="7" spans="1:18">
      <c r="A7" s="210">
        <v>13</v>
      </c>
      <c r="B7" s="173" t="s">
        <v>3</v>
      </c>
      <c r="C7" s="174">
        <v>7665058</v>
      </c>
      <c r="D7" s="174">
        <v>5446056</v>
      </c>
      <c r="E7" s="174">
        <v>5438018</v>
      </c>
      <c r="F7" s="174">
        <v>6225687</v>
      </c>
      <c r="G7" s="174">
        <v>5812515</v>
      </c>
      <c r="H7" s="174">
        <v>5453418</v>
      </c>
      <c r="I7" s="174">
        <v>6011500</v>
      </c>
      <c r="J7" s="174">
        <v>5571437</v>
      </c>
      <c r="K7" s="174">
        <v>6630442</v>
      </c>
      <c r="L7" s="174">
        <v>5922031</v>
      </c>
      <c r="M7" s="174">
        <v>5925275</v>
      </c>
      <c r="N7" s="174">
        <v>5886383</v>
      </c>
      <c r="O7" s="174">
        <v>71987820</v>
      </c>
      <c r="P7" s="178">
        <f t="shared" si="0"/>
        <v>4.8829964757814244E-3</v>
      </c>
      <c r="Q7" s="81"/>
      <c r="R7" s="182">
        <f t="shared" si="1"/>
        <v>2226576.1705840109</v>
      </c>
    </row>
    <row r="8" spans="1:18">
      <c r="A8" s="210">
        <v>14</v>
      </c>
      <c r="B8" s="173" t="s">
        <v>161</v>
      </c>
      <c r="C8" s="174">
        <v>889296</v>
      </c>
      <c r="D8" s="174">
        <v>442727</v>
      </c>
      <c r="E8" s="174">
        <v>436741</v>
      </c>
      <c r="F8" s="174">
        <v>474393</v>
      </c>
      <c r="G8" s="174">
        <v>458007</v>
      </c>
      <c r="H8" s="174">
        <v>700976</v>
      </c>
      <c r="I8" s="174">
        <v>640664</v>
      </c>
      <c r="J8" s="174">
        <v>769891</v>
      </c>
      <c r="K8" s="174">
        <v>804840</v>
      </c>
      <c r="L8" s="174">
        <v>847178</v>
      </c>
      <c r="M8" s="174">
        <v>609990</v>
      </c>
      <c r="N8" s="174">
        <v>1453867</v>
      </c>
      <c r="O8" s="174">
        <v>8528570</v>
      </c>
      <c r="P8" s="178">
        <f t="shared" si="0"/>
        <v>5.7850032482516039E-4</v>
      </c>
      <c r="Q8" s="81"/>
      <c r="R8" s="182">
        <f t="shared" si="1"/>
        <v>263787.82870710175</v>
      </c>
    </row>
    <row r="9" spans="1:18">
      <c r="A9" s="210">
        <v>17</v>
      </c>
      <c r="B9" s="173" t="s">
        <v>4</v>
      </c>
      <c r="C9" s="174">
        <v>204518214</v>
      </c>
      <c r="D9" s="174">
        <v>121520419</v>
      </c>
      <c r="E9" s="174">
        <v>129104598</v>
      </c>
      <c r="F9" s="174">
        <v>161774302</v>
      </c>
      <c r="G9" s="174">
        <v>136012801</v>
      </c>
      <c r="H9" s="174">
        <v>141267968</v>
      </c>
      <c r="I9" s="174">
        <v>153797516</v>
      </c>
      <c r="J9" s="174">
        <v>140916858</v>
      </c>
      <c r="K9" s="174">
        <v>150732446</v>
      </c>
      <c r="L9" s="174">
        <v>149212020</v>
      </c>
      <c r="M9" s="174">
        <v>140404674</v>
      </c>
      <c r="N9" s="174">
        <v>176509678</v>
      </c>
      <c r="O9" s="174">
        <v>1805771494</v>
      </c>
      <c r="P9" s="178">
        <f t="shared" si="0"/>
        <v>0.1224870518550021</v>
      </c>
      <c r="Q9" s="81"/>
      <c r="R9" s="182">
        <f t="shared" si="1"/>
        <v>55852334.159588218</v>
      </c>
    </row>
    <row r="10" spans="1:18">
      <c r="A10" s="210">
        <v>16</v>
      </c>
      <c r="B10" s="173" t="s">
        <v>5</v>
      </c>
      <c r="C10" s="174">
        <v>372153</v>
      </c>
      <c r="D10" s="174">
        <v>153841</v>
      </c>
      <c r="E10" s="174">
        <v>141261</v>
      </c>
      <c r="F10" s="174">
        <v>172954</v>
      </c>
      <c r="G10" s="174">
        <v>159520</v>
      </c>
      <c r="H10" s="174">
        <v>163017</v>
      </c>
      <c r="I10" s="174">
        <v>168214</v>
      </c>
      <c r="J10" s="174">
        <v>198474</v>
      </c>
      <c r="K10" s="174">
        <v>179474</v>
      </c>
      <c r="L10" s="174">
        <v>202879</v>
      </c>
      <c r="M10" s="174">
        <v>196664</v>
      </c>
      <c r="N10" s="174">
        <v>59516</v>
      </c>
      <c r="O10" s="174">
        <v>2167967</v>
      </c>
      <c r="P10" s="178">
        <f t="shared" si="0"/>
        <v>1.4705508821645697E-4</v>
      </c>
      <c r="Q10" s="81"/>
      <c r="R10" s="182">
        <f t="shared" si="1"/>
        <v>67055.005427480719</v>
      </c>
    </row>
    <row r="11" spans="1:18">
      <c r="A11" s="210">
        <v>18</v>
      </c>
      <c r="B11" s="173" t="s">
        <v>6</v>
      </c>
      <c r="C11" s="174">
        <v>90620</v>
      </c>
      <c r="D11" s="174">
        <v>54564</v>
      </c>
      <c r="E11" s="174">
        <v>55899</v>
      </c>
      <c r="F11" s="174">
        <v>57763</v>
      </c>
      <c r="G11" s="174">
        <v>55391</v>
      </c>
      <c r="H11" s="174">
        <v>58542</v>
      </c>
      <c r="I11" s="174">
        <v>57528</v>
      </c>
      <c r="J11" s="174">
        <v>60091</v>
      </c>
      <c r="K11" s="174">
        <v>59274</v>
      </c>
      <c r="L11" s="174">
        <v>61640</v>
      </c>
      <c r="M11" s="174">
        <v>61866</v>
      </c>
      <c r="N11" s="174">
        <v>62377</v>
      </c>
      <c r="O11" s="174">
        <v>735555</v>
      </c>
      <c r="P11" s="178">
        <f t="shared" si="0"/>
        <v>4.9893335744066221E-5</v>
      </c>
      <c r="Q11" s="81"/>
      <c r="R11" s="182">
        <f t="shared" si="1"/>
        <v>22750.643583232857</v>
      </c>
    </row>
    <row r="12" spans="1:18">
      <c r="A12" s="210">
        <v>19</v>
      </c>
      <c r="B12" s="173" t="s">
        <v>162</v>
      </c>
      <c r="C12" s="174">
        <v>15440638</v>
      </c>
      <c r="D12" s="174">
        <v>10669172</v>
      </c>
      <c r="E12" s="174">
        <v>9676028</v>
      </c>
      <c r="F12" s="174">
        <v>9557523</v>
      </c>
      <c r="G12" s="174">
        <v>10293010</v>
      </c>
      <c r="H12" s="174">
        <v>9459251</v>
      </c>
      <c r="I12" s="174">
        <v>10758235</v>
      </c>
      <c r="J12" s="174">
        <v>13220966</v>
      </c>
      <c r="K12" s="174">
        <v>9990960</v>
      </c>
      <c r="L12" s="174">
        <v>9833691</v>
      </c>
      <c r="M12" s="174">
        <v>9700203</v>
      </c>
      <c r="N12" s="174">
        <v>10270807</v>
      </c>
      <c r="O12" s="174">
        <v>128870484</v>
      </c>
      <c r="P12" s="178">
        <f t="shared" si="0"/>
        <v>8.7413970752864365E-3</v>
      </c>
      <c r="Q12" s="81"/>
      <c r="R12" s="182">
        <f t="shared" si="1"/>
        <v>3985951.3562992741</v>
      </c>
    </row>
    <row r="13" spans="1:18">
      <c r="A13" s="210">
        <v>20</v>
      </c>
      <c r="B13" s="173" t="s">
        <v>100</v>
      </c>
      <c r="C13" s="174">
        <v>3747532</v>
      </c>
      <c r="D13" s="174">
        <v>2890184</v>
      </c>
      <c r="E13" s="174">
        <v>2900547</v>
      </c>
      <c r="F13" s="174">
        <v>3340215</v>
      </c>
      <c r="G13" s="174">
        <v>2643182</v>
      </c>
      <c r="H13" s="174">
        <v>3032301</v>
      </c>
      <c r="I13" s="174">
        <v>2793246</v>
      </c>
      <c r="J13" s="174">
        <v>2955233</v>
      </c>
      <c r="K13" s="174">
        <v>3225492</v>
      </c>
      <c r="L13" s="174">
        <v>3224151</v>
      </c>
      <c r="M13" s="174">
        <v>3118603</v>
      </c>
      <c r="N13" s="174">
        <v>3438763</v>
      </c>
      <c r="O13" s="174">
        <v>37309449</v>
      </c>
      <c r="P13" s="178">
        <f t="shared" si="0"/>
        <v>2.530732393067977E-3</v>
      </c>
      <c r="Q13" s="81"/>
      <c r="R13" s="182">
        <f t="shared" si="1"/>
        <v>1153977.5767764526</v>
      </c>
    </row>
    <row r="14" spans="1:18">
      <c r="A14" s="210">
        <v>23</v>
      </c>
      <c r="B14" s="173" t="s">
        <v>67</v>
      </c>
      <c r="C14" s="174">
        <v>800222.26</v>
      </c>
      <c r="D14" s="174">
        <v>731871.26</v>
      </c>
      <c r="E14" s="174">
        <v>626637.26</v>
      </c>
      <c r="F14" s="174">
        <v>759919.26</v>
      </c>
      <c r="G14" s="174">
        <v>701965.26</v>
      </c>
      <c r="H14" s="174">
        <v>533664.26</v>
      </c>
      <c r="I14" s="174">
        <v>530263</v>
      </c>
      <c r="J14" s="174">
        <v>456470.26</v>
      </c>
      <c r="K14" s="174">
        <v>521864</v>
      </c>
      <c r="L14" s="174">
        <v>402916</v>
      </c>
      <c r="M14" s="174">
        <v>451480</v>
      </c>
      <c r="N14" s="174">
        <v>571137</v>
      </c>
      <c r="O14" s="174">
        <v>7088409.8199999994</v>
      </c>
      <c r="P14" s="178">
        <f t="shared" si="0"/>
        <v>4.8081300656075478E-4</v>
      </c>
      <c r="Q14" s="81"/>
      <c r="R14" s="182">
        <f t="shared" si="1"/>
        <v>219243.81641985677</v>
      </c>
    </row>
    <row r="15" spans="1:18">
      <c r="A15" s="210">
        <v>21</v>
      </c>
      <c r="B15" s="173" t="s">
        <v>7</v>
      </c>
      <c r="C15" s="174">
        <v>232197</v>
      </c>
      <c r="D15" s="174">
        <v>190863</v>
      </c>
      <c r="E15" s="174">
        <v>195766</v>
      </c>
      <c r="F15" s="174">
        <v>190323</v>
      </c>
      <c r="G15" s="174">
        <v>158697</v>
      </c>
      <c r="H15" s="174">
        <v>324452</v>
      </c>
      <c r="I15" s="174">
        <v>139589</v>
      </c>
      <c r="J15" s="174">
        <v>177706</v>
      </c>
      <c r="K15" s="174">
        <v>118128</v>
      </c>
      <c r="L15" s="174">
        <v>129266</v>
      </c>
      <c r="M15" s="174">
        <v>147559</v>
      </c>
      <c r="N15" s="174">
        <v>165601</v>
      </c>
      <c r="O15" s="174">
        <v>2170147</v>
      </c>
      <c r="P15" s="178">
        <f t="shared" si="0"/>
        <v>1.4720295951353479E-4</v>
      </c>
      <c r="Q15" s="81"/>
      <c r="R15" s="182">
        <f t="shared" si="1"/>
        <v>67122.432612411081</v>
      </c>
    </row>
    <row r="16" spans="1:18">
      <c r="A16" s="210">
        <v>22</v>
      </c>
      <c r="B16" s="173" t="s">
        <v>163</v>
      </c>
      <c r="C16" s="174">
        <v>38651036</v>
      </c>
      <c r="D16" s="174">
        <v>25013477</v>
      </c>
      <c r="E16" s="174">
        <v>26485111</v>
      </c>
      <c r="F16" s="174">
        <v>33849905</v>
      </c>
      <c r="G16" s="174">
        <v>30144637</v>
      </c>
      <c r="H16" s="174">
        <v>30002238</v>
      </c>
      <c r="I16" s="174">
        <v>30869845</v>
      </c>
      <c r="J16" s="174">
        <v>26797592</v>
      </c>
      <c r="K16" s="174">
        <v>30222137</v>
      </c>
      <c r="L16" s="174">
        <v>29022336</v>
      </c>
      <c r="M16" s="174">
        <v>27721950</v>
      </c>
      <c r="N16" s="174">
        <v>35250254</v>
      </c>
      <c r="O16" s="174">
        <v>364030518</v>
      </c>
      <c r="P16" s="178">
        <f t="shared" si="0"/>
        <v>2.4692506822277523E-2</v>
      </c>
      <c r="Q16" s="81"/>
      <c r="R16" s="182">
        <f t="shared" si="1"/>
        <v>11259428.008017937</v>
      </c>
    </row>
    <row r="17" spans="1:18">
      <c r="A17" s="210">
        <v>25</v>
      </c>
      <c r="B17" s="173" t="s">
        <v>8</v>
      </c>
      <c r="C17" s="174">
        <v>260736</v>
      </c>
      <c r="D17" s="174">
        <v>272451</v>
      </c>
      <c r="E17" s="174">
        <v>40164</v>
      </c>
      <c r="F17" s="174">
        <v>476039</v>
      </c>
      <c r="G17" s="174">
        <v>50079</v>
      </c>
      <c r="H17" s="174">
        <v>268284</v>
      </c>
      <c r="I17" s="174">
        <v>41247</v>
      </c>
      <c r="J17" s="174">
        <v>666648</v>
      </c>
      <c r="K17" s="174">
        <v>39779</v>
      </c>
      <c r="L17" s="174">
        <v>474607</v>
      </c>
      <c r="M17" s="174">
        <v>214345</v>
      </c>
      <c r="N17" s="174">
        <v>44200</v>
      </c>
      <c r="O17" s="174">
        <v>2848579</v>
      </c>
      <c r="P17" s="178">
        <f t="shared" si="0"/>
        <v>1.93221592458071E-4</v>
      </c>
      <c r="Q17" s="81"/>
      <c r="R17" s="182">
        <f t="shared" si="1"/>
        <v>88106.267441159216</v>
      </c>
    </row>
    <row r="18" spans="1:18">
      <c r="A18" s="210">
        <v>27</v>
      </c>
      <c r="B18" s="173" t="s">
        <v>9</v>
      </c>
      <c r="C18" s="174">
        <v>111398</v>
      </c>
      <c r="D18" s="174">
        <v>29521</v>
      </c>
      <c r="E18" s="174">
        <v>31120</v>
      </c>
      <c r="F18" s="174">
        <v>0</v>
      </c>
      <c r="G18" s="174">
        <v>78793</v>
      </c>
      <c r="H18" s="174">
        <v>31581</v>
      </c>
      <c r="I18" s="174">
        <v>32376</v>
      </c>
      <c r="J18" s="174">
        <v>32229</v>
      </c>
      <c r="K18" s="174">
        <v>32364</v>
      </c>
      <c r="L18" s="174">
        <v>40729</v>
      </c>
      <c r="M18" s="174">
        <v>33012</v>
      </c>
      <c r="N18" s="174">
        <v>33835</v>
      </c>
      <c r="O18" s="174">
        <v>486958</v>
      </c>
      <c r="P18" s="178">
        <f t="shared" si="0"/>
        <v>3.303078490018965E-5</v>
      </c>
      <c r="Q18" s="81"/>
      <c r="R18" s="182">
        <f t="shared" si="1"/>
        <v>15061.562898768827</v>
      </c>
    </row>
    <row r="19" spans="1:18">
      <c r="A19" s="210">
        <v>26</v>
      </c>
      <c r="B19" s="173" t="s">
        <v>164</v>
      </c>
      <c r="C19" s="174">
        <v>280845</v>
      </c>
      <c r="D19" s="174">
        <v>143022</v>
      </c>
      <c r="E19" s="174">
        <v>124995</v>
      </c>
      <c r="F19" s="174">
        <v>164853</v>
      </c>
      <c r="G19" s="174">
        <v>163809</v>
      </c>
      <c r="H19" s="174">
        <v>184770</v>
      </c>
      <c r="I19" s="174">
        <v>170570</v>
      </c>
      <c r="J19" s="174">
        <v>150359</v>
      </c>
      <c r="K19" s="174">
        <v>166818</v>
      </c>
      <c r="L19" s="174">
        <v>160653</v>
      </c>
      <c r="M19" s="174">
        <v>153804</v>
      </c>
      <c r="N19" s="174">
        <v>243803</v>
      </c>
      <c r="O19" s="174">
        <v>2108301</v>
      </c>
      <c r="P19" s="178">
        <f t="shared" si="0"/>
        <v>1.4300789151395961E-4</v>
      </c>
      <c r="Q19" s="81"/>
      <c r="R19" s="182">
        <f t="shared" si="1"/>
        <v>65209.541933877706</v>
      </c>
    </row>
    <row r="20" spans="1:18">
      <c r="A20" s="210">
        <v>29</v>
      </c>
      <c r="B20" s="173" t="s">
        <v>10</v>
      </c>
      <c r="C20" s="174">
        <v>1442732</v>
      </c>
      <c r="D20" s="174">
        <v>464995</v>
      </c>
      <c r="E20" s="174">
        <v>588785</v>
      </c>
      <c r="F20" s="174">
        <v>594707</v>
      </c>
      <c r="G20" s="174">
        <v>589867</v>
      </c>
      <c r="H20" s="174">
        <v>638015</v>
      </c>
      <c r="I20" s="174">
        <v>668233</v>
      </c>
      <c r="J20" s="174">
        <v>3157860</v>
      </c>
      <c r="K20" s="174">
        <v>825627</v>
      </c>
      <c r="L20" s="174">
        <v>895854</v>
      </c>
      <c r="M20" s="174">
        <v>770225</v>
      </c>
      <c r="N20" s="174">
        <v>762942</v>
      </c>
      <c r="O20" s="174">
        <v>11399842</v>
      </c>
      <c r="P20" s="178">
        <f t="shared" si="0"/>
        <v>7.732612032211152E-4</v>
      </c>
      <c r="Q20" s="81"/>
      <c r="R20" s="182">
        <f t="shared" si="1"/>
        <v>352595.98839946493</v>
      </c>
    </row>
    <row r="21" spans="1:18">
      <c r="A21" s="210">
        <v>30</v>
      </c>
      <c r="B21" s="173" t="s">
        <v>165</v>
      </c>
      <c r="C21" s="174">
        <v>36958242</v>
      </c>
      <c r="D21" s="174">
        <v>22249215</v>
      </c>
      <c r="E21" s="174">
        <v>24959939</v>
      </c>
      <c r="F21" s="174">
        <v>36452598</v>
      </c>
      <c r="G21" s="174">
        <v>25221294</v>
      </c>
      <c r="H21" s="174">
        <v>29888384</v>
      </c>
      <c r="I21" s="174">
        <v>26817598</v>
      </c>
      <c r="J21" s="174">
        <v>26078661</v>
      </c>
      <c r="K21" s="174">
        <v>28261951</v>
      </c>
      <c r="L21" s="174">
        <v>25452493</v>
      </c>
      <c r="M21" s="174">
        <v>25857341</v>
      </c>
      <c r="N21" s="174">
        <v>28553237</v>
      </c>
      <c r="O21" s="174">
        <v>336750953</v>
      </c>
      <c r="P21" s="178">
        <f t="shared" si="0"/>
        <v>2.2842110189126939E-2</v>
      </c>
      <c r="Q21" s="81"/>
      <c r="R21" s="182">
        <f t="shared" si="1"/>
        <v>10415673.753855251</v>
      </c>
    </row>
    <row r="22" spans="1:18">
      <c r="A22" s="210">
        <v>32</v>
      </c>
      <c r="B22" s="173" t="s">
        <v>11</v>
      </c>
      <c r="C22" s="174">
        <v>437625</v>
      </c>
      <c r="D22" s="174">
        <v>258838</v>
      </c>
      <c r="E22" s="174">
        <v>240221</v>
      </c>
      <c r="F22" s="174">
        <v>275833</v>
      </c>
      <c r="G22" s="174">
        <v>303188</v>
      </c>
      <c r="H22" s="174">
        <v>276044</v>
      </c>
      <c r="I22" s="174">
        <v>301952</v>
      </c>
      <c r="J22" s="174">
        <v>160547</v>
      </c>
      <c r="K22" s="174">
        <v>150640</v>
      </c>
      <c r="L22" s="174">
        <v>160979</v>
      </c>
      <c r="M22" s="174">
        <v>153908</v>
      </c>
      <c r="N22" s="174">
        <v>148244</v>
      </c>
      <c r="O22" s="174">
        <v>2868019</v>
      </c>
      <c r="P22" s="178">
        <f t="shared" si="0"/>
        <v>1.9454022457513178E-4</v>
      </c>
      <c r="Q22" s="81"/>
      <c r="R22" s="182">
        <f t="shared" si="1"/>
        <v>88707.544723290455</v>
      </c>
    </row>
    <row r="23" spans="1:18">
      <c r="A23" s="210">
        <v>33</v>
      </c>
      <c r="B23" s="173" t="s">
        <v>12</v>
      </c>
      <c r="C23" s="174">
        <v>57232881</v>
      </c>
      <c r="D23" s="174">
        <v>35184014</v>
      </c>
      <c r="E23" s="174">
        <v>37368303</v>
      </c>
      <c r="F23" s="174">
        <v>46385519</v>
      </c>
      <c r="G23" s="174">
        <v>40388676</v>
      </c>
      <c r="H23" s="174">
        <v>41691892</v>
      </c>
      <c r="I23" s="174">
        <v>43462239</v>
      </c>
      <c r="J23" s="174">
        <v>41793005</v>
      </c>
      <c r="K23" s="174">
        <v>42518118</v>
      </c>
      <c r="L23" s="174">
        <v>43396340</v>
      </c>
      <c r="M23" s="174">
        <v>45562625</v>
      </c>
      <c r="N23" s="174">
        <v>46651572</v>
      </c>
      <c r="O23" s="174">
        <v>521635184</v>
      </c>
      <c r="P23" s="178">
        <f t="shared" si="0"/>
        <v>3.5382968467660147E-2</v>
      </c>
      <c r="Q23" s="81"/>
      <c r="R23" s="182">
        <f t="shared" si="1"/>
        <v>16134124.778783489</v>
      </c>
    </row>
    <row r="24" spans="1:18">
      <c r="A24" s="210">
        <v>34</v>
      </c>
      <c r="B24" s="173" t="s">
        <v>166</v>
      </c>
      <c r="C24" s="174">
        <v>304262</v>
      </c>
      <c r="D24" s="174">
        <v>228495</v>
      </c>
      <c r="E24" s="174">
        <v>232230</v>
      </c>
      <c r="F24" s="174">
        <v>244308</v>
      </c>
      <c r="G24" s="174">
        <v>221247</v>
      </c>
      <c r="H24" s="174">
        <v>246305</v>
      </c>
      <c r="I24" s="174">
        <v>230839</v>
      </c>
      <c r="J24" s="174">
        <v>228352</v>
      </c>
      <c r="K24" s="174">
        <v>234148</v>
      </c>
      <c r="L24" s="174">
        <v>249356</v>
      </c>
      <c r="M24" s="174">
        <v>252861</v>
      </c>
      <c r="N24" s="174">
        <v>296549</v>
      </c>
      <c r="O24" s="174">
        <v>2968952</v>
      </c>
      <c r="P24" s="178">
        <f t="shared" si="0"/>
        <v>2.0138659779896391E-4</v>
      </c>
      <c r="Q24" s="81"/>
      <c r="R24" s="182">
        <f t="shared" si="1"/>
        <v>91829.392455664565</v>
      </c>
    </row>
    <row r="25" spans="1:18">
      <c r="A25" s="210">
        <v>35</v>
      </c>
      <c r="B25" s="173" t="s">
        <v>13</v>
      </c>
      <c r="C25" s="174">
        <v>7755</v>
      </c>
      <c r="D25" s="174">
        <v>5770</v>
      </c>
      <c r="E25" s="174">
        <v>5417</v>
      </c>
      <c r="F25" s="174">
        <v>19475</v>
      </c>
      <c r="G25" s="174">
        <v>19317</v>
      </c>
      <c r="H25" s="174">
        <v>18953</v>
      </c>
      <c r="I25" s="174">
        <v>17357</v>
      </c>
      <c r="J25" s="174">
        <v>1619</v>
      </c>
      <c r="K25" s="174">
        <v>16090</v>
      </c>
      <c r="L25" s="174">
        <v>16435</v>
      </c>
      <c r="M25" s="174">
        <v>16006</v>
      </c>
      <c r="N25" s="174">
        <v>16060</v>
      </c>
      <c r="O25" s="174">
        <v>160254</v>
      </c>
      <c r="P25" s="178">
        <f t="shared" si="0"/>
        <v>1.087016827610388E-5</v>
      </c>
      <c r="Q25" s="81"/>
      <c r="R25" s="182">
        <f t="shared" si="1"/>
        <v>4956.6404100133896</v>
      </c>
    </row>
    <row r="26" spans="1:18">
      <c r="A26" s="210">
        <v>61</v>
      </c>
      <c r="B26" s="173" t="s">
        <v>14</v>
      </c>
      <c r="C26" s="174">
        <v>161</v>
      </c>
      <c r="D26" s="174">
        <v>194</v>
      </c>
      <c r="E26" s="174">
        <v>175</v>
      </c>
      <c r="F26" s="174">
        <v>194</v>
      </c>
      <c r="G26" s="174">
        <v>187</v>
      </c>
      <c r="H26" s="174">
        <v>194</v>
      </c>
      <c r="I26" s="174">
        <v>187</v>
      </c>
      <c r="J26" s="174">
        <v>194</v>
      </c>
      <c r="K26" s="174">
        <v>194</v>
      </c>
      <c r="L26" s="174">
        <v>187</v>
      </c>
      <c r="M26" s="174">
        <v>194</v>
      </c>
      <c r="N26" s="174">
        <v>187</v>
      </c>
      <c r="O26" s="174">
        <v>2248</v>
      </c>
      <c r="P26" s="178">
        <f t="shared" si="0"/>
        <v>1.5248379625270831E-7</v>
      </c>
      <c r="Q26" s="81"/>
      <c r="R26" s="182">
        <f t="shared" si="1"/>
        <v>69.530418221761067</v>
      </c>
    </row>
    <row r="27" spans="1:18">
      <c r="A27" s="210">
        <v>36</v>
      </c>
      <c r="B27" s="173" t="s">
        <v>15</v>
      </c>
      <c r="C27" s="174">
        <v>712404</v>
      </c>
      <c r="D27" s="174">
        <v>498600</v>
      </c>
      <c r="E27" s="174">
        <v>539919</v>
      </c>
      <c r="F27" s="174">
        <v>633895</v>
      </c>
      <c r="G27" s="174">
        <v>557560</v>
      </c>
      <c r="H27" s="174">
        <v>563053</v>
      </c>
      <c r="I27" s="174">
        <v>666549</v>
      </c>
      <c r="J27" s="174">
        <v>549466</v>
      </c>
      <c r="K27" s="174">
        <v>596086</v>
      </c>
      <c r="L27" s="174">
        <v>658358</v>
      </c>
      <c r="M27" s="174">
        <v>588360</v>
      </c>
      <c r="N27" s="174">
        <v>623507</v>
      </c>
      <c r="O27" s="174">
        <v>7187757</v>
      </c>
      <c r="P27" s="178">
        <f t="shared" si="0"/>
        <v>4.8755181223397595E-4</v>
      </c>
      <c r="Q27" s="81"/>
      <c r="R27" s="182">
        <f t="shared" si="1"/>
        <v>222316.61489608124</v>
      </c>
    </row>
    <row r="28" spans="1:18">
      <c r="A28" s="210">
        <v>28</v>
      </c>
      <c r="B28" s="173" t="s">
        <v>16</v>
      </c>
      <c r="C28" s="174">
        <v>97167454.50999999</v>
      </c>
      <c r="D28" s="174">
        <v>64038707.420000002</v>
      </c>
      <c r="E28" s="174">
        <v>65281267.620000005</v>
      </c>
      <c r="F28" s="174">
        <v>80849629.719999999</v>
      </c>
      <c r="G28" s="174">
        <v>70658630.480000004</v>
      </c>
      <c r="H28" s="174">
        <v>73149954.159999996</v>
      </c>
      <c r="I28" s="174">
        <v>76265113.00999999</v>
      </c>
      <c r="J28" s="174">
        <v>74347189.289999992</v>
      </c>
      <c r="K28" s="174">
        <v>76648145.5</v>
      </c>
      <c r="L28" s="174">
        <v>75752103.799999997</v>
      </c>
      <c r="M28" s="174">
        <v>74193360.5</v>
      </c>
      <c r="N28" s="174">
        <v>84492296.620000005</v>
      </c>
      <c r="O28" s="174">
        <v>912843852.62999988</v>
      </c>
      <c r="P28" s="178">
        <f t="shared" si="0"/>
        <v>6.1918992898118419E-2</v>
      </c>
      <c r="Q28" s="81"/>
      <c r="R28" s="182">
        <f t="shared" si="1"/>
        <v>28234170.304505125</v>
      </c>
    </row>
    <row r="29" spans="1:18">
      <c r="A29" s="210">
        <v>37</v>
      </c>
      <c r="B29" s="173" t="s">
        <v>167</v>
      </c>
      <c r="C29" s="174">
        <v>1237</v>
      </c>
      <c r="D29" s="174">
        <v>1071</v>
      </c>
      <c r="E29" s="174">
        <v>1258</v>
      </c>
      <c r="F29" s="174">
        <v>5191</v>
      </c>
      <c r="G29" s="174">
        <v>1260</v>
      </c>
      <c r="H29" s="174">
        <v>886</v>
      </c>
      <c r="I29" s="174">
        <v>1409</v>
      </c>
      <c r="J29" s="174">
        <v>2837</v>
      </c>
      <c r="K29" s="174">
        <v>1487</v>
      </c>
      <c r="L29" s="174">
        <v>1487</v>
      </c>
      <c r="M29" s="174">
        <v>1487</v>
      </c>
      <c r="N29" s="174">
        <v>1491</v>
      </c>
      <c r="O29" s="174">
        <v>21101</v>
      </c>
      <c r="P29" s="178">
        <f t="shared" si="0"/>
        <v>1.4312991924948392E-6</v>
      </c>
      <c r="Q29" s="81"/>
      <c r="R29" s="182">
        <f t="shared" si="1"/>
        <v>652.65184826395921</v>
      </c>
    </row>
    <row r="30" spans="1:18">
      <c r="A30" s="210">
        <v>39</v>
      </c>
      <c r="B30" s="173" t="s">
        <v>17</v>
      </c>
      <c r="C30" s="174">
        <v>953857</v>
      </c>
      <c r="D30" s="174">
        <v>172941</v>
      </c>
      <c r="E30" s="174">
        <v>326152</v>
      </c>
      <c r="F30" s="174">
        <v>296133</v>
      </c>
      <c r="G30" s="174">
        <v>353880</v>
      </c>
      <c r="H30" s="174">
        <v>316514</v>
      </c>
      <c r="I30" s="174">
        <v>226431</v>
      </c>
      <c r="J30" s="174">
        <v>370933</v>
      </c>
      <c r="K30" s="174">
        <v>281629</v>
      </c>
      <c r="L30" s="174">
        <v>291484</v>
      </c>
      <c r="M30" s="174">
        <v>210707</v>
      </c>
      <c r="N30" s="174">
        <v>441103</v>
      </c>
      <c r="O30" s="174">
        <v>4241764</v>
      </c>
      <c r="P30" s="178">
        <f t="shared" si="0"/>
        <v>2.8772254338437414E-4</v>
      </c>
      <c r="Q30" s="81"/>
      <c r="R30" s="182">
        <f t="shared" si="1"/>
        <v>131197.34204537817</v>
      </c>
    </row>
    <row r="31" spans="1:18">
      <c r="A31" s="210">
        <v>38</v>
      </c>
      <c r="B31" s="173" t="s">
        <v>18</v>
      </c>
      <c r="C31" s="174">
        <v>147281</v>
      </c>
      <c r="D31" s="174">
        <v>68621</v>
      </c>
      <c r="E31" s="174">
        <v>66940</v>
      </c>
      <c r="F31" s="174">
        <v>78537</v>
      </c>
      <c r="G31" s="174">
        <v>63758</v>
      </c>
      <c r="H31" s="174">
        <v>60640</v>
      </c>
      <c r="I31" s="174">
        <v>73070</v>
      </c>
      <c r="J31" s="174">
        <v>62705</v>
      </c>
      <c r="K31" s="174">
        <v>73644</v>
      </c>
      <c r="L31" s="174">
        <v>64985</v>
      </c>
      <c r="M31" s="174">
        <v>61233</v>
      </c>
      <c r="N31" s="174">
        <v>66281</v>
      </c>
      <c r="O31" s="174">
        <v>887695</v>
      </c>
      <c r="P31" s="178">
        <f t="shared" si="0"/>
        <v>6.0213124339211705E-5</v>
      </c>
      <c r="Q31" s="81"/>
      <c r="R31" s="182">
        <f t="shared" si="1"/>
        <v>27456.318773739407</v>
      </c>
    </row>
    <row r="32" spans="1:18">
      <c r="A32" s="210">
        <v>40</v>
      </c>
      <c r="B32" s="173" t="s">
        <v>19</v>
      </c>
      <c r="C32" s="174">
        <v>26466</v>
      </c>
      <c r="D32" s="174">
        <v>60238</v>
      </c>
      <c r="E32" s="174">
        <v>60981</v>
      </c>
      <c r="F32" s="174">
        <v>26922</v>
      </c>
      <c r="G32" s="174">
        <v>60259</v>
      </c>
      <c r="H32" s="174">
        <v>64385</v>
      </c>
      <c r="I32" s="174">
        <v>56995</v>
      </c>
      <c r="J32" s="174">
        <v>63153</v>
      </c>
      <c r="K32" s="174">
        <v>65157</v>
      </c>
      <c r="L32" s="174">
        <v>60900</v>
      </c>
      <c r="M32" s="174">
        <v>61222</v>
      </c>
      <c r="N32" s="174">
        <v>61458</v>
      </c>
      <c r="O32" s="174">
        <v>668136</v>
      </c>
      <c r="P32" s="178">
        <f t="shared" si="0"/>
        <v>4.5320246304759574E-5</v>
      </c>
      <c r="Q32" s="81"/>
      <c r="R32" s="182">
        <f t="shared" si="1"/>
        <v>20665.38056450825</v>
      </c>
    </row>
    <row r="33" spans="1:18">
      <c r="A33" s="210">
        <v>41</v>
      </c>
      <c r="B33" s="173" t="s">
        <v>20</v>
      </c>
      <c r="C33" s="174">
        <v>6855</v>
      </c>
      <c r="D33" s="174">
        <v>3012</v>
      </c>
      <c r="E33" s="174">
        <v>2936</v>
      </c>
      <c r="F33" s="174">
        <v>2962</v>
      </c>
      <c r="G33" s="174">
        <v>2949</v>
      </c>
      <c r="H33" s="174">
        <v>4395</v>
      </c>
      <c r="I33" s="174">
        <v>3652</v>
      </c>
      <c r="J33" s="174">
        <v>4096</v>
      </c>
      <c r="K33" s="174">
        <v>3812</v>
      </c>
      <c r="L33" s="174">
        <v>4568</v>
      </c>
      <c r="M33" s="174">
        <v>4057</v>
      </c>
      <c r="N33" s="174">
        <v>1951</v>
      </c>
      <c r="O33" s="174">
        <v>45245</v>
      </c>
      <c r="P33" s="178">
        <f t="shared" si="0"/>
        <v>3.0690077230666318E-6</v>
      </c>
      <c r="Q33" s="81"/>
      <c r="R33" s="182">
        <f t="shared" si="1"/>
        <v>1399.4233863183183</v>
      </c>
    </row>
    <row r="34" spans="1:18">
      <c r="A34" s="210">
        <v>42</v>
      </c>
      <c r="B34" s="173" t="s">
        <v>168</v>
      </c>
      <c r="C34" s="174">
        <v>10300120</v>
      </c>
      <c r="D34" s="174">
        <v>6663762</v>
      </c>
      <c r="E34" s="174">
        <v>6822876</v>
      </c>
      <c r="F34" s="174">
        <v>7678434</v>
      </c>
      <c r="G34" s="174">
        <v>7052114</v>
      </c>
      <c r="H34" s="174">
        <v>7416408</v>
      </c>
      <c r="I34" s="174">
        <v>7266367</v>
      </c>
      <c r="J34" s="174">
        <v>7552509</v>
      </c>
      <c r="K34" s="174">
        <v>8853262</v>
      </c>
      <c r="L34" s="174">
        <v>7762364</v>
      </c>
      <c r="M34" s="174">
        <v>7782771</v>
      </c>
      <c r="N34" s="174">
        <v>7870154</v>
      </c>
      <c r="O34" s="174">
        <v>93021141</v>
      </c>
      <c r="P34" s="178">
        <f t="shared" si="0"/>
        <v>6.3097049428106995E-3</v>
      </c>
      <c r="Q34" s="81"/>
      <c r="R34" s="182">
        <f t="shared" si="1"/>
        <v>2877134.7140548956</v>
      </c>
    </row>
    <row r="35" spans="1:18">
      <c r="A35" s="210">
        <v>43</v>
      </c>
      <c r="B35" s="173" t="s">
        <v>21</v>
      </c>
      <c r="C35" s="174">
        <v>104882</v>
      </c>
      <c r="D35" s="174">
        <v>82735</v>
      </c>
      <c r="E35" s="174">
        <v>86839</v>
      </c>
      <c r="F35" s="174">
        <v>93524</v>
      </c>
      <c r="G35" s="174">
        <v>83745</v>
      </c>
      <c r="H35" s="174">
        <v>87584</v>
      </c>
      <c r="I35" s="174">
        <v>96587</v>
      </c>
      <c r="J35" s="174">
        <v>71892</v>
      </c>
      <c r="K35" s="174">
        <v>78243</v>
      </c>
      <c r="L35" s="174">
        <v>80246</v>
      </c>
      <c r="M35" s="174">
        <v>73053</v>
      </c>
      <c r="N35" s="174">
        <v>81330</v>
      </c>
      <c r="O35" s="174">
        <v>1020660</v>
      </c>
      <c r="P35" s="178">
        <f t="shared" si="0"/>
        <v>6.9232255997904479E-5</v>
      </c>
      <c r="Q35" s="81"/>
      <c r="R35" s="182">
        <f t="shared" si="1"/>
        <v>31568.913105970929</v>
      </c>
    </row>
    <row r="36" spans="1:18">
      <c r="A36" s="210">
        <v>44</v>
      </c>
      <c r="B36" s="173" t="s">
        <v>22</v>
      </c>
      <c r="C36" s="174">
        <v>9141997</v>
      </c>
      <c r="D36" s="174">
        <v>5576923</v>
      </c>
      <c r="E36" s="174">
        <v>5966123</v>
      </c>
      <c r="F36" s="174">
        <v>7328817</v>
      </c>
      <c r="G36" s="174">
        <v>3973840</v>
      </c>
      <c r="H36" s="174">
        <v>6806887</v>
      </c>
      <c r="I36" s="174">
        <v>7101785</v>
      </c>
      <c r="J36" s="174">
        <v>5343644</v>
      </c>
      <c r="K36" s="174">
        <v>5840536</v>
      </c>
      <c r="L36" s="174">
        <v>5150919</v>
      </c>
      <c r="M36" s="174">
        <v>4948843</v>
      </c>
      <c r="N36" s="174">
        <v>5564650</v>
      </c>
      <c r="O36" s="174">
        <v>72744964</v>
      </c>
      <c r="P36" s="178">
        <f t="shared" si="0"/>
        <v>4.9343542121826518E-3</v>
      </c>
      <c r="Q36" s="81"/>
      <c r="R36" s="182">
        <f t="shared" si="1"/>
        <v>2249994.5598073634</v>
      </c>
    </row>
    <row r="37" spans="1:18">
      <c r="A37" s="210">
        <v>46</v>
      </c>
      <c r="B37" s="173" t="s">
        <v>169</v>
      </c>
      <c r="C37" s="174">
        <v>170180</v>
      </c>
      <c r="D37" s="174">
        <v>96647</v>
      </c>
      <c r="E37" s="174">
        <v>91143</v>
      </c>
      <c r="F37" s="174">
        <v>100747</v>
      </c>
      <c r="G37" s="174">
        <v>105943</v>
      </c>
      <c r="H37" s="174">
        <v>58709</v>
      </c>
      <c r="I37" s="174">
        <v>163260</v>
      </c>
      <c r="J37" s="174">
        <v>116551</v>
      </c>
      <c r="K37" s="174">
        <v>202599</v>
      </c>
      <c r="L37" s="174">
        <v>145934</v>
      </c>
      <c r="M37" s="174">
        <v>85596</v>
      </c>
      <c r="N37" s="174">
        <v>192512</v>
      </c>
      <c r="O37" s="174">
        <v>1529821</v>
      </c>
      <c r="P37" s="178">
        <f t="shared" si="0"/>
        <v>1.037690897095705E-4</v>
      </c>
      <c r="Q37" s="81"/>
      <c r="R37" s="182">
        <f t="shared" si="1"/>
        <v>47317.212604285021</v>
      </c>
    </row>
    <row r="38" spans="1:18">
      <c r="A38" s="210">
        <v>49</v>
      </c>
      <c r="B38" s="173" t="s">
        <v>23</v>
      </c>
      <c r="C38" s="174">
        <v>112424</v>
      </c>
      <c r="D38" s="174">
        <v>45633</v>
      </c>
      <c r="E38" s="174">
        <v>41816</v>
      </c>
      <c r="F38" s="174">
        <v>42723</v>
      </c>
      <c r="G38" s="174">
        <v>48656</v>
      </c>
      <c r="H38" s="174">
        <v>42318</v>
      </c>
      <c r="I38" s="174">
        <v>41922</v>
      </c>
      <c r="J38" s="174">
        <v>41038</v>
      </c>
      <c r="K38" s="174">
        <v>43513</v>
      </c>
      <c r="L38" s="174">
        <v>41366</v>
      </c>
      <c r="M38" s="174">
        <v>41871</v>
      </c>
      <c r="N38" s="174">
        <v>38354</v>
      </c>
      <c r="O38" s="174">
        <v>581634</v>
      </c>
      <c r="P38" s="178">
        <f t="shared" si="0"/>
        <v>3.9452740369060385E-5</v>
      </c>
      <c r="Q38" s="81"/>
      <c r="R38" s="182">
        <f t="shared" si="1"/>
        <v>17989.882238432285</v>
      </c>
    </row>
    <row r="39" spans="1:18">
      <c r="A39" s="210">
        <v>48</v>
      </c>
      <c r="B39" s="173" t="s">
        <v>24</v>
      </c>
      <c r="C39" s="174">
        <v>2775</v>
      </c>
      <c r="D39" s="174">
        <v>1867</v>
      </c>
      <c r="E39" s="174">
        <v>2098</v>
      </c>
      <c r="F39" s="174">
        <v>2098</v>
      </c>
      <c r="G39" s="174">
        <v>3254</v>
      </c>
      <c r="H39" s="174">
        <v>2098</v>
      </c>
      <c r="I39" s="174">
        <v>2098</v>
      </c>
      <c r="J39" s="174">
        <v>2267</v>
      </c>
      <c r="K39" s="174">
        <v>2455</v>
      </c>
      <c r="L39" s="174">
        <v>2475</v>
      </c>
      <c r="M39" s="174">
        <v>2564</v>
      </c>
      <c r="N39" s="174">
        <v>2564</v>
      </c>
      <c r="O39" s="174">
        <v>28613</v>
      </c>
      <c r="P39" s="178">
        <f t="shared" si="0"/>
        <v>1.9408446895812915E-6</v>
      </c>
      <c r="Q39" s="81"/>
      <c r="R39" s="182">
        <f t="shared" si="1"/>
        <v>884.99726716158784</v>
      </c>
    </row>
    <row r="40" spans="1:18">
      <c r="A40" s="210">
        <v>47</v>
      </c>
      <c r="B40" s="173" t="s">
        <v>25</v>
      </c>
      <c r="C40" s="174">
        <v>52308</v>
      </c>
      <c r="D40" s="174">
        <v>30272</v>
      </c>
      <c r="E40" s="174">
        <v>34389</v>
      </c>
      <c r="F40" s="174">
        <v>17383</v>
      </c>
      <c r="G40" s="174">
        <v>82422</v>
      </c>
      <c r="H40" s="174">
        <v>698009</v>
      </c>
      <c r="I40" s="174">
        <v>424624</v>
      </c>
      <c r="J40" s="174">
        <v>133536</v>
      </c>
      <c r="K40" s="174">
        <v>38342</v>
      </c>
      <c r="L40" s="174">
        <v>129341</v>
      </c>
      <c r="M40" s="174">
        <v>31158</v>
      </c>
      <c r="N40" s="174">
        <v>215618</v>
      </c>
      <c r="O40" s="174">
        <v>1887402</v>
      </c>
      <c r="P40" s="178">
        <f t="shared" si="0"/>
        <v>1.2802412011341378E-4</v>
      </c>
      <c r="Q40" s="81"/>
      <c r="R40" s="182">
        <f t="shared" si="1"/>
        <v>58377.157656845317</v>
      </c>
    </row>
    <row r="41" spans="1:18">
      <c r="A41" s="210">
        <v>45</v>
      </c>
      <c r="B41" s="173" t="s">
        <v>26</v>
      </c>
      <c r="C41" s="174">
        <v>4167880.09</v>
      </c>
      <c r="D41" s="174">
        <v>4983582.8900000006</v>
      </c>
      <c r="E41" s="174">
        <v>2874805.95</v>
      </c>
      <c r="F41" s="174">
        <v>4337308.9800000004</v>
      </c>
      <c r="G41" s="174">
        <v>3276987.02</v>
      </c>
      <c r="H41" s="174">
        <v>4248532.3499999996</v>
      </c>
      <c r="I41" s="174">
        <v>4137212</v>
      </c>
      <c r="J41" s="174">
        <v>3873341.34</v>
      </c>
      <c r="K41" s="174">
        <v>4186103.5</v>
      </c>
      <c r="L41" s="174">
        <v>4501364.1400000006</v>
      </c>
      <c r="M41" s="174">
        <v>3977839.09</v>
      </c>
      <c r="N41" s="174">
        <v>4202582.74</v>
      </c>
      <c r="O41" s="174">
        <v>48767540.090000011</v>
      </c>
      <c r="P41" s="178">
        <f t="shared" si="0"/>
        <v>3.3079446827532681E-3</v>
      </c>
      <c r="Q41" s="81"/>
      <c r="R41" s="182">
        <f t="shared" si="1"/>
        <v>1508375.2037830071</v>
      </c>
    </row>
    <row r="42" spans="1:18">
      <c r="A42" s="210">
        <v>70</v>
      </c>
      <c r="B42" s="173" t="s">
        <v>27</v>
      </c>
      <c r="C42" s="174">
        <v>717824713.29000008</v>
      </c>
      <c r="D42" s="174">
        <v>433039262.65000004</v>
      </c>
      <c r="E42" s="174">
        <v>436596279.56000006</v>
      </c>
      <c r="F42" s="174">
        <v>600443811.31999993</v>
      </c>
      <c r="G42" s="174">
        <v>420421371.19999999</v>
      </c>
      <c r="H42" s="174">
        <v>491924695.20000005</v>
      </c>
      <c r="I42" s="174">
        <v>517143501.50999999</v>
      </c>
      <c r="J42" s="174">
        <v>474936457.66000032</v>
      </c>
      <c r="K42" s="174">
        <v>487263378.18000007</v>
      </c>
      <c r="L42" s="174">
        <v>500299890.63999999</v>
      </c>
      <c r="M42" s="174">
        <v>502704265.63999999</v>
      </c>
      <c r="N42" s="174">
        <v>546625395.36000001</v>
      </c>
      <c r="O42" s="174">
        <v>6129223022.21</v>
      </c>
      <c r="P42" s="178">
        <f t="shared" si="0"/>
        <v>0.41575053136391404</v>
      </c>
      <c r="Q42" s="81"/>
      <c r="R42" s="182">
        <f t="shared" si="1"/>
        <v>189576263.3935532</v>
      </c>
    </row>
    <row r="43" spans="1:18">
      <c r="A43" s="210">
        <v>50</v>
      </c>
      <c r="B43" s="173" t="s">
        <v>170</v>
      </c>
      <c r="C43" s="174">
        <v>59390</v>
      </c>
      <c r="D43" s="174">
        <v>23262</v>
      </c>
      <c r="E43" s="174">
        <v>23281</v>
      </c>
      <c r="F43" s="174">
        <v>23143</v>
      </c>
      <c r="G43" s="174">
        <v>23073</v>
      </c>
      <c r="H43" s="174">
        <v>23434</v>
      </c>
      <c r="I43" s="174">
        <v>23298</v>
      </c>
      <c r="J43" s="174">
        <v>24016</v>
      </c>
      <c r="K43" s="174">
        <v>24075</v>
      </c>
      <c r="L43" s="174">
        <v>24053</v>
      </c>
      <c r="M43" s="174">
        <v>24116</v>
      </c>
      <c r="N43" s="174">
        <v>24056</v>
      </c>
      <c r="O43" s="174">
        <v>319197</v>
      </c>
      <c r="P43" s="178">
        <f t="shared" si="0"/>
        <v>2.1651410281350418E-5</v>
      </c>
      <c r="Q43" s="81"/>
      <c r="R43" s="182">
        <f t="shared" si="1"/>
        <v>9872.7317193645322</v>
      </c>
    </row>
    <row r="44" spans="1:18">
      <c r="A44" s="210">
        <v>51</v>
      </c>
      <c r="B44" s="173" t="s">
        <v>102</v>
      </c>
      <c r="C44" s="174">
        <v>7502647.4200000037</v>
      </c>
      <c r="D44" s="174">
        <v>4570331.959999999</v>
      </c>
      <c r="E44" s="174">
        <v>5594615.669999999</v>
      </c>
      <c r="F44" s="174">
        <v>5771361.8500000015</v>
      </c>
      <c r="G44" s="174">
        <v>5604347.9000000004</v>
      </c>
      <c r="H44" s="174">
        <v>5855599.1999999993</v>
      </c>
      <c r="I44" s="174">
        <v>8876179.4899999984</v>
      </c>
      <c r="J44" s="174">
        <v>5718313.9699999997</v>
      </c>
      <c r="K44" s="174">
        <v>6984854.9699999997</v>
      </c>
      <c r="L44" s="174">
        <v>6161953.8400000017</v>
      </c>
      <c r="M44" s="174">
        <v>6156800.0999999987</v>
      </c>
      <c r="N44" s="174">
        <v>10311858.780000001</v>
      </c>
      <c r="O44" s="174">
        <v>79108865.149999991</v>
      </c>
      <c r="P44" s="178">
        <f t="shared" si="0"/>
        <v>5.3660231651759685E-3</v>
      </c>
      <c r="Q44" s="81"/>
      <c r="R44" s="182">
        <f t="shared" si="1"/>
        <v>2446829.3945411025</v>
      </c>
    </row>
    <row r="45" spans="1:18">
      <c r="A45" s="210">
        <v>52</v>
      </c>
      <c r="B45" s="173" t="s">
        <v>171</v>
      </c>
      <c r="C45" s="174">
        <v>88843</v>
      </c>
      <c r="D45" s="174">
        <v>66170</v>
      </c>
      <c r="E45" s="174">
        <v>57985</v>
      </c>
      <c r="F45" s="174">
        <v>83360</v>
      </c>
      <c r="G45" s="174">
        <v>287804</v>
      </c>
      <c r="H45" s="174">
        <v>401642</v>
      </c>
      <c r="I45" s="174">
        <v>179361</v>
      </c>
      <c r="J45" s="174">
        <v>486929</v>
      </c>
      <c r="K45" s="174">
        <v>75987</v>
      </c>
      <c r="L45" s="174">
        <v>94205</v>
      </c>
      <c r="M45" s="174">
        <v>95519</v>
      </c>
      <c r="N45" s="174">
        <v>95066</v>
      </c>
      <c r="O45" s="174">
        <v>2012871</v>
      </c>
      <c r="P45" s="178">
        <f t="shared" si="0"/>
        <v>1.3653479156894362E-4</v>
      </c>
      <c r="Q45" s="81"/>
      <c r="R45" s="182">
        <f t="shared" si="1"/>
        <v>62257.901448600722</v>
      </c>
    </row>
    <row r="46" spans="1:18">
      <c r="A46" s="210">
        <v>53</v>
      </c>
      <c r="B46" s="173" t="s">
        <v>28</v>
      </c>
      <c r="C46" s="174">
        <v>80721</v>
      </c>
      <c r="D46" s="174">
        <v>16996</v>
      </c>
      <c r="E46" s="174">
        <v>68406</v>
      </c>
      <c r="F46" s="174">
        <v>77436</v>
      </c>
      <c r="G46" s="174">
        <v>55771</v>
      </c>
      <c r="H46" s="174">
        <v>40795</v>
      </c>
      <c r="I46" s="174">
        <v>67529</v>
      </c>
      <c r="J46" s="174">
        <v>64357</v>
      </c>
      <c r="K46" s="174">
        <v>20534</v>
      </c>
      <c r="L46" s="174">
        <v>99191</v>
      </c>
      <c r="M46" s="174">
        <v>61918</v>
      </c>
      <c r="N46" s="174">
        <v>40595</v>
      </c>
      <c r="O46" s="174">
        <v>694249</v>
      </c>
      <c r="P46" s="178">
        <f t="shared" si="0"/>
        <v>4.7091513818792927E-5</v>
      </c>
      <c r="Q46" s="81"/>
      <c r="R46" s="182">
        <f t="shared" si="1"/>
        <v>21473.053078309342</v>
      </c>
    </row>
    <row r="47" spans="1:18">
      <c r="A47" s="210">
        <v>54</v>
      </c>
      <c r="B47" s="173" t="s">
        <v>29</v>
      </c>
      <c r="C47" s="174">
        <v>1280120.1299999999</v>
      </c>
      <c r="D47" s="174">
        <v>2616144.98</v>
      </c>
      <c r="E47" s="174">
        <v>1805824.69</v>
      </c>
      <c r="F47" s="174">
        <v>1857526.48</v>
      </c>
      <c r="G47" s="174">
        <v>1289805.3500000001</v>
      </c>
      <c r="H47" s="174">
        <v>1127088.31</v>
      </c>
      <c r="I47" s="174">
        <v>1364682.79</v>
      </c>
      <c r="J47" s="174">
        <v>1245240.25</v>
      </c>
      <c r="K47" s="174">
        <v>1592879.4</v>
      </c>
      <c r="L47" s="174">
        <v>1142510.3</v>
      </c>
      <c r="M47" s="174">
        <v>1094533.1000000001</v>
      </c>
      <c r="N47" s="174">
        <v>1734135.42</v>
      </c>
      <c r="O47" s="174">
        <v>18150491.200000003</v>
      </c>
      <c r="P47" s="178">
        <f t="shared" si="0"/>
        <v>1.2311636130015017E-3</v>
      </c>
      <c r="Q47" s="81"/>
      <c r="R47" s="182">
        <f t="shared" si="1"/>
        <v>561392.9021647661</v>
      </c>
    </row>
    <row r="48" spans="1:18">
      <c r="A48" s="210">
        <v>55</v>
      </c>
      <c r="B48" s="173" t="s">
        <v>30</v>
      </c>
      <c r="C48" s="174">
        <v>9762209</v>
      </c>
      <c r="D48" s="174">
        <v>5724823</v>
      </c>
      <c r="E48" s="174">
        <v>5802841</v>
      </c>
      <c r="F48" s="174">
        <v>6933361</v>
      </c>
      <c r="G48" s="174">
        <v>7067819</v>
      </c>
      <c r="H48" s="174">
        <v>6516629</v>
      </c>
      <c r="I48" s="174">
        <v>7159515</v>
      </c>
      <c r="J48" s="174">
        <v>6740159</v>
      </c>
      <c r="K48" s="174">
        <v>8949107</v>
      </c>
      <c r="L48" s="174">
        <v>7773995</v>
      </c>
      <c r="M48" s="174">
        <v>7182665</v>
      </c>
      <c r="N48" s="174">
        <v>8137036</v>
      </c>
      <c r="O48" s="174">
        <v>87750159</v>
      </c>
      <c r="P48" s="178">
        <f t="shared" si="0"/>
        <v>5.9521696468410852E-3</v>
      </c>
      <c r="Q48" s="81"/>
      <c r="R48" s="182">
        <f t="shared" si="1"/>
        <v>2714103.7608078429</v>
      </c>
    </row>
    <row r="49" spans="1:18">
      <c r="A49" s="210">
        <v>58</v>
      </c>
      <c r="B49" s="173" t="s">
        <v>172</v>
      </c>
      <c r="C49" s="174">
        <v>113320878.42999999</v>
      </c>
      <c r="D49" s="174">
        <v>75667359.210000008</v>
      </c>
      <c r="E49" s="174">
        <v>80503722.810000002</v>
      </c>
      <c r="F49" s="174">
        <v>96859692.489999995</v>
      </c>
      <c r="G49" s="174">
        <v>83800546.340000004</v>
      </c>
      <c r="H49" s="174">
        <v>86062897.159999996</v>
      </c>
      <c r="I49" s="174">
        <v>87496758.210000008</v>
      </c>
      <c r="J49" s="174">
        <v>87335087.090000004</v>
      </c>
      <c r="K49" s="174">
        <v>91801410.289999992</v>
      </c>
      <c r="L49" s="174">
        <v>106764881.36</v>
      </c>
      <c r="M49" s="174">
        <v>83895452.780000001</v>
      </c>
      <c r="N49" s="174">
        <v>96069582.950000003</v>
      </c>
      <c r="O49" s="174">
        <v>1089578269.1199999</v>
      </c>
      <c r="P49" s="178">
        <f t="shared" si="0"/>
        <v>7.3907042166313455E-2</v>
      </c>
      <c r="Q49" s="81"/>
      <c r="R49" s="182">
        <f t="shared" si="1"/>
        <v>33700548.370665535</v>
      </c>
    </row>
    <row r="50" spans="1:18">
      <c r="A50" s="210">
        <v>31</v>
      </c>
      <c r="B50" s="173" t="s">
        <v>173</v>
      </c>
      <c r="C50" s="174">
        <v>231205333.97</v>
      </c>
      <c r="D50" s="174">
        <v>159565439.06999999</v>
      </c>
      <c r="E50" s="174">
        <v>170745079.94</v>
      </c>
      <c r="F50" s="174">
        <v>187047119.62</v>
      </c>
      <c r="G50" s="174">
        <v>152860491.30000001</v>
      </c>
      <c r="H50" s="174">
        <v>166003762.93000001</v>
      </c>
      <c r="I50" s="174">
        <v>160098283.38</v>
      </c>
      <c r="J50" s="174">
        <v>155928566.51999998</v>
      </c>
      <c r="K50" s="174">
        <v>157676003.53</v>
      </c>
      <c r="L50" s="174">
        <v>158333777.31</v>
      </c>
      <c r="M50" s="174">
        <v>154764295.01999998</v>
      </c>
      <c r="N50" s="174">
        <v>180160081.84999999</v>
      </c>
      <c r="O50" s="174">
        <v>2034388234.4399998</v>
      </c>
      <c r="P50" s="178">
        <f t="shared" si="0"/>
        <v>0.13799432430571884</v>
      </c>
      <c r="Q50" s="81"/>
      <c r="R50" s="182">
        <f t="shared" si="1"/>
        <v>62923427.387029931</v>
      </c>
    </row>
    <row r="51" spans="1:18">
      <c r="A51" s="210">
        <v>57</v>
      </c>
      <c r="B51" s="173" t="s">
        <v>31</v>
      </c>
      <c r="C51" s="174">
        <v>86596796</v>
      </c>
      <c r="D51" s="174">
        <v>63043602</v>
      </c>
      <c r="E51" s="174">
        <v>56990605</v>
      </c>
      <c r="F51" s="174">
        <v>72039387</v>
      </c>
      <c r="G51" s="174">
        <v>61639458</v>
      </c>
      <c r="H51" s="174">
        <v>61292021</v>
      </c>
      <c r="I51" s="174">
        <v>66017554</v>
      </c>
      <c r="J51" s="174">
        <v>64340944</v>
      </c>
      <c r="K51" s="174">
        <v>67460216</v>
      </c>
      <c r="L51" s="174">
        <v>65513827</v>
      </c>
      <c r="M51" s="174">
        <v>65271915</v>
      </c>
      <c r="N51" s="174">
        <v>77169174</v>
      </c>
      <c r="O51" s="174">
        <v>807375499</v>
      </c>
      <c r="P51" s="178">
        <f t="shared" si="0"/>
        <v>5.4764982690811703E-2</v>
      </c>
      <c r="Q51" s="81"/>
      <c r="R51" s="182">
        <f t="shared" si="1"/>
        <v>24972044.531794053</v>
      </c>
    </row>
    <row r="52" spans="1:18">
      <c r="A52" s="210">
        <v>56</v>
      </c>
      <c r="B52" s="173" t="s">
        <v>32</v>
      </c>
      <c r="C52" s="174">
        <v>3190089</v>
      </c>
      <c r="D52" s="174">
        <v>2833829</v>
      </c>
      <c r="E52" s="174">
        <v>2368853</v>
      </c>
      <c r="F52" s="174">
        <v>2612708</v>
      </c>
      <c r="G52" s="174">
        <v>2384441</v>
      </c>
      <c r="H52" s="174">
        <v>2798989</v>
      </c>
      <c r="I52" s="174">
        <v>2732029</v>
      </c>
      <c r="J52" s="174">
        <v>2631873</v>
      </c>
      <c r="K52" s="174">
        <v>2691749</v>
      </c>
      <c r="L52" s="174">
        <v>2702384</v>
      </c>
      <c r="M52" s="174">
        <v>3011953</v>
      </c>
      <c r="N52" s="174">
        <v>3330952</v>
      </c>
      <c r="O52" s="174">
        <v>33289849</v>
      </c>
      <c r="P52" s="178">
        <f t="shared" si="0"/>
        <v>2.2580794271349759E-3</v>
      </c>
      <c r="Q52" s="81"/>
      <c r="R52" s="182">
        <f t="shared" si="1"/>
        <v>1029651.7453333071</v>
      </c>
    </row>
    <row r="53" spans="1:18">
      <c r="A53" s="210">
        <v>59</v>
      </c>
      <c r="B53" s="173" t="s">
        <v>33</v>
      </c>
      <c r="C53" s="174">
        <v>24380</v>
      </c>
      <c r="D53" s="174">
        <v>86276</v>
      </c>
      <c r="E53" s="174">
        <v>10306</v>
      </c>
      <c r="F53" s="174">
        <v>71750</v>
      </c>
      <c r="G53" s="174">
        <v>39485</v>
      </c>
      <c r="H53" s="174">
        <v>44466</v>
      </c>
      <c r="I53" s="174">
        <v>117148</v>
      </c>
      <c r="J53" s="174">
        <v>43679</v>
      </c>
      <c r="K53" s="174">
        <v>43688</v>
      </c>
      <c r="L53" s="174">
        <v>288623</v>
      </c>
      <c r="M53" s="174">
        <v>40600</v>
      </c>
      <c r="N53" s="174">
        <v>11301</v>
      </c>
      <c r="O53" s="174">
        <v>821702</v>
      </c>
      <c r="P53" s="178">
        <f t="shared" si="0"/>
        <v>5.5736761720837606E-5</v>
      </c>
      <c r="Q53" s="81"/>
      <c r="R53" s="182">
        <f t="shared" si="1"/>
        <v>25415.161794331634</v>
      </c>
    </row>
    <row r="54" spans="1:18" ht="15.75" thickBot="1">
      <c r="A54" s="210">
        <v>60</v>
      </c>
      <c r="B54" s="173" t="s">
        <v>34</v>
      </c>
      <c r="C54" s="174">
        <v>153104</v>
      </c>
      <c r="D54" s="174">
        <v>94829</v>
      </c>
      <c r="E54" s="174">
        <v>98111</v>
      </c>
      <c r="F54" s="174">
        <v>98317</v>
      </c>
      <c r="G54" s="174">
        <v>99036</v>
      </c>
      <c r="H54" s="174">
        <v>221850</v>
      </c>
      <c r="I54" s="174">
        <v>106862</v>
      </c>
      <c r="J54" s="174">
        <v>410964</v>
      </c>
      <c r="K54" s="174">
        <v>108065</v>
      </c>
      <c r="L54" s="174">
        <v>328608</v>
      </c>
      <c r="M54" s="174">
        <v>208982</v>
      </c>
      <c r="N54" s="174">
        <v>116245</v>
      </c>
      <c r="O54" s="174">
        <v>2044973</v>
      </c>
      <c r="P54" s="178">
        <f t="shared" si="0"/>
        <v>1.3871229816471962E-4</v>
      </c>
      <c r="Q54" s="81"/>
      <c r="R54" s="182">
        <f t="shared" si="1"/>
        <v>63250.813141552222</v>
      </c>
    </row>
    <row r="55" spans="1:18" ht="16.5" thickTop="1" thickBot="1">
      <c r="B55" s="175" t="s">
        <v>35</v>
      </c>
      <c r="C55" s="176">
        <f t="shared" ref="C55:N55" si="2">SUM(C4:C54)</f>
        <v>1663799870.1000004</v>
      </c>
      <c r="D55" s="176">
        <f t="shared" si="2"/>
        <v>1056147332.4400001</v>
      </c>
      <c r="E55" s="176">
        <f t="shared" si="2"/>
        <v>1081667896.5000002</v>
      </c>
      <c r="F55" s="176">
        <f t="shared" si="2"/>
        <v>1376603026.7199998</v>
      </c>
      <c r="G55" s="176">
        <f t="shared" si="2"/>
        <v>1075531965.8500001</v>
      </c>
      <c r="H55" s="176">
        <f t="shared" si="2"/>
        <v>1180261991.5699999</v>
      </c>
      <c r="I55" s="176">
        <f t="shared" si="2"/>
        <v>1225586213.3899999</v>
      </c>
      <c r="J55" s="176">
        <f t="shared" si="2"/>
        <v>1155998141.3800001</v>
      </c>
      <c r="K55" s="176">
        <f t="shared" si="2"/>
        <v>1196512173.3700001</v>
      </c>
      <c r="L55" s="176">
        <f t="shared" si="2"/>
        <v>1214072571.3899999</v>
      </c>
      <c r="M55" s="176">
        <f t="shared" si="2"/>
        <v>1178102144.23</v>
      </c>
      <c r="N55" s="177">
        <f t="shared" si="2"/>
        <v>1338266735.7199998</v>
      </c>
      <c r="O55" s="176">
        <f>SUM(O4:O54)</f>
        <v>14742550062.660002</v>
      </c>
      <c r="P55" s="179">
        <f t="shared" si="0"/>
        <v>1</v>
      </c>
      <c r="R55" s="19">
        <f>SUM(R4:R54)</f>
        <v>455985618.99999976</v>
      </c>
    </row>
    <row r="56" spans="1:18" ht="15.75" thickTop="1">
      <c r="B56" s="80" t="s">
        <v>90</v>
      </c>
      <c r="P56" s="82"/>
    </row>
    <row r="57" spans="1:18">
      <c r="B57" s="80" t="s">
        <v>99</v>
      </c>
      <c r="R57" s="181">
        <f>+R58*0.5</f>
        <v>455985618.99999988</v>
      </c>
    </row>
    <row r="58" spans="1:18">
      <c r="Q58" s="209" t="s">
        <v>179</v>
      </c>
      <c r="R58" s="181">
        <v>911971237.99999976</v>
      </c>
    </row>
  </sheetData>
  <mergeCells count="2">
    <mergeCell ref="B1:P1"/>
    <mergeCell ref="B2:P2"/>
  </mergeCells>
  <conditionalFormatting sqref="P4:P54">
    <cfRule type="top10" dxfId="2" priority="1" bottom="1" rank="10"/>
    <cfRule type="top10" dxfId="1" priority="2" rank="10"/>
  </conditionalFormatting>
  <printOptions horizontalCentered="1"/>
  <pageMargins left="0.31496062992125984" right="0.31496062992125984" top="0.39370078740157483" bottom="0.39370078740157483" header="0.15748031496062992" footer="0.19685039370078741"/>
  <pageSetup scale="60" orientation="landscape" r:id="rId1"/>
  <headerFooter>
    <oddHeader>&amp;LANEXO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G85"/>
  <sheetViews>
    <sheetView showGridLines="0" zoomScaleNormal="100" workbookViewId="0">
      <selection activeCell="B6" sqref="B6"/>
    </sheetView>
  </sheetViews>
  <sheetFormatPr baseColWidth="10" defaultColWidth="9.7109375" defaultRowHeight="12.75"/>
  <cols>
    <col min="1" max="1" width="3.7109375" style="22" customWidth="1"/>
    <col min="2" max="2" width="28.85546875" style="22" customWidth="1"/>
    <col min="3" max="7" width="15.7109375" style="22" customWidth="1"/>
    <col min="8" max="8" width="12.42578125" style="22" customWidth="1"/>
    <col min="9" max="9" width="15.42578125" style="22" customWidth="1"/>
    <col min="10" max="10" width="12.5703125" style="34" customWidth="1"/>
    <col min="11" max="11" width="12.28515625" style="22" customWidth="1"/>
    <col min="12" max="12" width="15.5703125" style="22" customWidth="1"/>
    <col min="13" max="13" width="12" style="34" customWidth="1"/>
    <col min="14" max="14" width="17.7109375" style="36" customWidth="1"/>
    <col min="15" max="15" width="18" style="22" customWidth="1"/>
    <col min="16" max="16" width="14.28515625" style="22" customWidth="1"/>
    <col min="17" max="17" width="15.42578125" style="22" customWidth="1"/>
    <col min="18" max="18" width="13.5703125" style="22" customWidth="1"/>
    <col min="19" max="19" width="14.140625" style="22" customWidth="1"/>
    <col min="20" max="20" width="16.85546875" style="22" customWidth="1"/>
    <col min="21" max="21" width="14.140625" style="34" customWidth="1"/>
    <col min="22" max="22" width="18.42578125" style="22" bestFit="1" customWidth="1"/>
    <col min="23" max="23" width="16.85546875" style="22" bestFit="1" customWidth="1"/>
    <col min="24" max="24" width="14.5703125" style="34" customWidth="1"/>
    <col min="25" max="25" width="15.140625" style="34" customWidth="1"/>
    <col min="26" max="26" width="17.5703125" style="36" customWidth="1"/>
    <col min="27" max="27" width="3.7109375" style="22" customWidth="1"/>
    <col min="28" max="30" width="19.7109375" style="22" customWidth="1"/>
    <col min="31" max="31" width="22.140625" style="22" customWidth="1"/>
    <col min="32" max="33" width="19.7109375" style="22" customWidth="1"/>
    <col min="34" max="16384" width="9.7109375" style="22"/>
  </cols>
  <sheetData>
    <row r="1" spans="1:33" ht="18.75" thickBot="1">
      <c r="C1" s="223" t="s">
        <v>135</v>
      </c>
      <c r="D1" s="223"/>
      <c r="E1" s="223"/>
      <c r="F1" s="223"/>
      <c r="G1" s="223"/>
      <c r="H1" s="224" t="s">
        <v>41</v>
      </c>
      <c r="I1" s="224"/>
      <c r="J1" s="224"/>
      <c r="K1" s="224"/>
      <c r="L1" s="224"/>
      <c r="M1" s="224"/>
      <c r="N1" s="224"/>
      <c r="O1" s="224" t="s">
        <v>56</v>
      </c>
      <c r="P1" s="224"/>
      <c r="Q1" s="224"/>
      <c r="R1" s="224"/>
      <c r="S1" s="224"/>
      <c r="T1" s="224"/>
      <c r="U1" s="224"/>
      <c r="V1" s="222" t="s">
        <v>56</v>
      </c>
      <c r="W1" s="222"/>
      <c r="X1" s="222"/>
      <c r="Y1" s="222"/>
      <c r="Z1" s="222"/>
      <c r="AB1" s="222" t="s">
        <v>89</v>
      </c>
      <c r="AC1" s="222"/>
      <c r="AD1" s="222"/>
      <c r="AE1" s="222"/>
      <c r="AF1" s="222"/>
    </row>
    <row r="2" spans="1:33" ht="51.75" thickBot="1">
      <c r="B2" s="98" t="s">
        <v>0</v>
      </c>
      <c r="C2" s="119" t="s">
        <v>177</v>
      </c>
      <c r="D2" s="119" t="s">
        <v>178</v>
      </c>
      <c r="E2" s="101" t="s">
        <v>77</v>
      </c>
      <c r="F2" s="99" t="s">
        <v>78</v>
      </c>
      <c r="G2" s="100" t="s">
        <v>54</v>
      </c>
      <c r="H2" s="23" t="s">
        <v>103</v>
      </c>
      <c r="I2" s="101" t="s">
        <v>50</v>
      </c>
      <c r="J2" s="24">
        <v>0.85</v>
      </c>
      <c r="K2" s="23" t="s">
        <v>39</v>
      </c>
      <c r="L2" s="101" t="s">
        <v>51</v>
      </c>
      <c r="M2" s="24">
        <v>0.15</v>
      </c>
      <c r="N2" s="102" t="s">
        <v>52</v>
      </c>
      <c r="O2" s="167" t="s">
        <v>104</v>
      </c>
      <c r="P2" s="167" t="s">
        <v>105</v>
      </c>
      <c r="Q2" s="167" t="s">
        <v>156</v>
      </c>
      <c r="R2" s="119" t="s">
        <v>157</v>
      </c>
      <c r="S2" s="168" t="s">
        <v>106</v>
      </c>
      <c r="T2" s="168" t="s">
        <v>107</v>
      </c>
      <c r="U2" s="119" t="s">
        <v>108</v>
      </c>
      <c r="V2" s="167" t="s">
        <v>109</v>
      </c>
      <c r="W2" s="169" t="s">
        <v>110</v>
      </c>
      <c r="X2" s="168" t="s">
        <v>111</v>
      </c>
      <c r="Y2" s="119" t="s">
        <v>112</v>
      </c>
      <c r="Z2" s="139" t="s">
        <v>53</v>
      </c>
      <c r="AB2" s="103" t="s">
        <v>59</v>
      </c>
      <c r="AC2" s="103" t="s">
        <v>57</v>
      </c>
      <c r="AD2" s="103" t="s">
        <v>58</v>
      </c>
      <c r="AE2" s="103" t="s">
        <v>83</v>
      </c>
      <c r="AF2" s="103" t="s">
        <v>55</v>
      </c>
    </row>
    <row r="3" spans="1:33" s="25" customFormat="1" ht="22.5">
      <c r="B3" s="26"/>
      <c r="C3" s="117" t="s">
        <v>97</v>
      </c>
      <c r="D3" s="104" t="s">
        <v>98</v>
      </c>
      <c r="E3" s="104" t="s">
        <v>36</v>
      </c>
      <c r="F3" s="104" t="s">
        <v>37</v>
      </c>
      <c r="G3" s="27" t="s">
        <v>46</v>
      </c>
      <c r="H3" s="26" t="s">
        <v>38</v>
      </c>
      <c r="I3" s="104" t="s">
        <v>45</v>
      </c>
      <c r="J3" s="105" t="s">
        <v>47</v>
      </c>
      <c r="K3" s="28" t="s">
        <v>40</v>
      </c>
      <c r="L3" s="104" t="s">
        <v>48</v>
      </c>
      <c r="M3" s="105" t="s">
        <v>49</v>
      </c>
      <c r="N3" s="29" t="s">
        <v>42</v>
      </c>
      <c r="O3" s="140" t="s">
        <v>136</v>
      </c>
      <c r="P3" s="140" t="s">
        <v>137</v>
      </c>
      <c r="Q3" s="140" t="s">
        <v>138</v>
      </c>
      <c r="R3" s="140" t="s">
        <v>139</v>
      </c>
      <c r="S3" s="141" t="s">
        <v>140</v>
      </c>
      <c r="T3" s="141" t="s">
        <v>113</v>
      </c>
      <c r="U3" s="140" t="s">
        <v>141</v>
      </c>
      <c r="V3" s="140" t="s">
        <v>142</v>
      </c>
      <c r="W3" s="140" t="s">
        <v>114</v>
      </c>
      <c r="X3" s="140" t="s">
        <v>143</v>
      </c>
      <c r="Y3" s="195" t="s">
        <v>144</v>
      </c>
      <c r="Z3" s="142" t="s">
        <v>145</v>
      </c>
      <c r="AB3" s="140">
        <f>+AE3*0.5</f>
        <v>227992809.49999994</v>
      </c>
      <c r="AC3" s="140">
        <f>+AE3*0.25</f>
        <v>113996404.74999997</v>
      </c>
      <c r="AD3" s="140">
        <f>+AE3*0.25</f>
        <v>113996404.74999997</v>
      </c>
      <c r="AE3" s="140">
        <f>+ISN!R57</f>
        <v>455985618.99999988</v>
      </c>
      <c r="AG3" s="180"/>
    </row>
    <row r="4" spans="1:33" s="30" customFormat="1" ht="21.75" customHeight="1" thickBot="1">
      <c r="B4" s="31"/>
      <c r="C4" s="118"/>
      <c r="D4" s="118"/>
      <c r="G4" s="106"/>
      <c r="H4" s="31"/>
      <c r="J4" s="32"/>
      <c r="M4" s="32"/>
      <c r="N4" s="107"/>
      <c r="O4" s="143"/>
      <c r="P4" s="143"/>
      <c r="Q4" s="143"/>
      <c r="R4" s="143"/>
      <c r="S4" s="144"/>
      <c r="T4" s="144"/>
      <c r="U4" s="143"/>
      <c r="V4" s="143"/>
      <c r="W4" s="143"/>
      <c r="X4" s="145"/>
      <c r="Y4" s="146"/>
      <c r="Z4" s="147"/>
      <c r="AB4" s="28" t="s">
        <v>60</v>
      </c>
      <c r="AC4" s="28" t="s">
        <v>61</v>
      </c>
      <c r="AD4" s="28" t="s">
        <v>44</v>
      </c>
      <c r="AE4" s="33" t="s">
        <v>62</v>
      </c>
      <c r="AF4" s="33" t="s">
        <v>43</v>
      </c>
    </row>
    <row r="5" spans="1:33" ht="13.5" thickTop="1">
      <c r="A5" s="203">
        <v>15</v>
      </c>
      <c r="B5" s="198" t="s">
        <v>1</v>
      </c>
      <c r="C5" s="37">
        <v>685947</v>
      </c>
      <c r="D5" s="37">
        <v>215240.1</v>
      </c>
      <c r="E5" s="38">
        <f t="shared" ref="E5:E36" si="0">D5/C5</f>
        <v>0.31378532160647982</v>
      </c>
      <c r="F5" s="37">
        <f t="shared" ref="F5:F36" si="1">E5*D5</f>
        <v>67539.184001110872</v>
      </c>
      <c r="G5" s="205">
        <f>+F5/F$56</f>
        <v>2.6513843532537862E-5</v>
      </c>
      <c r="H5" s="109">
        <v>2974</v>
      </c>
      <c r="I5" s="41">
        <f t="shared" ref="I5:I55" si="2">+H5/$H$56</f>
        <v>5.141377508841821E-4</v>
      </c>
      <c r="J5" s="41">
        <f>+I5*J$2</f>
        <v>4.3701708825155477E-4</v>
      </c>
      <c r="K5" s="135">
        <v>46.9</v>
      </c>
      <c r="L5" s="88">
        <f t="shared" ref="L5:L56" si="3">+K5/$K$56</f>
        <v>7.3102605507790314E-4</v>
      </c>
      <c r="M5" s="88">
        <f>+L5*M$2</f>
        <v>1.0965390826168547E-4</v>
      </c>
      <c r="N5" s="89">
        <f>+M5+J5</f>
        <v>5.4667099651324028E-4</v>
      </c>
      <c r="O5" s="148">
        <v>296</v>
      </c>
      <c r="P5" s="149">
        <v>291</v>
      </c>
      <c r="Q5" s="150">
        <v>1.7570912812999999</v>
      </c>
      <c r="R5" s="151">
        <f>+P5/P$56</f>
        <v>2.7055597858981759E-4</v>
      </c>
      <c r="S5" s="152">
        <f t="shared" ref="S5:S55" si="4">+Q5*R5</f>
        <v>4.7539155108375792E-4</v>
      </c>
      <c r="T5" s="152">
        <f>+S5/S$56</f>
        <v>2.4656536212427173E-4</v>
      </c>
      <c r="U5" s="149">
        <f t="shared" ref="U5:U36" si="5">+AC$5*0.85*T5</f>
        <v>13.060751898346743</v>
      </c>
      <c r="V5" s="151">
        <f t="shared" ref="V5:V55" si="6">+O5/P5</f>
        <v>1.0171821305841924</v>
      </c>
      <c r="W5" s="151">
        <f>+V5/V$56</f>
        <v>1.351657209931304E-2</v>
      </c>
      <c r="X5" s="149">
        <f t="shared" ref="X5:X36" si="7">AC$5*0.15*W5</f>
        <v>126.34993189752373</v>
      </c>
      <c r="Y5" s="153">
        <f t="shared" ref="Y5:Y55" si="8">+X5+U5</f>
        <v>139.41068379587048</v>
      </c>
      <c r="Z5" s="154">
        <f>+Y5/Y$56</f>
        <v>2.2370663727025869E-3</v>
      </c>
      <c r="AB5" s="44">
        <f t="shared" ref="AB5:AB36" si="9">G5*AB$3</f>
        <v>6044.9656776267102</v>
      </c>
      <c r="AC5" s="45">
        <f t="shared" ref="AC5:AC36" si="10">N5*AC$3</f>
        <v>62318.52818360916</v>
      </c>
      <c r="AD5" s="45">
        <f t="shared" ref="AD5:AD36" si="11">Z5*AD$3</f>
        <v>255017.52367521837</v>
      </c>
      <c r="AE5" s="45">
        <f>SUM(AB5:AD5)</f>
        <v>323381.01753645425</v>
      </c>
      <c r="AF5" s="108">
        <f>+AE5/AE$56</f>
        <v>7.0919126407022561E-4</v>
      </c>
    </row>
    <row r="6" spans="1:33">
      <c r="A6" s="203">
        <v>11</v>
      </c>
      <c r="B6" s="200" t="s">
        <v>2</v>
      </c>
      <c r="C6" s="39">
        <v>2702829</v>
      </c>
      <c r="D6" s="39">
        <v>825718</v>
      </c>
      <c r="E6" s="40">
        <f t="shared" si="0"/>
        <v>0.30550138392032938</v>
      </c>
      <c r="F6" s="39">
        <f t="shared" si="1"/>
        <v>252257.99172792654</v>
      </c>
      <c r="G6" s="206">
        <f t="shared" ref="G6:G55" si="12">+F6/F$56</f>
        <v>9.9028867781352908E-5</v>
      </c>
      <c r="H6" s="111">
        <v>3382</v>
      </c>
      <c r="I6" s="42">
        <f t="shared" si="2"/>
        <v>5.8467177992276519E-4</v>
      </c>
      <c r="J6" s="42">
        <f t="shared" ref="J6:J55" si="13">+I6*J$2</f>
        <v>4.9697101293435045E-4</v>
      </c>
      <c r="K6" s="136">
        <v>980.9</v>
      </c>
      <c r="L6" s="90">
        <f t="shared" si="3"/>
        <v>1.528919951867623E-2</v>
      </c>
      <c r="M6" s="90">
        <f t="shared" ref="M6:M55" si="14">+L6*M$2</f>
        <v>2.2933799278014345E-3</v>
      </c>
      <c r="N6" s="91">
        <f t="shared" ref="N6:N55" si="15">+M6+J6</f>
        <v>2.7903509407357849E-3</v>
      </c>
      <c r="O6" s="155">
        <v>250</v>
      </c>
      <c r="P6" s="156">
        <v>278</v>
      </c>
      <c r="Q6" s="157">
        <v>1.7189329948000001</v>
      </c>
      <c r="R6" s="158">
        <f t="shared" ref="R6:R55" si="16">+P6/P$56</f>
        <v>2.5846928538821062E-4</v>
      </c>
      <c r="S6" s="159">
        <f t="shared" si="4"/>
        <v>4.4429138279617278E-4</v>
      </c>
      <c r="T6" s="159">
        <f t="shared" ref="T6:T55" si="17">+S6/S$56</f>
        <v>2.3043502863712235E-4</v>
      </c>
      <c r="U6" s="156">
        <f t="shared" si="5"/>
        <v>12.206316052621299</v>
      </c>
      <c r="V6" s="158">
        <f t="shared" si="6"/>
        <v>0.89928057553956831</v>
      </c>
      <c r="W6" s="158">
        <f t="shared" ref="W6:W55" si="18">+V6/V$56</f>
        <v>1.1949866568941082E-2</v>
      </c>
      <c r="X6" s="156">
        <f t="shared" si="7"/>
        <v>111.70471448503855</v>
      </c>
      <c r="Y6" s="160">
        <f t="shared" si="8"/>
        <v>123.91103053765985</v>
      </c>
      <c r="Z6" s="161">
        <f t="shared" ref="Z6:Z55" si="19">+Y6/Y$56</f>
        <v>1.9883497596827164E-3</v>
      </c>
      <c r="AB6" s="46">
        <f t="shared" si="9"/>
        <v>22577.869787074676</v>
      </c>
      <c r="AC6" s="21">
        <f t="shared" si="10"/>
        <v>318089.97523465974</v>
      </c>
      <c r="AD6" s="21">
        <f t="shared" si="11"/>
        <v>226664.72398935611</v>
      </c>
      <c r="AE6" s="21">
        <f t="shared" ref="AE6:AE55" si="20">SUM(AB6:AD6)</f>
        <v>567332.56901109056</v>
      </c>
      <c r="AF6" s="110">
        <f t="shared" ref="AF6:AF55" si="21">+AE6/AE$56</f>
        <v>1.2441896089953018E-3</v>
      </c>
    </row>
    <row r="7" spans="1:33">
      <c r="A7" s="203">
        <v>12</v>
      </c>
      <c r="B7" s="200" t="s">
        <v>160</v>
      </c>
      <c r="C7" s="39">
        <v>1181103</v>
      </c>
      <c r="D7" s="39">
        <v>291226</v>
      </c>
      <c r="E7" s="40">
        <f t="shared" si="0"/>
        <v>0.24657121351821137</v>
      </c>
      <c r="F7" s="39">
        <f t="shared" si="1"/>
        <v>71807.948228054622</v>
      </c>
      <c r="G7" s="206">
        <f t="shared" si="12"/>
        <v>2.8189631424624623E-5</v>
      </c>
      <c r="H7" s="111">
        <v>1407</v>
      </c>
      <c r="I7" s="42">
        <f t="shared" si="2"/>
        <v>2.4323867366981983E-4</v>
      </c>
      <c r="J7" s="42">
        <f t="shared" si="13"/>
        <v>2.0675287261934686E-4</v>
      </c>
      <c r="K7" s="136">
        <v>694.5</v>
      </c>
      <c r="L7" s="90">
        <f t="shared" si="3"/>
        <v>1.0825108640759142E-2</v>
      </c>
      <c r="M7" s="90">
        <f t="shared" si="14"/>
        <v>1.6237662961138713E-3</v>
      </c>
      <c r="N7" s="91">
        <f t="shared" si="15"/>
        <v>1.8305191687332182E-3</v>
      </c>
      <c r="O7" s="155">
        <v>366</v>
      </c>
      <c r="P7" s="156">
        <v>167</v>
      </c>
      <c r="Q7" s="157">
        <v>1.7050555638</v>
      </c>
      <c r="R7" s="158">
        <f t="shared" si="16"/>
        <v>1.5526752035910496E-4</v>
      </c>
      <c r="S7" s="159">
        <f t="shared" si="4"/>
        <v>2.6473974946572169E-4</v>
      </c>
      <c r="T7" s="159">
        <f t="shared" si="17"/>
        <v>1.3730923918798022E-4</v>
      </c>
      <c r="U7" s="156">
        <f t="shared" si="5"/>
        <v>7.2733732383751653</v>
      </c>
      <c r="V7" s="158">
        <f t="shared" si="6"/>
        <v>2.191616766467066</v>
      </c>
      <c r="W7" s="158">
        <f t="shared" si="18"/>
        <v>2.9122755057643529E-2</v>
      </c>
      <c r="X7" s="156">
        <f t="shared" si="7"/>
        <v>272.23308477661567</v>
      </c>
      <c r="Y7" s="160">
        <f t="shared" si="8"/>
        <v>279.50645801499081</v>
      </c>
      <c r="Z7" s="161">
        <f t="shared" si="19"/>
        <v>4.4851261119563121E-3</v>
      </c>
      <c r="AB7" s="46">
        <f t="shared" si="9"/>
        <v>6427.0332672696541</v>
      </c>
      <c r="AC7" s="21">
        <f t="shared" si="10"/>
        <v>208672.60406154543</v>
      </c>
      <c r="AD7" s="21">
        <f t="shared" si="11"/>
        <v>511288.25161336543</v>
      </c>
      <c r="AE7" s="21">
        <f t="shared" si="20"/>
        <v>726387.88894218055</v>
      </c>
      <c r="AF7" s="110">
        <f t="shared" si="21"/>
        <v>1.5930061358846947E-3</v>
      </c>
    </row>
    <row r="8" spans="1:33" ht="13.5" customHeight="1">
      <c r="A8" s="203">
        <v>13</v>
      </c>
      <c r="B8" s="200" t="s">
        <v>3</v>
      </c>
      <c r="C8" s="39">
        <v>56374737</v>
      </c>
      <c r="D8" s="39">
        <v>25827964</v>
      </c>
      <c r="E8" s="40">
        <f t="shared" si="0"/>
        <v>0.45814784022850519</v>
      </c>
      <c r="F8" s="39">
        <f t="shared" si="1"/>
        <v>11833025.924099583</v>
      </c>
      <c r="G8" s="206">
        <f t="shared" si="12"/>
        <v>4.6452885463182424E-3</v>
      </c>
      <c r="H8" s="111">
        <v>35289</v>
      </c>
      <c r="I8" s="42">
        <f t="shared" si="2"/>
        <v>6.1006748792709828E-3</v>
      </c>
      <c r="J8" s="42">
        <f t="shared" si="13"/>
        <v>5.1855736473803348E-3</v>
      </c>
      <c r="K8" s="136">
        <v>190.5</v>
      </c>
      <c r="L8" s="90">
        <f t="shared" si="3"/>
        <v>2.9693062578324213E-3</v>
      </c>
      <c r="M8" s="90">
        <f t="shared" si="14"/>
        <v>4.4539593867486317E-4</v>
      </c>
      <c r="N8" s="91">
        <f t="shared" si="15"/>
        <v>5.6309695860551979E-3</v>
      </c>
      <c r="O8" s="155">
        <v>6372</v>
      </c>
      <c r="P8" s="156">
        <v>6876</v>
      </c>
      <c r="Q8" s="157">
        <v>1.5964581414000001</v>
      </c>
      <c r="R8" s="158">
        <f t="shared" si="16"/>
        <v>6.3929309580191959E-3</v>
      </c>
      <c r="S8" s="159">
        <f t="shared" si="4"/>
        <v>1.0206046675337848E-2</v>
      </c>
      <c r="T8" s="159">
        <f t="shared" si="17"/>
        <v>5.2934419819306551E-3</v>
      </c>
      <c r="U8" s="156">
        <f t="shared" si="5"/>
        <v>280.39758633835862</v>
      </c>
      <c r="V8" s="158">
        <f t="shared" si="6"/>
        <v>0.92670157068062831</v>
      </c>
      <c r="W8" s="158">
        <f t="shared" si="18"/>
        <v>1.2314243652174133E-2</v>
      </c>
      <c r="X8" s="156">
        <f t="shared" si="7"/>
        <v>115.11083101467659</v>
      </c>
      <c r="Y8" s="160">
        <f t="shared" si="8"/>
        <v>395.50841735303521</v>
      </c>
      <c r="Z8" s="161">
        <f t="shared" si="19"/>
        <v>6.3465622324671766E-3</v>
      </c>
      <c r="AB8" s="46">
        <f t="shared" si="9"/>
        <v>1059092.3866132668</v>
      </c>
      <c r="AC8" s="21">
        <f t="shared" si="10"/>
        <v>641910.28806688811</v>
      </c>
      <c r="AD8" s="21">
        <f t="shared" si="11"/>
        <v>723485.27702339168</v>
      </c>
      <c r="AE8" s="21">
        <f t="shared" si="20"/>
        <v>2424487.9517035466</v>
      </c>
      <c r="AF8" s="110">
        <f t="shared" si="21"/>
        <v>5.3170272277897144E-3</v>
      </c>
    </row>
    <row r="9" spans="1:33">
      <c r="A9" s="203">
        <v>14</v>
      </c>
      <c r="B9" s="200" t="s">
        <v>161</v>
      </c>
      <c r="C9" s="39">
        <v>10911069</v>
      </c>
      <c r="D9" s="39">
        <v>2729196</v>
      </c>
      <c r="E9" s="40">
        <f t="shared" si="0"/>
        <v>0.25013094500639671</v>
      </c>
      <c r="F9" s="39">
        <f t="shared" si="1"/>
        <v>682656.37458767788</v>
      </c>
      <c r="G9" s="206">
        <f t="shared" si="12"/>
        <v>2.6799027216570378E-4</v>
      </c>
      <c r="H9" s="111">
        <v>18030</v>
      </c>
      <c r="I9" s="42">
        <f t="shared" si="2"/>
        <v>3.1169817244256232E-3</v>
      </c>
      <c r="J9" s="42">
        <f t="shared" si="13"/>
        <v>2.6494344657617798E-3</v>
      </c>
      <c r="K9" s="136">
        <v>4539.2</v>
      </c>
      <c r="L9" s="90">
        <f t="shared" si="3"/>
        <v>7.0752099556708276E-2</v>
      </c>
      <c r="M9" s="90">
        <f t="shared" si="14"/>
        <v>1.0612814933506241E-2</v>
      </c>
      <c r="N9" s="91">
        <f t="shared" si="15"/>
        <v>1.3262249399268022E-2</v>
      </c>
      <c r="O9" s="155">
        <v>7349</v>
      </c>
      <c r="P9" s="156">
        <v>5491</v>
      </c>
      <c r="Q9" s="157">
        <v>1.7933312159000001</v>
      </c>
      <c r="R9" s="158">
        <f t="shared" si="16"/>
        <v>5.1052332592326066E-3</v>
      </c>
      <c r="S9" s="159">
        <f t="shared" si="4"/>
        <v>9.1553741682327307E-3</v>
      </c>
      <c r="T9" s="159">
        <f t="shared" si="17"/>
        <v>4.7485028752136602E-3</v>
      </c>
      <c r="U9" s="156">
        <f t="shared" si="5"/>
        <v>251.53175372010887</v>
      </c>
      <c r="V9" s="158">
        <f t="shared" si="6"/>
        <v>1.3383718812602441</v>
      </c>
      <c r="W9" s="158">
        <f t="shared" si="18"/>
        <v>1.7784622325559021E-2</v>
      </c>
      <c r="X9" s="156">
        <f t="shared" si="7"/>
        <v>166.24672314452917</v>
      </c>
      <c r="Y9" s="160">
        <f t="shared" si="8"/>
        <v>417.77847686463804</v>
      </c>
      <c r="Z9" s="161">
        <f t="shared" si="19"/>
        <v>6.7039207927654639E-3</v>
      </c>
      <c r="AB9" s="46">
        <f t="shared" si="9"/>
        <v>61099.855069728437</v>
      </c>
      <c r="AC9" s="21">
        <f t="shared" si="10"/>
        <v>1511848.7504144013</v>
      </c>
      <c r="AD9" s="21">
        <f t="shared" si="11"/>
        <v>764222.86810403247</v>
      </c>
      <c r="AE9" s="21">
        <f t="shared" si="20"/>
        <v>2337171.4735881621</v>
      </c>
      <c r="AF9" s="110">
        <f t="shared" si="21"/>
        <v>5.1255376840912224E-3</v>
      </c>
    </row>
    <row r="10" spans="1:33">
      <c r="A10" s="203">
        <v>17</v>
      </c>
      <c r="B10" s="200" t="s">
        <v>4</v>
      </c>
      <c r="C10" s="39">
        <v>696327770</v>
      </c>
      <c r="D10" s="39">
        <v>369978125.35000002</v>
      </c>
      <c r="E10" s="40">
        <f t="shared" si="0"/>
        <v>0.53132754614971056</v>
      </c>
      <c r="F10" s="39">
        <f t="shared" si="1"/>
        <v>196579569.47128552</v>
      </c>
      <c r="G10" s="206">
        <f t="shared" si="12"/>
        <v>7.7171201040415208E-2</v>
      </c>
      <c r="H10" s="111">
        <v>656464</v>
      </c>
      <c r="I10" s="42">
        <f t="shared" si="2"/>
        <v>0.11348786970290306</v>
      </c>
      <c r="J10" s="42">
        <f t="shared" si="13"/>
        <v>9.6464689247467594E-2</v>
      </c>
      <c r="K10" s="136">
        <v>224</v>
      </c>
      <c r="L10" s="90">
        <f t="shared" si="3"/>
        <v>3.4914677257452094E-3</v>
      </c>
      <c r="M10" s="90">
        <f t="shared" si="14"/>
        <v>5.2372015886178135E-4</v>
      </c>
      <c r="N10" s="91">
        <f t="shared" si="15"/>
        <v>9.6988409406329371E-2</v>
      </c>
      <c r="O10" s="155">
        <v>77936</v>
      </c>
      <c r="P10" s="156">
        <v>87455</v>
      </c>
      <c r="Q10" s="157">
        <v>1.8323297204</v>
      </c>
      <c r="R10" s="158">
        <f t="shared" si="16"/>
        <v>8.1310904149733673E-2</v>
      </c>
      <c r="S10" s="159">
        <f t="shared" si="4"/>
        <v>0.14898838626615271</v>
      </c>
      <c r="T10" s="159">
        <f t="shared" si="17"/>
        <v>7.7273934146028844E-2</v>
      </c>
      <c r="U10" s="156">
        <f t="shared" si="5"/>
        <v>4093.2581664970085</v>
      </c>
      <c r="V10" s="158">
        <f t="shared" si="6"/>
        <v>0.89115545137499286</v>
      </c>
      <c r="W10" s="158">
        <f t="shared" si="18"/>
        <v>1.1841897874560577E-2</v>
      </c>
      <c r="X10" s="156">
        <f t="shared" si="7"/>
        <v>110.69544696648371</v>
      </c>
      <c r="Y10" s="160">
        <f t="shared" si="8"/>
        <v>4203.9536134634918</v>
      </c>
      <c r="Z10" s="161">
        <f t="shared" si="19"/>
        <v>6.7459128705308596E-2</v>
      </c>
      <c r="AB10" s="46">
        <f t="shared" si="9"/>
        <v>17594478.937693581</v>
      </c>
      <c r="AC10" s="21">
        <f t="shared" si="10"/>
        <v>11056329.974742627</v>
      </c>
      <c r="AD10" s="21">
        <f t="shared" si="11"/>
        <v>7690098.1399726998</v>
      </c>
      <c r="AE10" s="21">
        <f t="shared" si="20"/>
        <v>36340907.052408911</v>
      </c>
      <c r="AF10" s="110">
        <f t="shared" si="21"/>
        <v>7.9697485048117092E-2</v>
      </c>
    </row>
    <row r="11" spans="1:33">
      <c r="A11" s="203">
        <v>16</v>
      </c>
      <c r="B11" s="200" t="s">
        <v>5</v>
      </c>
      <c r="C11" s="39">
        <v>1849663</v>
      </c>
      <c r="D11" s="39">
        <v>809425.1</v>
      </c>
      <c r="E11" s="40">
        <f t="shared" si="0"/>
        <v>0.43760679648130496</v>
      </c>
      <c r="F11" s="39">
        <f t="shared" si="1"/>
        <v>354209.9250025599</v>
      </c>
      <c r="G11" s="206">
        <f t="shared" si="12"/>
        <v>1.3905211719814937E-4</v>
      </c>
      <c r="H11" s="111">
        <v>14992</v>
      </c>
      <c r="I11" s="42">
        <f t="shared" si="2"/>
        <v>2.5917798121236242E-3</v>
      </c>
      <c r="J11" s="42">
        <f t="shared" si="13"/>
        <v>2.2030128403050806E-3</v>
      </c>
      <c r="K11" s="136">
        <v>2688.6</v>
      </c>
      <c r="L11" s="90">
        <f t="shared" si="3"/>
        <v>4.1906964854636471E-2</v>
      </c>
      <c r="M11" s="90">
        <f t="shared" si="14"/>
        <v>6.2860447281954702E-3</v>
      </c>
      <c r="N11" s="91">
        <f t="shared" si="15"/>
        <v>8.48905756850055E-3</v>
      </c>
      <c r="O11" s="155">
        <v>10274</v>
      </c>
      <c r="P11" s="156">
        <v>7471</v>
      </c>
      <c r="Q11" s="157">
        <v>2.3084826450000002</v>
      </c>
      <c r="R11" s="158">
        <f t="shared" si="16"/>
        <v>6.9461296084004373E-3</v>
      </c>
      <c r="S11" s="159">
        <f t="shared" si="4"/>
        <v>1.6035019650913057E-2</v>
      </c>
      <c r="T11" s="159">
        <f t="shared" si="17"/>
        <v>8.3166821494490614E-3</v>
      </c>
      <c r="U11" s="156">
        <f t="shared" si="5"/>
        <v>440.54088228587648</v>
      </c>
      <c r="V11" s="158">
        <f t="shared" si="6"/>
        <v>1.375184044973899</v>
      </c>
      <c r="W11" s="158">
        <f t="shared" si="18"/>
        <v>1.8273791619834338E-2</v>
      </c>
      <c r="X11" s="156">
        <f t="shared" si="7"/>
        <v>170.81936971230706</v>
      </c>
      <c r="Y11" s="160">
        <f t="shared" si="8"/>
        <v>611.36025199818357</v>
      </c>
      <c r="Z11" s="161">
        <f t="shared" si="19"/>
        <v>9.8102485700068531E-3</v>
      </c>
      <c r="AB11" s="46">
        <f t="shared" si="9"/>
        <v>31702.882866929336</v>
      </c>
      <c r="AC11" s="21">
        <f t="shared" si="10"/>
        <v>967722.04252483929</v>
      </c>
      <c r="AD11" s="21">
        <f t="shared" si="11"/>
        <v>1118333.0666846097</v>
      </c>
      <c r="AE11" s="21">
        <f t="shared" si="20"/>
        <v>2117757.9920763783</v>
      </c>
      <c r="AF11" s="110">
        <f t="shared" si="21"/>
        <v>4.644352593225925E-3</v>
      </c>
    </row>
    <row r="12" spans="1:33">
      <c r="A12" s="203">
        <v>18</v>
      </c>
      <c r="B12" s="200" t="s">
        <v>6</v>
      </c>
      <c r="C12" s="39">
        <v>2325037</v>
      </c>
      <c r="D12" s="39">
        <v>2282515</v>
      </c>
      <c r="E12" s="40">
        <f t="shared" si="0"/>
        <v>0.9817112587885698</v>
      </c>
      <c r="F12" s="39">
        <f t="shared" si="1"/>
        <v>2240770.6738537923</v>
      </c>
      <c r="G12" s="206">
        <f t="shared" si="12"/>
        <v>8.7965888124857548E-4</v>
      </c>
      <c r="H12" s="111">
        <v>3661</v>
      </c>
      <c r="I12" s="42">
        <f t="shared" si="2"/>
        <v>6.329046086035611E-4</v>
      </c>
      <c r="J12" s="42">
        <f t="shared" si="13"/>
        <v>5.3796891731302697E-4</v>
      </c>
      <c r="K12" s="136">
        <v>466.7</v>
      </c>
      <c r="L12" s="90">
        <f t="shared" si="3"/>
        <v>7.2744106589521839E-3</v>
      </c>
      <c r="M12" s="90">
        <f t="shared" si="14"/>
        <v>1.0911615988428275E-3</v>
      </c>
      <c r="N12" s="91">
        <f t="shared" si="15"/>
        <v>1.6291305161558545E-3</v>
      </c>
      <c r="O12" s="155">
        <v>1472</v>
      </c>
      <c r="P12" s="156">
        <v>1100</v>
      </c>
      <c r="Q12" s="157">
        <v>1.4822637890000001</v>
      </c>
      <c r="R12" s="158">
        <f t="shared" si="16"/>
        <v>1.0227201939821285E-3</v>
      </c>
      <c r="S12" s="159">
        <f t="shared" si="4"/>
        <v>1.515941109818765E-3</v>
      </c>
      <c r="T12" s="159">
        <f t="shared" si="17"/>
        <v>7.8625412641311154E-4</v>
      </c>
      <c r="U12" s="156">
        <f t="shared" si="5"/>
        <v>41.648469945901319</v>
      </c>
      <c r="V12" s="158">
        <f t="shared" si="6"/>
        <v>1.3381818181818181</v>
      </c>
      <c r="W12" s="158">
        <f t="shared" si="18"/>
        <v>1.7782096719548338E-2</v>
      </c>
      <c r="X12" s="156">
        <f t="shared" si="7"/>
        <v>166.22311433712557</v>
      </c>
      <c r="Y12" s="160">
        <f t="shared" si="8"/>
        <v>207.87158428302689</v>
      </c>
      <c r="Z12" s="161">
        <f t="shared" si="19"/>
        <v>3.3356305153833957E-3</v>
      </c>
      <c r="AB12" s="46">
        <f t="shared" si="9"/>
        <v>200555.89973748953</v>
      </c>
      <c r="AC12" s="21">
        <f t="shared" si="10"/>
        <v>185715.02171027916</v>
      </c>
      <c r="AD12" s="21">
        <f t="shared" si="11"/>
        <v>380249.88632809656</v>
      </c>
      <c r="AE12" s="21">
        <f t="shared" si="20"/>
        <v>766520.80777586531</v>
      </c>
      <c r="AF12" s="110">
        <f t="shared" si="21"/>
        <v>1.6810196985091001E-3</v>
      </c>
    </row>
    <row r="13" spans="1:33">
      <c r="A13" s="203">
        <v>19</v>
      </c>
      <c r="B13" s="200" t="s">
        <v>162</v>
      </c>
      <c r="C13" s="39">
        <v>116630005</v>
      </c>
      <c r="D13" s="39">
        <v>34565785.189999998</v>
      </c>
      <c r="E13" s="40">
        <f t="shared" si="0"/>
        <v>0.29637129133279211</v>
      </c>
      <c r="F13" s="39">
        <f t="shared" si="1"/>
        <v>10244306.392692201</v>
      </c>
      <c r="G13" s="206">
        <f t="shared" si="12"/>
        <v>4.0216052475663747E-3</v>
      </c>
      <c r="H13" s="111">
        <v>122337</v>
      </c>
      <c r="I13" s="42">
        <f t="shared" si="2"/>
        <v>2.1149317427679282E-2</v>
      </c>
      <c r="J13" s="42">
        <f t="shared" si="13"/>
        <v>1.7976919813527389E-2</v>
      </c>
      <c r="K13" s="136">
        <v>1140.9000000000001</v>
      </c>
      <c r="L13" s="90">
        <f t="shared" si="3"/>
        <v>1.7783105037065667E-2</v>
      </c>
      <c r="M13" s="90">
        <f t="shared" si="14"/>
        <v>2.6674657555598499E-3</v>
      </c>
      <c r="N13" s="91">
        <f t="shared" si="15"/>
        <v>2.0644385569087237E-2</v>
      </c>
      <c r="O13" s="155">
        <v>26523</v>
      </c>
      <c r="P13" s="156">
        <v>24758</v>
      </c>
      <c r="Q13" s="157">
        <v>1.8739893594999999</v>
      </c>
      <c r="R13" s="158">
        <f t="shared" si="16"/>
        <v>2.3018642329645032E-2</v>
      </c>
      <c r="S13" s="159">
        <f t="shared" si="4"/>
        <v>4.3136690795891081E-2</v>
      </c>
      <c r="T13" s="159">
        <f t="shared" si="17"/>
        <v>2.2373165367967789E-2</v>
      </c>
      <c r="U13" s="156">
        <f t="shared" si="5"/>
        <v>1185.1233260592116</v>
      </c>
      <c r="V13" s="158">
        <f t="shared" si="6"/>
        <v>1.0712900880523468</v>
      </c>
      <c r="W13" s="158">
        <f t="shared" si="18"/>
        <v>1.4235572253046412E-2</v>
      </c>
      <c r="X13" s="156">
        <f t="shared" si="7"/>
        <v>133.0709865991916</v>
      </c>
      <c r="Y13" s="160">
        <f t="shared" si="8"/>
        <v>1318.1943126584033</v>
      </c>
      <c r="Z13" s="161">
        <f t="shared" si="19"/>
        <v>2.1152526400729583E-2</v>
      </c>
      <c r="AB13" s="46">
        <f t="shared" si="9"/>
        <v>916897.07909260062</v>
      </c>
      <c r="AC13" s="21">
        <f t="shared" si="10"/>
        <v>2353385.7331487271</v>
      </c>
      <c r="AD13" s="21">
        <f t="shared" si="11"/>
        <v>2411311.9610626297</v>
      </c>
      <c r="AE13" s="21">
        <f t="shared" si="20"/>
        <v>5681594.7733039577</v>
      </c>
      <c r="AF13" s="110">
        <f t="shared" si="21"/>
        <v>1.2460030616237391E-2</v>
      </c>
    </row>
    <row r="14" spans="1:33">
      <c r="A14" s="203">
        <v>20</v>
      </c>
      <c r="B14" s="200" t="s">
        <v>100</v>
      </c>
      <c r="C14" s="39">
        <v>36098646</v>
      </c>
      <c r="D14" s="39">
        <v>10430458.359999999</v>
      </c>
      <c r="E14" s="40">
        <f t="shared" si="0"/>
        <v>0.28894320191399975</v>
      </c>
      <c r="F14" s="39">
        <f t="shared" si="1"/>
        <v>3013810.0359690464</v>
      </c>
      <c r="G14" s="206">
        <f t="shared" si="12"/>
        <v>1.1831307841853893E-3</v>
      </c>
      <c r="H14" s="111">
        <v>104478</v>
      </c>
      <c r="I14" s="42">
        <f t="shared" si="2"/>
        <v>1.8061897759541888E-2</v>
      </c>
      <c r="J14" s="42">
        <f t="shared" si="13"/>
        <v>1.5352613095610604E-2</v>
      </c>
      <c r="K14" s="136">
        <v>104.3</v>
      </c>
      <c r="L14" s="90">
        <f t="shared" si="3"/>
        <v>1.6257146598001131E-3</v>
      </c>
      <c r="M14" s="90">
        <f t="shared" si="14"/>
        <v>2.4385719897001694E-4</v>
      </c>
      <c r="N14" s="91">
        <f t="shared" si="15"/>
        <v>1.5596470294580621E-2</v>
      </c>
      <c r="O14" s="155">
        <v>8234</v>
      </c>
      <c r="P14" s="156">
        <v>27842</v>
      </c>
      <c r="Q14" s="157">
        <v>1.8343045897000001</v>
      </c>
      <c r="R14" s="158">
        <f t="shared" si="16"/>
        <v>2.5885977855318563E-2</v>
      </c>
      <c r="S14" s="159">
        <f t="shared" si="4"/>
        <v>4.7482767988883408E-2</v>
      </c>
      <c r="T14" s="159">
        <f t="shared" si="17"/>
        <v>2.4627290613709465E-2</v>
      </c>
      <c r="U14" s="156">
        <f t="shared" si="5"/>
        <v>1304.5260285669285</v>
      </c>
      <c r="V14" s="158">
        <f t="shared" si="6"/>
        <v>0.29574024854536313</v>
      </c>
      <c r="W14" s="158">
        <f t="shared" si="18"/>
        <v>3.9298708382110078E-3</v>
      </c>
      <c r="X14" s="156">
        <f t="shared" si="7"/>
        <v>36.735564988349466</v>
      </c>
      <c r="Y14" s="160">
        <f t="shared" si="8"/>
        <v>1341.2615935552781</v>
      </c>
      <c r="Z14" s="161">
        <f t="shared" si="19"/>
        <v>2.1522677647384695E-2</v>
      </c>
      <c r="AB14" s="46">
        <f t="shared" si="9"/>
        <v>269745.31149236497</v>
      </c>
      <c r="AC14" s="21">
        <f t="shared" si="10"/>
        <v>1777941.5403723638</v>
      </c>
      <c r="AD14" s="21">
        <f t="shared" si="11"/>
        <v>2453507.8723950428</v>
      </c>
      <c r="AE14" s="21">
        <f t="shared" si="20"/>
        <v>4501194.7242597714</v>
      </c>
      <c r="AF14" s="110">
        <f t="shared" si="21"/>
        <v>9.8713523775840212E-3</v>
      </c>
    </row>
    <row r="15" spans="1:33">
      <c r="A15" s="203">
        <v>23</v>
      </c>
      <c r="B15" s="200" t="s">
        <v>67</v>
      </c>
      <c r="C15" s="39">
        <v>3294944</v>
      </c>
      <c r="D15" s="39">
        <v>1264344</v>
      </c>
      <c r="E15" s="40">
        <f t="shared" si="0"/>
        <v>0.38372245476706129</v>
      </c>
      <c r="F15" s="39">
        <f t="shared" si="1"/>
        <v>485157.18335000536</v>
      </c>
      <c r="G15" s="206">
        <f t="shared" si="12"/>
        <v>1.9045805539814119E-4</v>
      </c>
      <c r="H15" s="111">
        <v>7340</v>
      </c>
      <c r="I15" s="42">
        <f t="shared" si="2"/>
        <v>1.2689210126058832E-3</v>
      </c>
      <c r="J15" s="42">
        <f t="shared" si="13"/>
        <v>1.0785828607150008E-3</v>
      </c>
      <c r="K15" s="136">
        <v>1007.4</v>
      </c>
      <c r="L15" s="90">
        <f t="shared" si="3"/>
        <v>1.5702252620159483E-2</v>
      </c>
      <c r="M15" s="90">
        <f t="shared" si="14"/>
        <v>2.3553378930239225E-3</v>
      </c>
      <c r="N15" s="91">
        <f t="shared" si="15"/>
        <v>3.4339207537389233E-3</v>
      </c>
      <c r="O15" s="155">
        <v>3737</v>
      </c>
      <c r="P15" s="156">
        <v>763</v>
      </c>
      <c r="Q15" s="157">
        <v>1.7930753231000001</v>
      </c>
      <c r="R15" s="158">
        <f t="shared" si="16"/>
        <v>7.0939591637123999E-4</v>
      </c>
      <c r="S15" s="159">
        <f t="shared" si="4"/>
        <v>1.2720003119531817E-3</v>
      </c>
      <c r="T15" s="159">
        <f t="shared" si="17"/>
        <v>6.5973241809605702E-4</v>
      </c>
      <c r="U15" s="156">
        <f t="shared" si="5"/>
        <v>34.946520297145788</v>
      </c>
      <c r="V15" s="158">
        <f t="shared" si="6"/>
        <v>4.8977719528178243</v>
      </c>
      <c r="W15" s="158">
        <f t="shared" si="18"/>
        <v>6.5082826109257794E-2</v>
      </c>
      <c r="X15" s="156">
        <f t="shared" si="7"/>
        <v>608.37988997380739</v>
      </c>
      <c r="Y15" s="160">
        <f t="shared" si="8"/>
        <v>643.32641027095315</v>
      </c>
      <c r="Z15" s="161">
        <f t="shared" si="19"/>
        <v>1.0323196471770317E-2</v>
      </c>
      <c r="AB15" s="46">
        <f t="shared" si="9"/>
        <v>43423.067142128843</v>
      </c>
      <c r="AC15" s="21">
        <f t="shared" si="10"/>
        <v>391454.62012264726</v>
      </c>
      <c r="AD15" s="21">
        <f t="shared" si="11"/>
        <v>1176807.2833097007</v>
      </c>
      <c r="AE15" s="21">
        <f t="shared" si="20"/>
        <v>1611684.9705744768</v>
      </c>
      <c r="AF15" s="110">
        <f t="shared" si="21"/>
        <v>3.5345083340763803E-3</v>
      </c>
    </row>
    <row r="16" spans="1:33">
      <c r="A16" s="203">
        <v>21</v>
      </c>
      <c r="B16" s="200" t="s">
        <v>7</v>
      </c>
      <c r="C16" s="39">
        <v>5282316</v>
      </c>
      <c r="D16" s="39">
        <v>1750296.04</v>
      </c>
      <c r="E16" s="40">
        <f t="shared" si="0"/>
        <v>0.33135011990952457</v>
      </c>
      <c r="F16" s="39">
        <f t="shared" si="1"/>
        <v>579960.80273116601</v>
      </c>
      <c r="G16" s="206">
        <f t="shared" si="12"/>
        <v>2.2767509270420376E-4</v>
      </c>
      <c r="H16" s="111">
        <v>9930</v>
      </c>
      <c r="I16" s="42">
        <f t="shared" si="2"/>
        <v>1.7166737949831634E-3</v>
      </c>
      <c r="J16" s="42">
        <f t="shared" si="13"/>
        <v>1.4591727257356889E-3</v>
      </c>
      <c r="K16" s="136">
        <v>4265.7</v>
      </c>
      <c r="L16" s="90">
        <f t="shared" si="3"/>
        <v>6.6489079811211327E-2</v>
      </c>
      <c r="M16" s="90">
        <f t="shared" si="14"/>
        <v>9.9733619716816987E-3</v>
      </c>
      <c r="N16" s="91">
        <f t="shared" si="15"/>
        <v>1.1432534697417387E-2</v>
      </c>
      <c r="O16" s="155">
        <v>4127</v>
      </c>
      <c r="P16" s="156">
        <v>1614</v>
      </c>
      <c r="Q16" s="157">
        <v>1.7681716602999999</v>
      </c>
      <c r="R16" s="158">
        <f t="shared" si="16"/>
        <v>1.5006094482610502E-3</v>
      </c>
      <c r="S16" s="159">
        <f t="shared" si="4"/>
        <v>2.6533350995936078E-3</v>
      </c>
      <c r="T16" s="159">
        <f t="shared" si="17"/>
        <v>1.3761719748213892E-3</v>
      </c>
      <c r="U16" s="156">
        <f t="shared" si="5"/>
        <v>72.896860198639843</v>
      </c>
      <c r="V16" s="158">
        <f t="shared" si="6"/>
        <v>2.5570012391573731</v>
      </c>
      <c r="W16" s="158">
        <f t="shared" si="18"/>
        <v>3.3978075870496942E-2</v>
      </c>
      <c r="X16" s="156">
        <f t="shared" si="7"/>
        <v>317.61955181405608</v>
      </c>
      <c r="Y16" s="160">
        <f t="shared" si="8"/>
        <v>390.51641201269592</v>
      </c>
      <c r="Z16" s="161">
        <f t="shared" si="19"/>
        <v>6.2664575591727216E-3</v>
      </c>
      <c r="AB16" s="46">
        <f t="shared" si="9"/>
        <v>51908.284038804355</v>
      </c>
      <c r="AC16" s="21">
        <f t="shared" si="10"/>
        <v>1303267.852685211</v>
      </c>
      <c r="AD16" s="21">
        <f t="shared" si="11"/>
        <v>714353.63226415042</v>
      </c>
      <c r="AE16" s="21">
        <f t="shared" si="20"/>
        <v>2069529.7689881655</v>
      </c>
      <c r="AF16" s="110">
        <f t="shared" si="21"/>
        <v>4.5385856104996278E-3</v>
      </c>
    </row>
    <row r="17" spans="1:32">
      <c r="A17" s="203">
        <v>22</v>
      </c>
      <c r="B17" s="200" t="s">
        <v>163</v>
      </c>
      <c r="C17" s="39">
        <v>53700075</v>
      </c>
      <c r="D17" s="39">
        <v>15225307</v>
      </c>
      <c r="E17" s="40">
        <f t="shared" si="0"/>
        <v>0.28352487403416105</v>
      </c>
      <c r="F17" s="39">
        <f t="shared" si="1"/>
        <v>4316753.2493064301</v>
      </c>
      <c r="G17" s="206">
        <f t="shared" si="12"/>
        <v>1.6946269326973595E-3</v>
      </c>
      <c r="H17" s="111">
        <v>68747</v>
      </c>
      <c r="I17" s="42">
        <f t="shared" si="2"/>
        <v>1.1884811015479108E-2</v>
      </c>
      <c r="J17" s="42">
        <f t="shared" si="13"/>
        <v>1.0102089363157242E-2</v>
      </c>
      <c r="K17" s="136">
        <v>138.69999999999999</v>
      </c>
      <c r="L17" s="90">
        <f t="shared" si="3"/>
        <v>2.1619043462538417E-3</v>
      </c>
      <c r="M17" s="90">
        <f t="shared" si="14"/>
        <v>3.2428565193807623E-4</v>
      </c>
      <c r="N17" s="91">
        <f t="shared" si="15"/>
        <v>1.0426375015095319E-2</v>
      </c>
      <c r="O17" s="155">
        <v>10747</v>
      </c>
      <c r="P17" s="156">
        <v>15877</v>
      </c>
      <c r="Q17" s="157">
        <v>1.8900298334000001</v>
      </c>
      <c r="R17" s="158">
        <f t="shared" si="16"/>
        <v>1.4761571381685684E-2</v>
      </c>
      <c r="S17" s="159">
        <f t="shared" si="4"/>
        <v>2.7899810299249601E-2</v>
      </c>
      <c r="T17" s="159">
        <f t="shared" si="17"/>
        <v>1.4470444024405789E-2</v>
      </c>
      <c r="U17" s="156">
        <f t="shared" si="5"/>
        <v>766.5102576996303</v>
      </c>
      <c r="V17" s="158">
        <f t="shared" si="6"/>
        <v>0.67689110033381616</v>
      </c>
      <c r="W17" s="158">
        <f t="shared" si="18"/>
        <v>8.9946992637304091E-3</v>
      </c>
      <c r="X17" s="156">
        <f t="shared" si="7"/>
        <v>84.08046293548081</v>
      </c>
      <c r="Y17" s="160">
        <f t="shared" si="8"/>
        <v>850.5907206351111</v>
      </c>
      <c r="Z17" s="161">
        <f t="shared" si="19"/>
        <v>1.3649082310304482E-2</v>
      </c>
      <c r="AB17" s="46">
        <f t="shared" si="9"/>
        <v>386362.75544003834</v>
      </c>
      <c r="AC17" s="21">
        <f t="shared" si="10"/>
        <v>1188569.2662960931</v>
      </c>
      <c r="AD17" s="21">
        <f t="shared" si="11"/>
        <v>1555946.3115115343</v>
      </c>
      <c r="AE17" s="21">
        <f t="shared" si="20"/>
        <v>3130878.3332476658</v>
      </c>
      <c r="AF17" s="110">
        <f t="shared" si="21"/>
        <v>6.8661777976986287E-3</v>
      </c>
    </row>
    <row r="18" spans="1:32">
      <c r="A18" s="203">
        <v>25</v>
      </c>
      <c r="B18" s="200" t="s">
        <v>8</v>
      </c>
      <c r="C18" s="39">
        <v>7034210</v>
      </c>
      <c r="D18" s="39">
        <v>928327</v>
      </c>
      <c r="E18" s="40">
        <f t="shared" si="0"/>
        <v>0.13197317111658594</v>
      </c>
      <c r="F18" s="39">
        <f t="shared" si="1"/>
        <v>122514.25802314687</v>
      </c>
      <c r="G18" s="206">
        <f t="shared" si="12"/>
        <v>4.8095397002090815E-5</v>
      </c>
      <c r="H18" s="111">
        <v>36088</v>
      </c>
      <c r="I18" s="42">
        <f t="shared" si="2"/>
        <v>6.2388040194715413E-3</v>
      </c>
      <c r="J18" s="42">
        <f t="shared" si="13"/>
        <v>5.3029834165508102E-3</v>
      </c>
      <c r="K18" s="136">
        <v>5053.7</v>
      </c>
      <c r="L18" s="90">
        <f t="shared" si="3"/>
        <v>7.87715644892793E-2</v>
      </c>
      <c r="M18" s="90">
        <f t="shared" si="14"/>
        <v>1.1815734673391894E-2</v>
      </c>
      <c r="N18" s="91">
        <f t="shared" si="15"/>
        <v>1.7118718089942704E-2</v>
      </c>
      <c r="O18" s="155">
        <v>25568</v>
      </c>
      <c r="P18" s="156">
        <v>20948</v>
      </c>
      <c r="Q18" s="157">
        <v>2.5216163224999999</v>
      </c>
      <c r="R18" s="158">
        <f t="shared" si="16"/>
        <v>1.9476311475943298E-2</v>
      </c>
      <c r="S18" s="159">
        <f t="shared" si="4"/>
        <v>4.9111784919832688E-2</v>
      </c>
      <c r="T18" s="159">
        <f t="shared" si="17"/>
        <v>2.5472192355379904E-2</v>
      </c>
      <c r="U18" s="156">
        <f t="shared" si="5"/>
        <v>1349.2811066174979</v>
      </c>
      <c r="V18" s="158">
        <f t="shared" si="6"/>
        <v>1.220546114187512</v>
      </c>
      <c r="W18" s="158">
        <f t="shared" si="18"/>
        <v>1.6218923884827686E-2</v>
      </c>
      <c r="X18" s="156">
        <f t="shared" si="7"/>
        <v>151.6109197836669</v>
      </c>
      <c r="Y18" s="160">
        <f t="shared" si="8"/>
        <v>1500.8920264011649</v>
      </c>
      <c r="Z18" s="161">
        <f t="shared" si="19"/>
        <v>2.4084202084797075E-2</v>
      </c>
      <c r="AB18" s="46">
        <f t="shared" si="9"/>
        <v>10965.40468652456</v>
      </c>
      <c r="AC18" s="21">
        <f t="shared" si="10"/>
        <v>1951472.3161822548</v>
      </c>
      <c r="AD18" s="21">
        <f t="shared" si="11"/>
        <v>2745512.4489393206</v>
      </c>
      <c r="AE18" s="21">
        <f t="shared" si="20"/>
        <v>4707950.1698081</v>
      </c>
      <c r="AF18" s="110">
        <f t="shared" si="21"/>
        <v>1.0324777742185988E-2</v>
      </c>
    </row>
    <row r="19" spans="1:32">
      <c r="A19" s="203">
        <v>27</v>
      </c>
      <c r="B19" s="200" t="s">
        <v>9</v>
      </c>
      <c r="C19" s="39">
        <v>1629962</v>
      </c>
      <c r="D19" s="39">
        <v>292169</v>
      </c>
      <c r="E19" s="40">
        <f t="shared" si="0"/>
        <v>0.1792489640862793</v>
      </c>
      <c r="F19" s="39">
        <f t="shared" si="1"/>
        <v>52370.990588124136</v>
      </c>
      <c r="G19" s="206">
        <f t="shared" si="12"/>
        <v>2.0559268973026053E-5</v>
      </c>
      <c r="H19" s="111">
        <v>1360</v>
      </c>
      <c r="I19" s="42">
        <f t="shared" si="2"/>
        <v>2.351134301286105E-4</v>
      </c>
      <c r="J19" s="42">
        <f t="shared" si="13"/>
        <v>1.9984641560931893E-4</v>
      </c>
      <c r="K19" s="136">
        <v>720.7</v>
      </c>
      <c r="L19" s="90">
        <f t="shared" si="3"/>
        <v>1.1233485669395412E-2</v>
      </c>
      <c r="M19" s="90">
        <f t="shared" si="14"/>
        <v>1.6850228504093118E-3</v>
      </c>
      <c r="N19" s="91">
        <f t="shared" si="15"/>
        <v>1.8848692660186307E-3</v>
      </c>
      <c r="O19" s="155">
        <v>347</v>
      </c>
      <c r="P19" s="156">
        <v>179</v>
      </c>
      <c r="Q19" s="157">
        <v>1.9685182910000001</v>
      </c>
      <c r="R19" s="158">
        <f t="shared" si="16"/>
        <v>1.6642446792981908E-4</v>
      </c>
      <c r="S19" s="159">
        <f t="shared" si="4"/>
        <v>3.2760960918979179E-4</v>
      </c>
      <c r="T19" s="159">
        <f t="shared" si="17"/>
        <v>1.699171593208232E-4</v>
      </c>
      <c r="U19" s="156">
        <f t="shared" si="5"/>
        <v>9.0006391897114995</v>
      </c>
      <c r="V19" s="158">
        <f t="shared" si="6"/>
        <v>1.9385474860335195</v>
      </c>
      <c r="W19" s="158">
        <f t="shared" si="18"/>
        <v>2.5759906780770288E-2</v>
      </c>
      <c r="X19" s="156">
        <f t="shared" si="7"/>
        <v>240.79792150868667</v>
      </c>
      <c r="Y19" s="160">
        <f t="shared" si="8"/>
        <v>249.79856069839818</v>
      </c>
      <c r="Z19" s="161">
        <f t="shared" si="19"/>
        <v>4.0084156025382428E-3</v>
      </c>
      <c r="AB19" s="46">
        <f t="shared" si="9"/>
        <v>4687.3654944263881</v>
      </c>
      <c r="AC19" s="21">
        <f t="shared" si="10"/>
        <v>214868.31974989519</v>
      </c>
      <c r="AD19" s="21">
        <f t="shared" si="11"/>
        <v>456944.96743316454</v>
      </c>
      <c r="AE19" s="21">
        <f t="shared" si="20"/>
        <v>676500.65267748618</v>
      </c>
      <c r="AF19" s="110">
        <f t="shared" si="21"/>
        <v>1.4836008516257314E-3</v>
      </c>
    </row>
    <row r="20" spans="1:32">
      <c r="A20" s="203">
        <v>26</v>
      </c>
      <c r="B20" s="200" t="s">
        <v>164</v>
      </c>
      <c r="C20" s="39">
        <v>2243867</v>
      </c>
      <c r="D20" s="39">
        <v>719516</v>
      </c>
      <c r="E20" s="40">
        <f t="shared" si="0"/>
        <v>0.32065893388511885</v>
      </c>
      <c r="F20" s="39">
        <f t="shared" si="1"/>
        <v>230719.23347328516</v>
      </c>
      <c r="G20" s="206">
        <f t="shared" si="12"/>
        <v>9.0573401895959236E-5</v>
      </c>
      <c r="H20" s="111">
        <v>3256</v>
      </c>
      <c r="I20" s="42">
        <f t="shared" si="2"/>
        <v>5.6288921213143808E-4</v>
      </c>
      <c r="J20" s="42">
        <f t="shared" si="13"/>
        <v>4.7845583031172234E-4</v>
      </c>
      <c r="K20" s="136">
        <v>614.70000000000005</v>
      </c>
      <c r="L20" s="90">
        <f t="shared" si="3"/>
        <v>9.5812732634624129E-3</v>
      </c>
      <c r="M20" s="90">
        <f t="shared" si="14"/>
        <v>1.4371909895193619E-3</v>
      </c>
      <c r="N20" s="91">
        <f t="shared" si="15"/>
        <v>1.9156468198310843E-3</v>
      </c>
      <c r="O20" s="155">
        <v>355</v>
      </c>
      <c r="P20" s="156">
        <v>468</v>
      </c>
      <c r="Q20" s="157">
        <v>1.9393994637</v>
      </c>
      <c r="R20" s="158">
        <f t="shared" si="16"/>
        <v>4.3512095525785101E-4</v>
      </c>
      <c r="S20" s="159">
        <f t="shared" si="4"/>
        <v>8.43873347271708E-4</v>
      </c>
      <c r="T20" s="159">
        <f t="shared" si="17"/>
        <v>4.3768118508360012E-4</v>
      </c>
      <c r="U20" s="156">
        <f t="shared" si="5"/>
        <v>23.184300177857622</v>
      </c>
      <c r="V20" s="158">
        <f t="shared" si="6"/>
        <v>0.75854700854700852</v>
      </c>
      <c r="W20" s="158">
        <f t="shared" si="18"/>
        <v>1.0079763518707652E-2</v>
      </c>
      <c r="X20" s="156">
        <f t="shared" si="7"/>
        <v>94.223404038704729</v>
      </c>
      <c r="Y20" s="160">
        <f t="shared" si="8"/>
        <v>117.40770421656235</v>
      </c>
      <c r="Z20" s="161">
        <f t="shared" si="19"/>
        <v>1.8839935351272078E-3</v>
      </c>
      <c r="AB20" s="46">
        <f t="shared" si="9"/>
        <v>20650.084364232367</v>
      </c>
      <c r="AC20" s="21">
        <f t="shared" si="10"/>
        <v>218376.85023151455</v>
      </c>
      <c r="AD20" s="21">
        <f t="shared" si="11"/>
        <v>214768.48957674447</v>
      </c>
      <c r="AE20" s="21">
        <f t="shared" si="20"/>
        <v>453795.42417249142</v>
      </c>
      <c r="AF20" s="110">
        <f t="shared" si="21"/>
        <v>9.951967896875526E-4</v>
      </c>
    </row>
    <row r="21" spans="1:32">
      <c r="A21" s="203">
        <v>29</v>
      </c>
      <c r="B21" s="200" t="s">
        <v>10</v>
      </c>
      <c r="C21" s="39">
        <v>10409374</v>
      </c>
      <c r="D21" s="39">
        <v>1519021</v>
      </c>
      <c r="E21" s="40">
        <f t="shared" si="0"/>
        <v>0.1459281797349197</v>
      </c>
      <c r="F21" s="39">
        <f t="shared" si="1"/>
        <v>221667.96950911745</v>
      </c>
      <c r="G21" s="206">
        <f t="shared" si="12"/>
        <v>8.7020149068479203E-5</v>
      </c>
      <c r="H21" s="111">
        <v>40903</v>
      </c>
      <c r="I21" s="42">
        <f t="shared" si="2"/>
        <v>7.0712092886401146E-3</v>
      </c>
      <c r="J21" s="42">
        <f t="shared" si="13"/>
        <v>6.0105278953440974E-3</v>
      </c>
      <c r="K21" s="136">
        <v>7068.3</v>
      </c>
      <c r="L21" s="90">
        <f t="shared" si="3"/>
        <v>0.11017295234770028</v>
      </c>
      <c r="M21" s="90">
        <f t="shared" si="14"/>
        <v>1.6525942852155039E-2</v>
      </c>
      <c r="N21" s="91">
        <f t="shared" si="15"/>
        <v>2.2536470747499135E-2</v>
      </c>
      <c r="O21" s="155">
        <v>23646</v>
      </c>
      <c r="P21" s="156">
        <v>15246</v>
      </c>
      <c r="Q21" s="157">
        <v>2.0430424666000002</v>
      </c>
      <c r="R21" s="158">
        <f t="shared" si="16"/>
        <v>1.4174901888592301E-2</v>
      </c>
      <c r="S21" s="159">
        <f t="shared" si="4"/>
        <v>2.8959926518282615E-2</v>
      </c>
      <c r="T21" s="159">
        <f t="shared" si="17"/>
        <v>1.5020281182520606E-2</v>
      </c>
      <c r="U21" s="156">
        <f t="shared" si="5"/>
        <v>795.63554376884804</v>
      </c>
      <c r="V21" s="158">
        <f t="shared" si="6"/>
        <v>1.5509641873278237</v>
      </c>
      <c r="W21" s="158">
        <f t="shared" si="18"/>
        <v>2.060960238205228E-2</v>
      </c>
      <c r="X21" s="156">
        <f t="shared" si="7"/>
        <v>192.65401303483551</v>
      </c>
      <c r="Y21" s="160">
        <f t="shared" si="8"/>
        <v>988.28955680368358</v>
      </c>
      <c r="Z21" s="161">
        <f t="shared" si="19"/>
        <v>1.5858679362450358E-2</v>
      </c>
      <c r="AB21" s="46">
        <f t="shared" si="9"/>
        <v>19839.968269231376</v>
      </c>
      <c r="AC21" s="21">
        <f t="shared" si="10"/>
        <v>2569076.6409684457</v>
      </c>
      <c r="AD21" s="21">
        <f t="shared" si="11"/>
        <v>1807832.4314023627</v>
      </c>
      <c r="AE21" s="21">
        <f t="shared" si="20"/>
        <v>4396749.0406400394</v>
      </c>
      <c r="AF21" s="110">
        <f t="shared" si="21"/>
        <v>9.6422976020216107E-3</v>
      </c>
    </row>
    <row r="22" spans="1:32">
      <c r="A22" s="203">
        <v>30</v>
      </c>
      <c r="B22" s="200" t="s">
        <v>165</v>
      </c>
      <c r="C22" s="39">
        <v>415292639</v>
      </c>
      <c r="D22" s="39">
        <v>99582374</v>
      </c>
      <c r="E22" s="40">
        <f t="shared" si="0"/>
        <v>0.23978843988130499</v>
      </c>
      <c r="F22" s="39">
        <f t="shared" si="1"/>
        <v>23878702.101136629</v>
      </c>
      <c r="G22" s="206">
        <f t="shared" si="12"/>
        <v>9.3740571585704431E-3</v>
      </c>
      <c r="H22" s="111">
        <v>397205</v>
      </c>
      <c r="I22" s="42">
        <f t="shared" si="2"/>
        <v>6.8667816186937305E-2</v>
      </c>
      <c r="J22" s="42">
        <f t="shared" si="13"/>
        <v>5.8367643758896706E-2</v>
      </c>
      <c r="K22" s="136">
        <v>1032</v>
      </c>
      <c r="L22" s="90">
        <f t="shared" si="3"/>
        <v>1.6085690593611857E-2</v>
      </c>
      <c r="M22" s="90">
        <f t="shared" si="14"/>
        <v>2.4128535890417784E-3</v>
      </c>
      <c r="N22" s="91">
        <f t="shared" si="15"/>
        <v>6.0780497347938486E-2</v>
      </c>
      <c r="O22" s="155">
        <v>49018</v>
      </c>
      <c r="P22" s="156">
        <v>87249</v>
      </c>
      <c r="Q22" s="157">
        <v>1.8532766358999999</v>
      </c>
      <c r="R22" s="158">
        <f t="shared" si="16"/>
        <v>8.1119376549769751E-2</v>
      </c>
      <c r="S22" s="159">
        <f t="shared" si="4"/>
        <v>0.15033664527846263</v>
      </c>
      <c r="T22" s="159">
        <f t="shared" si="17"/>
        <v>7.7973218705987155E-2</v>
      </c>
      <c r="U22" s="156">
        <f t="shared" si="5"/>
        <v>4130.2997933714141</v>
      </c>
      <c r="V22" s="158">
        <f t="shared" si="6"/>
        <v>0.56181732741922541</v>
      </c>
      <c r="W22" s="158">
        <f t="shared" si="18"/>
        <v>7.4655700138420563E-3</v>
      </c>
      <c r="X22" s="156">
        <f t="shared" si="7"/>
        <v>69.786500297148535</v>
      </c>
      <c r="Y22" s="160">
        <f t="shared" si="8"/>
        <v>4200.0862936685626</v>
      </c>
      <c r="Z22" s="161">
        <f t="shared" si="19"/>
        <v>6.7397071402165387E-2</v>
      </c>
      <c r="AB22" s="46">
        <f t="shared" si="9"/>
        <v>2137217.6279960619</v>
      </c>
      <c r="AC22" s="21">
        <f t="shared" si="10"/>
        <v>6928758.1765818959</v>
      </c>
      <c r="AD22" s="21">
        <f t="shared" si="11"/>
        <v>7683023.8305258937</v>
      </c>
      <c r="AE22" s="21">
        <f t="shared" si="20"/>
        <v>16748999.635103852</v>
      </c>
      <c r="AF22" s="110">
        <f t="shared" si="21"/>
        <v>3.6731420766811185E-2</v>
      </c>
    </row>
    <row r="23" spans="1:32">
      <c r="A23" s="203">
        <v>32</v>
      </c>
      <c r="B23" s="200" t="s">
        <v>11</v>
      </c>
      <c r="C23" s="39">
        <v>4596412</v>
      </c>
      <c r="D23" s="39">
        <v>940088</v>
      </c>
      <c r="E23" s="40">
        <f t="shared" si="0"/>
        <v>0.20452648718174088</v>
      </c>
      <c r="F23" s="39">
        <f t="shared" si="1"/>
        <v>192272.89628170841</v>
      </c>
      <c r="G23" s="206">
        <f t="shared" si="12"/>
        <v>7.5480531234686641E-5</v>
      </c>
      <c r="H23" s="111">
        <v>5506</v>
      </c>
      <c r="I23" s="42">
        <f t="shared" si="2"/>
        <v>9.5186363697656574E-4</v>
      </c>
      <c r="J23" s="42">
        <f t="shared" si="13"/>
        <v>8.0908409143008091E-4</v>
      </c>
      <c r="K23" s="136">
        <v>1888.6</v>
      </c>
      <c r="L23" s="90">
        <f t="shared" si="3"/>
        <v>2.9437437262689294E-2</v>
      </c>
      <c r="M23" s="90">
        <f t="shared" si="14"/>
        <v>4.4156155894033936E-3</v>
      </c>
      <c r="N23" s="91">
        <f t="shared" si="15"/>
        <v>5.2246996808334749E-3</v>
      </c>
      <c r="O23" s="155">
        <v>2284</v>
      </c>
      <c r="P23" s="156">
        <v>950</v>
      </c>
      <c r="Q23" s="157">
        <v>2.0503201405999998</v>
      </c>
      <c r="R23" s="158">
        <f t="shared" si="16"/>
        <v>8.8325834934820178E-4</v>
      </c>
      <c r="S23" s="159">
        <f t="shared" si="4"/>
        <v>1.8109623830217289E-3</v>
      </c>
      <c r="T23" s="159">
        <f t="shared" si="17"/>
        <v>9.3926910300624043E-4</v>
      </c>
      <c r="U23" s="156">
        <f t="shared" si="5"/>
        <v>49.753787857534533</v>
      </c>
      <c r="V23" s="158">
        <f t="shared" si="6"/>
        <v>2.4042105263157896</v>
      </c>
      <c r="W23" s="158">
        <f t="shared" si="18"/>
        <v>3.1947754432346431E-2</v>
      </c>
      <c r="X23" s="156">
        <f t="shared" si="7"/>
        <v>298.64055524928085</v>
      </c>
      <c r="Y23" s="160">
        <f t="shared" si="8"/>
        <v>348.39434310681537</v>
      </c>
      <c r="Z23" s="161">
        <f t="shared" si="19"/>
        <v>5.5905419024072688E-3</v>
      </c>
      <c r="AB23" s="46">
        <f t="shared" si="9"/>
        <v>17209.018378748708</v>
      </c>
      <c r="AC23" s="21">
        <f t="shared" si="10"/>
        <v>595596.97951348848</v>
      </c>
      <c r="AD23" s="21">
        <f t="shared" si="11"/>
        <v>637301.67747865384</v>
      </c>
      <c r="AE23" s="21">
        <f t="shared" si="20"/>
        <v>1250107.6753708911</v>
      </c>
      <c r="AF23" s="110">
        <f t="shared" si="21"/>
        <v>2.7415506614275292E-3</v>
      </c>
    </row>
    <row r="24" spans="1:32">
      <c r="A24" s="203">
        <v>33</v>
      </c>
      <c r="B24" s="200" t="s">
        <v>12</v>
      </c>
      <c r="C24" s="39">
        <v>459479979</v>
      </c>
      <c r="D24" s="39">
        <v>167034920.86000001</v>
      </c>
      <c r="E24" s="40">
        <f t="shared" si="0"/>
        <v>0.36353035713009818</v>
      </c>
      <c r="F24" s="39">
        <f t="shared" si="1"/>
        <v>60722264.433433488</v>
      </c>
      <c r="G24" s="206">
        <f t="shared" si="12"/>
        <v>2.3837726823927333E-2</v>
      </c>
      <c r="H24" s="111">
        <v>481213</v>
      </c>
      <c r="I24" s="42">
        <f t="shared" si="2"/>
        <v>8.3190911067999293E-2</v>
      </c>
      <c r="J24" s="42">
        <f t="shared" si="13"/>
        <v>7.0712274407799397E-2</v>
      </c>
      <c r="K24" s="136">
        <v>149.4</v>
      </c>
      <c r="L24" s="90">
        <f t="shared" si="3"/>
        <v>2.3286842777961352E-3</v>
      </c>
      <c r="M24" s="90">
        <f t="shared" si="14"/>
        <v>3.4930264166942025E-4</v>
      </c>
      <c r="N24" s="91">
        <f t="shared" si="15"/>
        <v>7.1061577049468819E-2</v>
      </c>
      <c r="O24" s="155">
        <v>95635</v>
      </c>
      <c r="P24" s="156">
        <v>113990</v>
      </c>
      <c r="Q24" s="157">
        <v>1.9916235985999999</v>
      </c>
      <c r="R24" s="158">
        <f t="shared" si="16"/>
        <v>0.10598170446547529</v>
      </c>
      <c r="S24" s="159">
        <f t="shared" si="4"/>
        <v>0.21107566363329158</v>
      </c>
      <c r="T24" s="159">
        <f t="shared" si="17"/>
        <v>0.10947596212157762</v>
      </c>
      <c r="U24" s="156">
        <f t="shared" si="5"/>
        <v>5799.0237062660744</v>
      </c>
      <c r="V24" s="158">
        <f t="shared" si="6"/>
        <v>0.83897710325467145</v>
      </c>
      <c r="W24" s="158">
        <f t="shared" si="18"/>
        <v>1.1148538855378512E-2</v>
      </c>
      <c r="X24" s="156">
        <f t="shared" si="7"/>
        <v>104.21407992974514</v>
      </c>
      <c r="Y24" s="160">
        <f t="shared" si="8"/>
        <v>5903.2377861958194</v>
      </c>
      <c r="Z24" s="161">
        <f t="shared" si="19"/>
        <v>9.472684863164775E-2</v>
      </c>
      <c r="AB24" s="46">
        <f t="shared" si="9"/>
        <v>5434830.3106807033</v>
      </c>
      <c r="AC24" s="21">
        <f t="shared" si="10"/>
        <v>8100764.2995045558</v>
      </c>
      <c r="AD24" s="21">
        <f t="shared" si="11"/>
        <v>10798520.177305298</v>
      </c>
      <c r="AE24" s="21">
        <f t="shared" si="20"/>
        <v>24334114.787490554</v>
      </c>
      <c r="AF24" s="110">
        <f t="shared" si="21"/>
        <v>5.3365969832242795E-2</v>
      </c>
    </row>
    <row r="25" spans="1:32">
      <c r="A25" s="203">
        <v>34</v>
      </c>
      <c r="B25" s="200" t="s">
        <v>166</v>
      </c>
      <c r="C25" s="39">
        <v>12996129</v>
      </c>
      <c r="D25" s="39">
        <v>4545524</v>
      </c>
      <c r="E25" s="40">
        <f t="shared" si="0"/>
        <v>0.34975984002621086</v>
      </c>
      <c r="F25" s="39">
        <f t="shared" si="1"/>
        <v>1589841.7470753021</v>
      </c>
      <c r="G25" s="206">
        <f t="shared" si="12"/>
        <v>6.2412384672515253E-4</v>
      </c>
      <c r="H25" s="111">
        <v>14109</v>
      </c>
      <c r="I25" s="42">
        <f t="shared" si="2"/>
        <v>2.4391289600621804E-3</v>
      </c>
      <c r="J25" s="42">
        <f t="shared" si="13"/>
        <v>2.0732596160528533E-3</v>
      </c>
      <c r="K25" s="136">
        <v>2478.8000000000002</v>
      </c>
      <c r="L25" s="90">
        <f t="shared" si="3"/>
        <v>3.8636831243648327E-2</v>
      </c>
      <c r="M25" s="90">
        <f t="shared" si="14"/>
        <v>5.7955246865472486E-3</v>
      </c>
      <c r="N25" s="91">
        <f t="shared" si="15"/>
        <v>7.8687843026001014E-3</v>
      </c>
      <c r="O25" s="155">
        <v>5621</v>
      </c>
      <c r="P25" s="156">
        <v>1660</v>
      </c>
      <c r="Q25" s="157">
        <v>2.1173054283999999</v>
      </c>
      <c r="R25" s="158">
        <f t="shared" si="16"/>
        <v>1.543377747282121E-3</v>
      </c>
      <c r="S25" s="159">
        <f t="shared" si="4"/>
        <v>3.2678020823921979E-3</v>
      </c>
      <c r="T25" s="159">
        <f t="shared" si="17"/>
        <v>1.6948698435187855E-3</v>
      </c>
      <c r="U25" s="156">
        <f t="shared" si="5"/>
        <v>89.778524994243483</v>
      </c>
      <c r="V25" s="158">
        <f t="shared" si="6"/>
        <v>3.3861445783132531</v>
      </c>
      <c r="W25" s="158">
        <f t="shared" si="18"/>
        <v>4.499594119411314E-2</v>
      </c>
      <c r="X25" s="156">
        <f t="shared" si="7"/>
        <v>420.61212441800404</v>
      </c>
      <c r="Y25" s="160">
        <f t="shared" si="8"/>
        <v>510.39064941224751</v>
      </c>
      <c r="Z25" s="161">
        <f t="shared" si="19"/>
        <v>8.1900305461079393E-3</v>
      </c>
      <c r="AB25" s="46">
        <f t="shared" si="9"/>
        <v>142295.74929081486</v>
      </c>
      <c r="AC25" s="21">
        <f t="shared" si="10"/>
        <v>897013.12024964741</v>
      </c>
      <c r="AD25" s="21">
        <f t="shared" si="11"/>
        <v>933634.03704898397</v>
      </c>
      <c r="AE25" s="21">
        <f t="shared" si="20"/>
        <v>1972942.9065894461</v>
      </c>
      <c r="AF25" s="110">
        <f t="shared" si="21"/>
        <v>4.326765635539586E-3</v>
      </c>
    </row>
    <row r="26" spans="1:32">
      <c r="A26" s="203">
        <v>35</v>
      </c>
      <c r="B26" s="200" t="s">
        <v>13</v>
      </c>
      <c r="C26" s="39">
        <v>844965</v>
      </c>
      <c r="D26" s="39">
        <v>298339</v>
      </c>
      <c r="E26" s="40">
        <f t="shared" si="0"/>
        <v>0.35307852987993588</v>
      </c>
      <c r="F26" s="39">
        <f t="shared" si="1"/>
        <v>105337.09552585019</v>
      </c>
      <c r="G26" s="206">
        <f t="shared" si="12"/>
        <v>4.1352161863525763E-5</v>
      </c>
      <c r="H26" s="111">
        <v>1808</v>
      </c>
      <c r="I26" s="42">
        <f t="shared" si="2"/>
        <v>3.1256256005332924E-4</v>
      </c>
      <c r="J26" s="42">
        <f t="shared" si="13"/>
        <v>2.6567817604532983E-4</v>
      </c>
      <c r="K26" s="136">
        <v>387.9</v>
      </c>
      <c r="L26" s="90">
        <f t="shared" si="3"/>
        <v>6.0461621911453867E-3</v>
      </c>
      <c r="M26" s="90">
        <f t="shared" si="14"/>
        <v>9.0692432867180801E-4</v>
      </c>
      <c r="N26" s="91">
        <f t="shared" si="15"/>
        <v>1.1726025047171379E-3</v>
      </c>
      <c r="O26" s="155">
        <v>196</v>
      </c>
      <c r="P26" s="156">
        <v>185</v>
      </c>
      <c r="Q26" s="157">
        <v>1.7757863003000001</v>
      </c>
      <c r="R26" s="158">
        <f t="shared" si="16"/>
        <v>1.7200294171517615E-4</v>
      </c>
      <c r="S26" s="159">
        <f t="shared" si="4"/>
        <v>3.054404675091092E-4</v>
      </c>
      <c r="T26" s="159">
        <f t="shared" si="17"/>
        <v>1.5841896917835949E-4</v>
      </c>
      <c r="U26" s="156">
        <f t="shared" si="5"/>
        <v>8.391571446225921</v>
      </c>
      <c r="V26" s="158">
        <f t="shared" si="6"/>
        <v>1.0594594594594595</v>
      </c>
      <c r="W26" s="158">
        <f t="shared" si="18"/>
        <v>1.4078363883426199E-2</v>
      </c>
      <c r="X26" s="156">
        <f t="shared" si="7"/>
        <v>131.60143746726013</v>
      </c>
      <c r="Y26" s="160">
        <f t="shared" si="8"/>
        <v>139.99300891348605</v>
      </c>
      <c r="Z26" s="161">
        <f t="shared" si="19"/>
        <v>2.2464107063155355E-3</v>
      </c>
      <c r="AB26" s="46">
        <f t="shared" si="9"/>
        <v>9427.9955621639911</v>
      </c>
      <c r="AC26" s="21">
        <f t="shared" si="10"/>
        <v>133672.46973859859</v>
      </c>
      <c r="AD26" s="21">
        <f t="shared" si="11"/>
        <v>256082.74411187909</v>
      </c>
      <c r="AE26" s="21">
        <f t="shared" si="20"/>
        <v>399183.20941264171</v>
      </c>
      <c r="AF26" s="110">
        <f t="shared" si="21"/>
        <v>8.7542938368993112E-4</v>
      </c>
    </row>
    <row r="27" spans="1:32">
      <c r="A27" s="203">
        <v>61</v>
      </c>
      <c r="B27" s="200" t="s">
        <v>14</v>
      </c>
      <c r="C27" s="39">
        <v>1658016</v>
      </c>
      <c r="D27" s="39">
        <v>227416</v>
      </c>
      <c r="E27" s="40">
        <f t="shared" si="0"/>
        <v>0.13716152316986086</v>
      </c>
      <c r="F27" s="39">
        <f t="shared" si="1"/>
        <v>31192.724953197077</v>
      </c>
      <c r="G27" s="206">
        <f t="shared" si="12"/>
        <v>1.2245321600997634E-5</v>
      </c>
      <c r="H27" s="111">
        <v>6282</v>
      </c>
      <c r="I27" s="42">
        <f t="shared" si="2"/>
        <v>1.0860165941675964E-3</v>
      </c>
      <c r="J27" s="42">
        <f t="shared" si="13"/>
        <v>9.2311410504245688E-4</v>
      </c>
      <c r="K27" s="136">
        <v>1306.7</v>
      </c>
      <c r="L27" s="90">
        <f t="shared" si="3"/>
        <v>2.0367414630496718E-2</v>
      </c>
      <c r="M27" s="90">
        <f t="shared" si="14"/>
        <v>3.0551121945745076E-3</v>
      </c>
      <c r="N27" s="91">
        <f t="shared" si="15"/>
        <v>3.9782262996169646E-3</v>
      </c>
      <c r="O27" s="155">
        <v>3611</v>
      </c>
      <c r="P27" s="156">
        <v>3897</v>
      </c>
      <c r="Q27" s="157">
        <v>2.6101222018999999</v>
      </c>
      <c r="R27" s="158">
        <f t="shared" si="16"/>
        <v>3.6232187235894133E-3</v>
      </c>
      <c r="S27" s="159">
        <f t="shared" si="4"/>
        <v>9.4570436327805069E-3</v>
      </c>
      <c r="T27" s="159">
        <f t="shared" si="17"/>
        <v>4.9049659856717437E-3</v>
      </c>
      <c r="U27" s="156">
        <f t="shared" si="5"/>
        <v>259.81972186506954</v>
      </c>
      <c r="V27" s="158">
        <f t="shared" si="6"/>
        <v>0.92661021298434698</v>
      </c>
      <c r="W27" s="158">
        <f t="shared" si="18"/>
        <v>1.2313029668118099E-2</v>
      </c>
      <c r="X27" s="156">
        <f t="shared" si="7"/>
        <v>115.09948295973503</v>
      </c>
      <c r="Y27" s="160">
        <f t="shared" si="8"/>
        <v>374.91920482480458</v>
      </c>
      <c r="Z27" s="161">
        <f t="shared" si="19"/>
        <v>6.0161755380386973E-3</v>
      </c>
      <c r="AB27" s="46">
        <f t="shared" si="9"/>
        <v>2791.8452750424876</v>
      </c>
      <c r="AC27" s="21">
        <f t="shared" si="10"/>
        <v>453503.49543823017</v>
      </c>
      <c r="AD27" s="21">
        <f t="shared" si="11"/>
        <v>685822.38168130815</v>
      </c>
      <c r="AE27" s="21">
        <f t="shared" si="20"/>
        <v>1142117.7223945807</v>
      </c>
      <c r="AF27" s="110">
        <f t="shared" si="21"/>
        <v>2.5047231202144139E-3</v>
      </c>
    </row>
    <row r="28" spans="1:32">
      <c r="A28" s="203">
        <v>36</v>
      </c>
      <c r="B28" s="200" t="s">
        <v>15</v>
      </c>
      <c r="C28" s="39">
        <v>69984471</v>
      </c>
      <c r="D28" s="39">
        <v>16361057</v>
      </c>
      <c r="E28" s="40">
        <f t="shared" si="0"/>
        <v>0.23378124841438039</v>
      </c>
      <c r="F28" s="39">
        <f t="shared" si="1"/>
        <v>3824908.3308388372</v>
      </c>
      <c r="G28" s="206">
        <f t="shared" si="12"/>
        <v>1.5015434745035336E-3</v>
      </c>
      <c r="H28" s="111">
        <v>102149</v>
      </c>
      <c r="I28" s="42">
        <f t="shared" si="2"/>
        <v>1.7659266010446643E-2</v>
      </c>
      <c r="J28" s="42">
        <f t="shared" si="13"/>
        <v>1.5010376108879647E-2</v>
      </c>
      <c r="K28" s="136">
        <v>184.5</v>
      </c>
      <c r="L28" s="90">
        <f t="shared" si="3"/>
        <v>2.8757848008928175E-3</v>
      </c>
      <c r="M28" s="90">
        <f t="shared" si="14"/>
        <v>4.3136772013392259E-4</v>
      </c>
      <c r="N28" s="91">
        <f t="shared" si="15"/>
        <v>1.544174382901357E-2</v>
      </c>
      <c r="O28" s="155">
        <v>12989</v>
      </c>
      <c r="P28" s="156">
        <v>23008</v>
      </c>
      <c r="Q28" s="157">
        <v>1.8972127424</v>
      </c>
      <c r="R28" s="158">
        <f t="shared" si="16"/>
        <v>2.1391587475582556E-2</v>
      </c>
      <c r="S28" s="159">
        <f t="shared" si="4"/>
        <v>4.0584392338839474E-2</v>
      </c>
      <c r="T28" s="159">
        <f t="shared" si="17"/>
        <v>2.1049396798927165E-2</v>
      </c>
      <c r="U28" s="156">
        <f t="shared" si="5"/>
        <v>1115.0023135126278</v>
      </c>
      <c r="V28" s="158">
        <f t="shared" si="6"/>
        <v>0.56454276773296241</v>
      </c>
      <c r="W28" s="158">
        <f t="shared" si="18"/>
        <v>7.5017863505189922E-3</v>
      </c>
      <c r="X28" s="156">
        <f t="shared" si="7"/>
        <v>70.125042616834847</v>
      </c>
      <c r="Y28" s="160">
        <f t="shared" si="8"/>
        <v>1185.1273561294627</v>
      </c>
      <c r="Z28" s="161">
        <f t="shared" si="19"/>
        <v>1.901725523166594E-2</v>
      </c>
      <c r="AB28" s="46">
        <f t="shared" si="9"/>
        <v>342341.11533845216</v>
      </c>
      <c r="AC28" s="21">
        <f t="shared" si="10"/>
        <v>1760303.2795780452</v>
      </c>
      <c r="AD28" s="21">
        <f t="shared" si="11"/>
        <v>2167898.724623045</v>
      </c>
      <c r="AE28" s="21">
        <f t="shared" si="20"/>
        <v>4270543.1195395421</v>
      </c>
      <c r="AF28" s="110">
        <f t="shared" si="21"/>
        <v>9.3655215024216424E-3</v>
      </c>
    </row>
    <row r="29" spans="1:32">
      <c r="A29" s="203">
        <v>28</v>
      </c>
      <c r="B29" s="200" t="s">
        <v>16</v>
      </c>
      <c r="C29" s="39">
        <v>534177051</v>
      </c>
      <c r="D29" s="39">
        <v>367511761.92000002</v>
      </c>
      <c r="E29" s="40">
        <f t="shared" si="0"/>
        <v>0.68799616387863138</v>
      </c>
      <c r="F29" s="39">
        <f t="shared" si="1"/>
        <v>252846682.38123688</v>
      </c>
      <c r="G29" s="206">
        <f t="shared" si="12"/>
        <v>9.9259969949698351E-2</v>
      </c>
      <c r="H29" s="111">
        <v>643143</v>
      </c>
      <c r="I29" s="42">
        <f t="shared" si="2"/>
        <v>0.11118496823029775</v>
      </c>
      <c r="J29" s="42">
        <f t="shared" si="13"/>
        <v>9.4507222995753079E-2</v>
      </c>
      <c r="K29" s="136">
        <v>118.4</v>
      </c>
      <c r="L29" s="90">
        <f t="shared" si="3"/>
        <v>1.8454900836081822E-3</v>
      </c>
      <c r="M29" s="90">
        <f t="shared" si="14"/>
        <v>2.7682351254122733E-4</v>
      </c>
      <c r="N29" s="91">
        <f t="shared" si="15"/>
        <v>9.4784046508294306E-2</v>
      </c>
      <c r="O29" s="155">
        <v>113831</v>
      </c>
      <c r="P29" s="156">
        <v>95688</v>
      </c>
      <c r="Q29" s="157">
        <v>1.8797706219999999</v>
      </c>
      <c r="R29" s="158">
        <f t="shared" si="16"/>
        <v>8.8965499928874453E-2</v>
      </c>
      <c r="S29" s="159">
        <f t="shared" si="4"/>
        <v>0.16723473313784129</v>
      </c>
      <c r="T29" s="159">
        <f t="shared" si="17"/>
        <v>8.6737537597976422E-2</v>
      </c>
      <c r="U29" s="156">
        <f t="shared" si="5"/>
        <v>4594.5523291699001</v>
      </c>
      <c r="V29" s="158">
        <f t="shared" si="6"/>
        <v>1.1896058021904523</v>
      </c>
      <c r="W29" s="158">
        <f t="shared" si="18"/>
        <v>1.5807781233665195E-2</v>
      </c>
      <c r="X29" s="156">
        <f t="shared" si="7"/>
        <v>147.76764904957386</v>
      </c>
      <c r="Y29" s="160">
        <f t="shared" si="8"/>
        <v>4742.3199782194743</v>
      </c>
      <c r="Z29" s="161">
        <f t="shared" si="19"/>
        <v>7.6098074143329753E-2</v>
      </c>
      <c r="AB29" s="46">
        <f t="shared" si="9"/>
        <v>22630559.419717293</v>
      </c>
      <c r="AC29" s="21">
        <f t="shared" si="10"/>
        <v>10805040.529602339</v>
      </c>
      <c r="AD29" s="21">
        <f t="shared" si="11"/>
        <v>8674906.8607385252</v>
      </c>
      <c r="AE29" s="21">
        <f t="shared" si="20"/>
        <v>42110506.810058154</v>
      </c>
      <c r="AF29" s="110">
        <f t="shared" si="21"/>
        <v>9.2350515137755163E-2</v>
      </c>
    </row>
    <row r="30" spans="1:32">
      <c r="A30" s="203">
        <v>37</v>
      </c>
      <c r="B30" s="200" t="s">
        <v>167</v>
      </c>
      <c r="C30" s="39">
        <v>1059673</v>
      </c>
      <c r="D30" s="39">
        <v>291621.78000000003</v>
      </c>
      <c r="E30" s="40">
        <f t="shared" si="0"/>
        <v>0.27519978332938561</v>
      </c>
      <c r="F30" s="39">
        <f t="shared" si="1"/>
        <v>80254.250670129768</v>
      </c>
      <c r="G30" s="206">
        <f t="shared" si="12"/>
        <v>3.1505394632157448E-5</v>
      </c>
      <c r="H30" s="111">
        <v>1959</v>
      </c>
      <c r="I30" s="42">
        <f t="shared" si="2"/>
        <v>3.3866706589849116E-4</v>
      </c>
      <c r="J30" s="42">
        <f t="shared" si="13"/>
        <v>2.8786700601371749E-4</v>
      </c>
      <c r="K30" s="136">
        <v>496.6</v>
      </c>
      <c r="L30" s="90">
        <f t="shared" si="3"/>
        <v>7.7404592527012097E-3</v>
      </c>
      <c r="M30" s="90">
        <f t="shared" si="14"/>
        <v>1.1610688879051814E-3</v>
      </c>
      <c r="N30" s="91">
        <f t="shared" si="15"/>
        <v>1.4489358939188989E-3</v>
      </c>
      <c r="O30" s="155">
        <v>188</v>
      </c>
      <c r="P30" s="156">
        <v>192</v>
      </c>
      <c r="Q30" s="157">
        <v>1.9505591721</v>
      </c>
      <c r="R30" s="158">
        <f t="shared" si="16"/>
        <v>1.7851116113142606E-4</v>
      </c>
      <c r="S30" s="159">
        <f t="shared" si="4"/>
        <v>3.4819658266712413E-4</v>
      </c>
      <c r="T30" s="159">
        <f t="shared" si="17"/>
        <v>1.8059474616246836E-4</v>
      </c>
      <c r="U30" s="156">
        <f t="shared" si="5"/>
        <v>9.5662389617568984</v>
      </c>
      <c r="V30" s="158">
        <f t="shared" si="6"/>
        <v>0.97916666666666663</v>
      </c>
      <c r="W30" s="158">
        <f t="shared" si="18"/>
        <v>1.3011413049148681E-2</v>
      </c>
      <c r="X30" s="156">
        <f t="shared" si="7"/>
        <v>121.62781662179282</v>
      </c>
      <c r="Y30" s="160">
        <f t="shared" si="8"/>
        <v>131.19405558354973</v>
      </c>
      <c r="Z30" s="161">
        <f t="shared" si="19"/>
        <v>2.1052174916104003E-3</v>
      </c>
      <c r="AB30" s="46">
        <f t="shared" si="9"/>
        <v>7183.0034365917936</v>
      </c>
      <c r="AC30" s="21">
        <f t="shared" si="10"/>
        <v>165173.48261998183</v>
      </c>
      <c r="AD30" s="21">
        <f t="shared" si="11"/>
        <v>239987.22526039887</v>
      </c>
      <c r="AE30" s="21">
        <f t="shared" si="20"/>
        <v>412343.71131697251</v>
      </c>
      <c r="AF30" s="110">
        <f t="shared" si="21"/>
        <v>9.042910436984035E-4</v>
      </c>
    </row>
    <row r="31" spans="1:32">
      <c r="A31" s="203">
        <v>39</v>
      </c>
      <c r="B31" s="200" t="s">
        <v>17</v>
      </c>
      <c r="C31" s="39">
        <v>2387896</v>
      </c>
      <c r="D31" s="39">
        <v>630053</v>
      </c>
      <c r="E31" s="40">
        <f t="shared" si="0"/>
        <v>0.2638527808581278</v>
      </c>
      <c r="F31" s="39">
        <f t="shared" si="1"/>
        <v>166241.236138006</v>
      </c>
      <c r="G31" s="206">
        <f t="shared" si="12"/>
        <v>6.5261287781419935E-5</v>
      </c>
      <c r="H31" s="111">
        <v>16086</v>
      </c>
      <c r="I31" s="42">
        <f t="shared" si="2"/>
        <v>2.7809078213594327E-3</v>
      </c>
      <c r="J31" s="42">
        <f t="shared" si="13"/>
        <v>2.3637716481555177E-3</v>
      </c>
      <c r="K31" s="136">
        <v>170.6</v>
      </c>
      <c r="L31" s="90">
        <f t="shared" si="3"/>
        <v>2.6591267589827351E-3</v>
      </c>
      <c r="M31" s="90">
        <f t="shared" si="14"/>
        <v>3.9886901384741024E-4</v>
      </c>
      <c r="N31" s="91">
        <f t="shared" si="15"/>
        <v>2.762640662002928E-3</v>
      </c>
      <c r="O31" s="155">
        <v>3006</v>
      </c>
      <c r="P31" s="156">
        <v>3272</v>
      </c>
      <c r="Q31" s="157">
        <v>1.6415123341</v>
      </c>
      <c r="R31" s="158">
        <f t="shared" si="16"/>
        <v>3.0421277042813858E-3</v>
      </c>
      <c r="S31" s="159">
        <f t="shared" si="4"/>
        <v>4.9936901484852123E-3</v>
      </c>
      <c r="T31" s="159">
        <f t="shared" si="17"/>
        <v>2.5900145195906737E-3</v>
      </c>
      <c r="U31" s="156">
        <f t="shared" si="5"/>
        <v>137.19500890980808</v>
      </c>
      <c r="V31" s="158">
        <f t="shared" si="6"/>
        <v>0.91870415647921755</v>
      </c>
      <c r="W31" s="158">
        <f t="shared" si="18"/>
        <v>1.2207971999919139E-2</v>
      </c>
      <c r="X31" s="156">
        <f t="shared" si="7"/>
        <v>114.11742707125084</v>
      </c>
      <c r="Y31" s="160">
        <f t="shared" si="8"/>
        <v>251.31243598105891</v>
      </c>
      <c r="Z31" s="161">
        <f t="shared" si="19"/>
        <v>4.0327081416399431E-3</v>
      </c>
      <c r="AB31" s="46">
        <f t="shared" si="9"/>
        <v>14879.104352873948</v>
      </c>
      <c r="AC31" s="21">
        <f t="shared" si="10"/>
        <v>314931.10308449366</v>
      </c>
      <c r="AD31" s="21">
        <f t="shared" si="11"/>
        <v>459714.22955300717</v>
      </c>
      <c r="AE31" s="21">
        <f t="shared" si="20"/>
        <v>789524.4369903747</v>
      </c>
      <c r="AF31" s="110">
        <f t="shared" si="21"/>
        <v>1.7314678448014274E-3</v>
      </c>
    </row>
    <row r="32" spans="1:32">
      <c r="A32" s="203">
        <v>38</v>
      </c>
      <c r="B32" s="200" t="s">
        <v>18</v>
      </c>
      <c r="C32" s="39">
        <v>708159</v>
      </c>
      <c r="D32" s="39">
        <v>344639</v>
      </c>
      <c r="E32" s="40">
        <f t="shared" si="0"/>
        <v>0.48666895428851431</v>
      </c>
      <c r="F32" s="39">
        <f t="shared" si="1"/>
        <v>167725.10173703928</v>
      </c>
      <c r="G32" s="206">
        <f t="shared" si="12"/>
        <v>6.5843808593567103E-5</v>
      </c>
      <c r="H32" s="111">
        <v>1386</v>
      </c>
      <c r="I32" s="42">
        <f t="shared" si="2"/>
        <v>2.3960824570459864E-4</v>
      </c>
      <c r="J32" s="42">
        <f t="shared" si="13"/>
        <v>2.0366700884890884E-4</v>
      </c>
      <c r="K32" s="136">
        <v>443.2</v>
      </c>
      <c r="L32" s="90">
        <f t="shared" si="3"/>
        <v>6.9081182859387349E-3</v>
      </c>
      <c r="M32" s="90">
        <f t="shared" si="14"/>
        <v>1.0362177428908102E-3</v>
      </c>
      <c r="N32" s="91">
        <f t="shared" si="15"/>
        <v>1.239884751739719E-3</v>
      </c>
      <c r="O32" s="155">
        <v>237</v>
      </c>
      <c r="P32" s="156">
        <v>131</v>
      </c>
      <c r="Q32" s="157">
        <v>2.2584083591000002</v>
      </c>
      <c r="R32" s="158">
        <f t="shared" si="16"/>
        <v>1.2179667764696256E-4</v>
      </c>
      <c r="S32" s="159">
        <f t="shared" si="4"/>
        <v>2.7506663490850839E-4</v>
      </c>
      <c r="T32" s="159">
        <f t="shared" si="17"/>
        <v>1.426653550949875E-4</v>
      </c>
      <c r="U32" s="156">
        <f t="shared" si="5"/>
        <v>7.5570907094648492</v>
      </c>
      <c r="V32" s="158">
        <f t="shared" si="6"/>
        <v>1.8091603053435115</v>
      </c>
      <c r="W32" s="158">
        <f t="shared" si="18"/>
        <v>2.4040577366755789E-2</v>
      </c>
      <c r="X32" s="156">
        <f t="shared" si="7"/>
        <v>224.72600972706107</v>
      </c>
      <c r="Y32" s="160">
        <f t="shared" si="8"/>
        <v>232.28310043652593</v>
      </c>
      <c r="Z32" s="161">
        <f t="shared" si="19"/>
        <v>3.7273521568441078E-3</v>
      </c>
      <c r="AB32" s="46">
        <f t="shared" si="9"/>
        <v>15011.914909427604</v>
      </c>
      <c r="AC32" s="21">
        <f t="shared" si="10"/>
        <v>141342.40400267424</v>
      </c>
      <c r="AD32" s="21">
        <f t="shared" si="11"/>
        <v>424904.74511738628</v>
      </c>
      <c r="AE32" s="21">
        <f t="shared" si="20"/>
        <v>581259.06402948813</v>
      </c>
      <c r="AF32" s="110">
        <f t="shared" si="21"/>
        <v>1.27473113144274E-3</v>
      </c>
    </row>
    <row r="33" spans="1:32">
      <c r="A33" s="203">
        <v>40</v>
      </c>
      <c r="B33" s="200" t="s">
        <v>19</v>
      </c>
      <c r="C33" s="39">
        <v>2080067</v>
      </c>
      <c r="D33" s="39">
        <v>650893</v>
      </c>
      <c r="E33" s="40">
        <f t="shared" si="0"/>
        <v>0.31291924731270676</v>
      </c>
      <c r="F33" s="39">
        <f t="shared" si="1"/>
        <v>203676.94764110964</v>
      </c>
      <c r="G33" s="206">
        <f t="shared" si="12"/>
        <v>7.9957417324622485E-5</v>
      </c>
      <c r="H33" s="111">
        <v>7026</v>
      </c>
      <c r="I33" s="42">
        <f t="shared" si="2"/>
        <v>1.2146374706497186E-3</v>
      </c>
      <c r="J33" s="42">
        <f t="shared" si="13"/>
        <v>1.0324418500522608E-3</v>
      </c>
      <c r="K33" s="136">
        <v>127.8</v>
      </c>
      <c r="L33" s="90">
        <f t="shared" si="3"/>
        <v>1.9920070328135614E-3</v>
      </c>
      <c r="M33" s="90">
        <f t="shared" si="14"/>
        <v>2.9880105492203422E-4</v>
      </c>
      <c r="N33" s="91">
        <f t="shared" si="15"/>
        <v>1.331242904974295E-3</v>
      </c>
      <c r="O33" s="155">
        <v>2843</v>
      </c>
      <c r="P33" s="156">
        <v>1571</v>
      </c>
      <c r="Q33" s="157">
        <v>1.4705313694</v>
      </c>
      <c r="R33" s="158">
        <f t="shared" si="16"/>
        <v>1.4606303861326581E-3</v>
      </c>
      <c r="S33" s="159">
        <f t="shared" si="4"/>
        <v>2.1479028019069082E-3</v>
      </c>
      <c r="T33" s="159">
        <f t="shared" si="17"/>
        <v>1.1140257561426585E-3</v>
      </c>
      <c r="U33" s="156">
        <f t="shared" si="5"/>
        <v>59.010778659226354</v>
      </c>
      <c r="V33" s="158">
        <f t="shared" si="6"/>
        <v>1.8096753660089115</v>
      </c>
      <c r="W33" s="158">
        <f t="shared" si="18"/>
        <v>2.4047421622479592E-2</v>
      </c>
      <c r="X33" s="156">
        <f t="shared" si="7"/>
        <v>224.789988318544</v>
      </c>
      <c r="Y33" s="160">
        <f t="shared" si="8"/>
        <v>283.80076697777037</v>
      </c>
      <c r="Z33" s="161">
        <f t="shared" si="19"/>
        <v>4.5540351360931989E-3</v>
      </c>
      <c r="AB33" s="46">
        <f t="shared" si="9"/>
        <v>18229.716216204648</v>
      </c>
      <c r="AC33" s="21">
        <f t="shared" si="10"/>
        <v>151756.90501601549</v>
      </c>
      <c r="AD33" s="21">
        <f t="shared" si="11"/>
        <v>519143.6326198015</v>
      </c>
      <c r="AE33" s="21">
        <f t="shared" si="20"/>
        <v>689130.25385202165</v>
      </c>
      <c r="AF33" s="110">
        <f t="shared" si="21"/>
        <v>1.5112982189291846E-3</v>
      </c>
    </row>
    <row r="34" spans="1:32">
      <c r="A34" s="203">
        <v>41</v>
      </c>
      <c r="B34" s="200" t="s">
        <v>20</v>
      </c>
      <c r="C34" s="39">
        <v>619036</v>
      </c>
      <c r="D34" s="39">
        <v>121874</v>
      </c>
      <c r="E34" s="40">
        <f t="shared" si="0"/>
        <v>0.19687707984672942</v>
      </c>
      <c r="F34" s="39">
        <f t="shared" si="1"/>
        <v>23994.197229240301</v>
      </c>
      <c r="G34" s="206">
        <f t="shared" si="12"/>
        <v>9.4193970571878259E-6</v>
      </c>
      <c r="H34" s="111">
        <v>3298</v>
      </c>
      <c r="I34" s="42">
        <f t="shared" si="2"/>
        <v>5.7015006806188052E-4</v>
      </c>
      <c r="J34" s="42">
        <f t="shared" si="13"/>
        <v>4.8462755785259843E-4</v>
      </c>
      <c r="K34" s="136">
        <v>560.5</v>
      </c>
      <c r="L34" s="90">
        <f t="shared" si="3"/>
        <v>8.7364627691079895E-3</v>
      </c>
      <c r="M34" s="90">
        <f t="shared" si="14"/>
        <v>1.3104694153661983E-3</v>
      </c>
      <c r="N34" s="91">
        <f t="shared" si="15"/>
        <v>1.7950969732187967E-3</v>
      </c>
      <c r="O34" s="155">
        <v>2022</v>
      </c>
      <c r="P34" s="156">
        <v>1144</v>
      </c>
      <c r="Q34" s="157">
        <v>2.2004042460000002</v>
      </c>
      <c r="R34" s="158">
        <f t="shared" si="16"/>
        <v>1.0636290017414136E-3</v>
      </c>
      <c r="S34" s="159">
        <f t="shared" si="4"/>
        <v>2.3404137716005482E-3</v>
      </c>
      <c r="T34" s="159">
        <f t="shared" si="17"/>
        <v>1.2138730017388346E-3</v>
      </c>
      <c r="U34" s="156">
        <f t="shared" si="5"/>
        <v>64.299762039656244</v>
      </c>
      <c r="V34" s="158">
        <f t="shared" si="6"/>
        <v>1.7674825174825175</v>
      </c>
      <c r="W34" s="158">
        <f t="shared" si="18"/>
        <v>2.3486752434499599E-2</v>
      </c>
      <c r="X34" s="156">
        <f t="shared" si="7"/>
        <v>219.54897652962214</v>
      </c>
      <c r="Y34" s="160">
        <f t="shared" si="8"/>
        <v>283.8487385692784</v>
      </c>
      <c r="Z34" s="161">
        <f t="shared" si="19"/>
        <v>4.5548049166529497E-3</v>
      </c>
      <c r="AB34" s="46">
        <f t="shared" si="9"/>
        <v>2147.5547988642838</v>
      </c>
      <c r="AC34" s="21">
        <f t="shared" si="10"/>
        <v>204634.60112454981</v>
      </c>
      <c r="AD34" s="21">
        <f t="shared" si="11"/>
        <v>519231.38483605953</v>
      </c>
      <c r="AE34" s="21">
        <f t="shared" si="20"/>
        <v>726013.54075947357</v>
      </c>
      <c r="AF34" s="110">
        <f t="shared" si="21"/>
        <v>1.5921851709965302E-3</v>
      </c>
    </row>
    <row r="35" spans="1:32">
      <c r="A35" s="203">
        <v>42</v>
      </c>
      <c r="B35" s="200" t="s">
        <v>168</v>
      </c>
      <c r="C35" s="39">
        <v>593222877</v>
      </c>
      <c r="D35" s="39">
        <v>127211041.94</v>
      </c>
      <c r="E35" s="40">
        <f t="shared" si="0"/>
        <v>0.21444055324252101</v>
      </c>
      <c r="F35" s="39">
        <f t="shared" si="1"/>
        <v>27279206.212171141</v>
      </c>
      <c r="G35" s="206">
        <f t="shared" si="12"/>
        <v>1.0708992356043926E-2</v>
      </c>
      <c r="H35" s="111">
        <v>471523</v>
      </c>
      <c r="I35" s="42">
        <f t="shared" si="2"/>
        <v>8.1515727878332944E-2</v>
      </c>
      <c r="J35" s="42">
        <f t="shared" si="13"/>
        <v>6.9288368696583003E-2</v>
      </c>
      <c r="K35" s="136">
        <v>247.3</v>
      </c>
      <c r="L35" s="90">
        <f t="shared" si="3"/>
        <v>3.8546427168606708E-3</v>
      </c>
      <c r="M35" s="90">
        <f t="shared" si="14"/>
        <v>5.7819640752910064E-4</v>
      </c>
      <c r="N35" s="91">
        <f t="shared" si="15"/>
        <v>6.9866565104112099E-2</v>
      </c>
      <c r="O35" s="155">
        <v>78885</v>
      </c>
      <c r="P35" s="156">
        <v>113737</v>
      </c>
      <c r="Q35" s="157">
        <v>1.9568038190999999</v>
      </c>
      <c r="R35" s="158">
        <f t="shared" si="16"/>
        <v>0.1057464788208594</v>
      </c>
      <c r="S35" s="159">
        <f t="shared" si="4"/>
        <v>0.20692511361303492</v>
      </c>
      <c r="T35" s="159">
        <f t="shared" si="17"/>
        <v>0.10732324849756292</v>
      </c>
      <c r="U35" s="156">
        <f t="shared" si="5"/>
        <v>5684.9928533140846</v>
      </c>
      <c r="V35" s="158">
        <f t="shared" si="6"/>
        <v>0.69357377106834184</v>
      </c>
      <c r="W35" s="158">
        <f t="shared" si="18"/>
        <v>9.216382790222178E-3</v>
      </c>
      <c r="X35" s="156">
        <f t="shared" si="7"/>
        <v>86.152711599508677</v>
      </c>
      <c r="Y35" s="160">
        <f t="shared" si="8"/>
        <v>5771.1455649135933</v>
      </c>
      <c r="Z35" s="161">
        <f t="shared" si="19"/>
        <v>9.2607218641461805E-2</v>
      </c>
      <c r="AB35" s="46">
        <f t="shared" si="9"/>
        <v>2441573.2541684783</v>
      </c>
      <c r="AC35" s="21">
        <f t="shared" si="10"/>
        <v>7964537.2341005867</v>
      </c>
      <c r="AD35" s="21">
        <f t="shared" si="11"/>
        <v>10556889.979023822</v>
      </c>
      <c r="AE35" s="21">
        <f t="shared" si="20"/>
        <v>20963000.467292886</v>
      </c>
      <c r="AF35" s="110">
        <f t="shared" si="21"/>
        <v>4.5972942114415431E-2</v>
      </c>
    </row>
    <row r="36" spans="1:32">
      <c r="A36" s="203">
        <v>43</v>
      </c>
      <c r="B36" s="200" t="s">
        <v>21</v>
      </c>
      <c r="C36" s="39">
        <v>3907034</v>
      </c>
      <c r="D36" s="39">
        <v>2452655</v>
      </c>
      <c r="E36" s="40">
        <f t="shared" si="0"/>
        <v>0.62775368732393932</v>
      </c>
      <c r="F36" s="39">
        <f t="shared" si="1"/>
        <v>1539663.2199834965</v>
      </c>
      <c r="G36" s="206">
        <f t="shared" si="12"/>
        <v>6.0442527269465398E-4</v>
      </c>
      <c r="H36" s="111">
        <v>5351</v>
      </c>
      <c r="I36" s="42">
        <f t="shared" si="2"/>
        <v>9.2506762104279034E-4</v>
      </c>
      <c r="J36" s="42">
        <f t="shared" si="13"/>
        <v>7.8630747788637173E-4</v>
      </c>
      <c r="K36" s="136">
        <v>3428</v>
      </c>
      <c r="L36" s="90">
        <f t="shared" si="3"/>
        <v>5.3431925731493649E-2</v>
      </c>
      <c r="M36" s="90">
        <f t="shared" si="14"/>
        <v>8.0147888597240473E-3</v>
      </c>
      <c r="N36" s="91">
        <f t="shared" si="15"/>
        <v>8.8010963376104184E-3</v>
      </c>
      <c r="O36" s="155">
        <v>2081</v>
      </c>
      <c r="P36" s="156">
        <v>764</v>
      </c>
      <c r="Q36" s="157">
        <v>1.7755281664</v>
      </c>
      <c r="R36" s="158">
        <f t="shared" si="16"/>
        <v>7.1032566200213284E-4</v>
      </c>
      <c r="S36" s="159">
        <f t="shared" si="4"/>
        <v>1.2612032202015131E-3</v>
      </c>
      <c r="T36" s="159">
        <f t="shared" si="17"/>
        <v>6.5413242619134164E-4</v>
      </c>
      <c r="U36" s="156">
        <f t="shared" si="5"/>
        <v>34.6498845318051</v>
      </c>
      <c r="V36" s="158">
        <f t="shared" si="6"/>
        <v>2.7238219895287958</v>
      </c>
      <c r="W36" s="158">
        <f t="shared" si="18"/>
        <v>3.6194831977647418E-2</v>
      </c>
      <c r="X36" s="156">
        <f t="shared" si="7"/>
        <v>338.34129850500278</v>
      </c>
      <c r="Y36" s="160">
        <f t="shared" si="8"/>
        <v>372.99118303680791</v>
      </c>
      <c r="Z36" s="161">
        <f t="shared" si="19"/>
        <v>5.9852373589097535E-3</v>
      </c>
      <c r="AB36" s="46">
        <f t="shared" si="9"/>
        <v>137804.61605445776</v>
      </c>
      <c r="AC36" s="21">
        <f t="shared" si="10"/>
        <v>1003293.3403459797</v>
      </c>
      <c r="AD36" s="21">
        <f t="shared" si="11"/>
        <v>682295.54049109714</v>
      </c>
      <c r="AE36" s="21">
        <f t="shared" si="20"/>
        <v>1823393.4968915347</v>
      </c>
      <c r="AF36" s="110">
        <f t="shared" si="21"/>
        <v>3.9987960604773694E-3</v>
      </c>
    </row>
    <row r="37" spans="1:32">
      <c r="A37" s="203">
        <v>44</v>
      </c>
      <c r="B37" s="200" t="s">
        <v>22</v>
      </c>
      <c r="C37" s="39">
        <v>40511812</v>
      </c>
      <c r="D37" s="39">
        <v>11225818</v>
      </c>
      <c r="E37" s="40">
        <f t="shared" ref="E37:E56" si="22">D37/C37</f>
        <v>0.27709987398243258</v>
      </c>
      <c r="F37" s="39">
        <f t="shared" ref="F37:F55" si="23">E37*D37</f>
        <v>3110672.7531497232</v>
      </c>
      <c r="G37" s="206">
        <f t="shared" si="12"/>
        <v>1.221156161089894E-3</v>
      </c>
      <c r="H37" s="111">
        <v>84666</v>
      </c>
      <c r="I37" s="42">
        <f t="shared" si="2"/>
        <v>1.4636848290638924E-2</v>
      </c>
      <c r="J37" s="42">
        <f t="shared" si="13"/>
        <v>1.2441321047043085E-2</v>
      </c>
      <c r="K37" s="136">
        <v>2509.1999999999998</v>
      </c>
      <c r="L37" s="90">
        <f t="shared" si="3"/>
        <v>3.9110673292142316E-2</v>
      </c>
      <c r="M37" s="90">
        <f t="shared" si="14"/>
        <v>5.8666009938213469E-3</v>
      </c>
      <c r="N37" s="91">
        <f t="shared" si="15"/>
        <v>1.8307922040864431E-2</v>
      </c>
      <c r="O37" s="155">
        <v>25760</v>
      </c>
      <c r="P37" s="156">
        <v>21267</v>
      </c>
      <c r="Q37" s="157">
        <v>2.0486592371999999</v>
      </c>
      <c r="R37" s="158">
        <f t="shared" si="16"/>
        <v>1.9772900332198112E-2</v>
      </c>
      <c r="S37" s="159">
        <f t="shared" si="4"/>
        <v>4.0507934911792609E-2</v>
      </c>
      <c r="T37" s="159">
        <f t="shared" si="17"/>
        <v>2.1009741585989696E-2</v>
      </c>
      <c r="U37" s="156">
        <f t="shared" ref="U37:U55" si="24">+AC$5*0.85*T37</f>
        <v>1112.9017471833176</v>
      </c>
      <c r="V37" s="158">
        <f t="shared" si="6"/>
        <v>1.2112662810927728</v>
      </c>
      <c r="W37" s="158">
        <f t="shared" si="18"/>
        <v>1.6095611127629923E-2</v>
      </c>
      <c r="X37" s="156">
        <f t="shared" ref="X37:X55" si="25">AC$5*0.15*W37</f>
        <v>150.45821935344279</v>
      </c>
      <c r="Y37" s="160">
        <f t="shared" si="8"/>
        <v>1263.3599665367603</v>
      </c>
      <c r="Z37" s="161">
        <f t="shared" si="19"/>
        <v>2.0272622017235727E-2</v>
      </c>
      <c r="AB37" s="46">
        <f t="shared" ref="AB37:AB55" si="26">G37*AB$3</f>
        <v>278414.82400511944</v>
      </c>
      <c r="AC37" s="21">
        <f t="shared" ref="AC37:AC55" si="27">N37*AC$3</f>
        <v>2087037.2911018271</v>
      </c>
      <c r="AD37" s="21">
        <f t="shared" ref="AD37:AD55" si="28">Z37*AD$3</f>
        <v>2311006.0248205648</v>
      </c>
      <c r="AE37" s="21">
        <f t="shared" si="20"/>
        <v>4676458.1399275111</v>
      </c>
      <c r="AF37" s="110">
        <f t="shared" si="21"/>
        <v>1.0255714095069984E-2</v>
      </c>
    </row>
    <row r="38" spans="1:32">
      <c r="A38" s="203">
        <v>46</v>
      </c>
      <c r="B38" s="200" t="s">
        <v>169</v>
      </c>
      <c r="C38" s="39">
        <v>2187206</v>
      </c>
      <c r="D38" s="39">
        <v>1555152</v>
      </c>
      <c r="E38" s="40">
        <f t="shared" si="22"/>
        <v>0.71102218995375832</v>
      </c>
      <c r="F38" s="39">
        <f t="shared" si="23"/>
        <v>1105747.5807509671</v>
      </c>
      <c r="G38" s="206">
        <f t="shared" si="12"/>
        <v>4.3408309970151856E-4</v>
      </c>
      <c r="H38" s="111">
        <v>5119</v>
      </c>
      <c r="I38" s="42">
        <f t="shared" si="2"/>
        <v>8.8496003590320376E-4</v>
      </c>
      <c r="J38" s="42">
        <f t="shared" si="13"/>
        <v>7.5221603051772322E-4</v>
      </c>
      <c r="K38" s="136">
        <v>264.89999999999998</v>
      </c>
      <c r="L38" s="90">
        <f t="shared" si="3"/>
        <v>4.1289723238835084E-3</v>
      </c>
      <c r="M38" s="90">
        <f t="shared" si="14"/>
        <v>6.1934584858252628E-4</v>
      </c>
      <c r="N38" s="91">
        <f t="shared" si="15"/>
        <v>1.3715618791002495E-3</v>
      </c>
      <c r="O38" s="155">
        <v>1318</v>
      </c>
      <c r="P38" s="156">
        <v>475</v>
      </c>
      <c r="Q38" s="157">
        <v>2.0058388967999998</v>
      </c>
      <c r="R38" s="158">
        <f t="shared" si="16"/>
        <v>4.4162917467410089E-4</v>
      </c>
      <c r="S38" s="159">
        <f t="shared" si="4"/>
        <v>8.8583697652299298E-4</v>
      </c>
      <c r="T38" s="159">
        <f t="shared" si="17"/>
        <v>4.5944593336068676E-4</v>
      </c>
      <c r="U38" s="156">
        <f t="shared" si="24"/>
        <v>24.337195194935187</v>
      </c>
      <c r="V38" s="158">
        <f t="shared" si="6"/>
        <v>2.7747368421052632</v>
      </c>
      <c r="W38" s="158">
        <f t="shared" si="18"/>
        <v>3.6871401350116108E-2</v>
      </c>
      <c r="X38" s="156">
        <f t="shared" si="25"/>
        <v>344.66571963095635</v>
      </c>
      <c r="Y38" s="160">
        <f t="shared" si="8"/>
        <v>369.00291482589154</v>
      </c>
      <c r="Z38" s="161">
        <f t="shared" si="19"/>
        <v>5.921239245874E-3</v>
      </c>
      <c r="AB38" s="46">
        <f t="shared" si="26"/>
        <v>98967.825457417799</v>
      </c>
      <c r="AC38" s="21">
        <f t="shared" si="27"/>
        <v>156353.12310958258</v>
      </c>
      <c r="AD38" s="21">
        <f t="shared" si="28"/>
        <v>674999.98569423705</v>
      </c>
      <c r="AE38" s="21">
        <f t="shared" si="20"/>
        <v>930320.9342612375</v>
      </c>
      <c r="AF38" s="110">
        <f t="shared" si="21"/>
        <v>2.0402418310943213E-3</v>
      </c>
    </row>
    <row r="39" spans="1:32">
      <c r="A39" s="203">
        <v>49</v>
      </c>
      <c r="B39" s="200" t="s">
        <v>23</v>
      </c>
      <c r="C39" s="39">
        <v>769899</v>
      </c>
      <c r="D39" s="39">
        <v>328826</v>
      </c>
      <c r="E39" s="40">
        <f t="shared" si="22"/>
        <v>0.42710277581864636</v>
      </c>
      <c r="F39" s="39">
        <f t="shared" si="23"/>
        <v>140442.49736134222</v>
      </c>
      <c r="G39" s="206">
        <f t="shared" si="12"/>
        <v>5.5133482221168719E-5</v>
      </c>
      <c r="H39" s="111">
        <v>1483</v>
      </c>
      <c r="I39" s="42">
        <f t="shared" si="2"/>
        <v>2.5637736535347747E-4</v>
      </c>
      <c r="J39" s="42">
        <f t="shared" si="13"/>
        <v>2.1792076055045584E-4</v>
      </c>
      <c r="K39" s="136">
        <v>207.9</v>
      </c>
      <c r="L39" s="90">
        <f t="shared" si="3"/>
        <v>3.2405184829572727E-3</v>
      </c>
      <c r="M39" s="90">
        <f t="shared" si="14"/>
        <v>4.8607777244359088E-4</v>
      </c>
      <c r="N39" s="91">
        <f t="shared" si="15"/>
        <v>7.0399853299404674E-4</v>
      </c>
      <c r="O39" s="155">
        <v>35</v>
      </c>
      <c r="P39" s="156">
        <v>141</v>
      </c>
      <c r="Q39" s="157">
        <v>1.5774653305999999</v>
      </c>
      <c r="R39" s="158">
        <f t="shared" si="16"/>
        <v>1.3109413395589101E-4</v>
      </c>
      <c r="S39" s="159">
        <f t="shared" si="4"/>
        <v>2.0679645136045029E-4</v>
      </c>
      <c r="T39" s="159">
        <f t="shared" si="17"/>
        <v>1.072565168637593E-4</v>
      </c>
      <c r="U39" s="156">
        <f t="shared" si="24"/>
        <v>5.681458028692445</v>
      </c>
      <c r="V39" s="158">
        <f t="shared" si="6"/>
        <v>0.24822695035460993</v>
      </c>
      <c r="W39" s="158">
        <f t="shared" si="18"/>
        <v>3.2985021763346587E-3</v>
      </c>
      <c r="X39" s="156">
        <f t="shared" si="25"/>
        <v>30.833670125941136</v>
      </c>
      <c r="Y39" s="160">
        <f t="shared" si="8"/>
        <v>36.51512815463358</v>
      </c>
      <c r="Z39" s="161">
        <f t="shared" si="19"/>
        <v>5.8594336578439421E-4</v>
      </c>
      <c r="AB39" s="46">
        <f t="shared" si="26"/>
        <v>12570.037509122554</v>
      </c>
      <c r="AC39" s="21">
        <f t="shared" si="27"/>
        <v>80253.301710595566</v>
      </c>
      <c r="AD39" s="21">
        <f t="shared" si="28"/>
        <v>66795.437086535079</v>
      </c>
      <c r="AE39" s="21">
        <f t="shared" si="20"/>
        <v>159618.77630625322</v>
      </c>
      <c r="AF39" s="110">
        <f t="shared" si="21"/>
        <v>3.5005221580519457E-4</v>
      </c>
    </row>
    <row r="40" spans="1:32">
      <c r="A40" s="203">
        <v>48</v>
      </c>
      <c r="B40" s="200" t="s">
        <v>24</v>
      </c>
      <c r="C40" s="39">
        <v>847487</v>
      </c>
      <c r="D40" s="39">
        <v>95366</v>
      </c>
      <c r="E40" s="40">
        <f t="shared" si="22"/>
        <v>0.11252797978022082</v>
      </c>
      <c r="F40" s="39">
        <f t="shared" si="23"/>
        <v>10731.343319720538</v>
      </c>
      <c r="G40" s="206">
        <f t="shared" si="12"/>
        <v>4.2128012335525978E-6</v>
      </c>
      <c r="H40" s="111">
        <v>7652</v>
      </c>
      <c r="I40" s="42">
        <f t="shared" si="2"/>
        <v>1.322858799517741E-3</v>
      </c>
      <c r="J40" s="42">
        <f t="shared" si="13"/>
        <v>1.1244299795900798E-3</v>
      </c>
      <c r="K40" s="136">
        <v>997.9</v>
      </c>
      <c r="L40" s="90">
        <f t="shared" si="3"/>
        <v>1.5554176980005108E-2</v>
      </c>
      <c r="M40" s="90">
        <f t="shared" si="14"/>
        <v>2.3331265470007659E-3</v>
      </c>
      <c r="N40" s="91">
        <f t="shared" si="15"/>
        <v>3.4575565265908457E-3</v>
      </c>
      <c r="O40" s="155">
        <v>5295</v>
      </c>
      <c r="P40" s="156">
        <v>4705</v>
      </c>
      <c r="Q40" s="157">
        <v>2.7540316573000001</v>
      </c>
      <c r="R40" s="158">
        <f t="shared" si="16"/>
        <v>4.3744531933508314E-3</v>
      </c>
      <c r="S40" s="159">
        <f t="shared" si="4"/>
        <v>1.2047382577865268E-2</v>
      </c>
      <c r="T40" s="159">
        <f t="shared" si="17"/>
        <v>6.2484645366312659E-3</v>
      </c>
      <c r="U40" s="156">
        <f t="shared" si="24"/>
        <v>330.98584633078718</v>
      </c>
      <c r="V40" s="158">
        <f t="shared" si="6"/>
        <v>1.1253985122210415</v>
      </c>
      <c r="W40" s="158">
        <f t="shared" si="18"/>
        <v>1.4954578608413996E-2</v>
      </c>
      <c r="X40" s="156">
        <f t="shared" si="25"/>
        <v>139.79209927236693</v>
      </c>
      <c r="Y40" s="160">
        <f t="shared" si="8"/>
        <v>470.77794560315408</v>
      </c>
      <c r="Z40" s="161">
        <f t="shared" si="19"/>
        <v>7.5543816473986744E-3</v>
      </c>
      <c r="AB40" s="46">
        <f t="shared" si="26"/>
        <v>960.48838910272218</v>
      </c>
      <c r="AC40" s="21">
        <f t="shared" si="27"/>
        <v>394149.0132512541</v>
      </c>
      <c r="AD40" s="21">
        <f t="shared" si="28"/>
        <v>861172.34791283088</v>
      </c>
      <c r="AE40" s="21">
        <f t="shared" si="20"/>
        <v>1256281.8495531878</v>
      </c>
      <c r="AF40" s="110">
        <f t="shared" si="21"/>
        <v>2.7550909441141562E-3</v>
      </c>
    </row>
    <row r="41" spans="1:32">
      <c r="A41" s="203">
        <v>47</v>
      </c>
      <c r="B41" s="200" t="s">
        <v>25</v>
      </c>
      <c r="C41" s="39">
        <v>4772320</v>
      </c>
      <c r="D41" s="39">
        <v>736730</v>
      </c>
      <c r="E41" s="40">
        <f t="shared" si="22"/>
        <v>0.1543756495792403</v>
      </c>
      <c r="F41" s="39">
        <f t="shared" si="23"/>
        <v>113733.17231451371</v>
      </c>
      <c r="G41" s="206">
        <f t="shared" si="12"/>
        <v>4.4648207996658434E-5</v>
      </c>
      <c r="H41" s="111">
        <v>6048</v>
      </c>
      <c r="I41" s="42">
        <f t="shared" si="2"/>
        <v>1.0455632539837032E-3</v>
      </c>
      <c r="J41" s="42">
        <f t="shared" si="13"/>
        <v>8.8872876588614767E-4</v>
      </c>
      <c r="K41" s="136">
        <v>3860</v>
      </c>
      <c r="L41" s="90">
        <f t="shared" si="3"/>
        <v>6.0165470631145121E-2</v>
      </c>
      <c r="M41" s="90">
        <f t="shared" si="14"/>
        <v>9.0248205946717678E-3</v>
      </c>
      <c r="N41" s="91">
        <f t="shared" si="15"/>
        <v>9.9135493605579158E-3</v>
      </c>
      <c r="O41" s="155">
        <v>1618</v>
      </c>
      <c r="P41" s="156">
        <v>916</v>
      </c>
      <c r="Q41" s="157">
        <v>2.0422796606000002</v>
      </c>
      <c r="R41" s="158">
        <f t="shared" si="16"/>
        <v>8.5164699789784515E-4</v>
      </c>
      <c r="S41" s="159">
        <f t="shared" si="4"/>
        <v>1.7393013418178203E-3</v>
      </c>
      <c r="T41" s="159">
        <f t="shared" si="17"/>
        <v>9.0210157124349997E-4</v>
      </c>
      <c r="U41" s="156">
        <f t="shared" si="24"/>
        <v>47.784995863213737</v>
      </c>
      <c r="V41" s="158">
        <f t="shared" si="6"/>
        <v>1.7663755458515285</v>
      </c>
      <c r="W41" s="158">
        <f t="shared" si="18"/>
        <v>2.3472042716925653E-2</v>
      </c>
      <c r="X41" s="156">
        <f t="shared" si="25"/>
        <v>219.4114733372414</v>
      </c>
      <c r="Y41" s="160">
        <f t="shared" si="8"/>
        <v>267.19646920045511</v>
      </c>
      <c r="Z41" s="161">
        <f t="shared" si="19"/>
        <v>4.2875927430958225E-3</v>
      </c>
      <c r="AB41" s="46">
        <f t="shared" si="26"/>
        <v>10179.47038029852</v>
      </c>
      <c r="AC41" s="21">
        <f t="shared" si="27"/>
        <v>1130108.9854152636</v>
      </c>
      <c r="AD41" s="21">
        <f t="shared" si="28"/>
        <v>488770.157745114</v>
      </c>
      <c r="AE41" s="21">
        <f t="shared" si="20"/>
        <v>1629058.6135406762</v>
      </c>
      <c r="AF41" s="110">
        <f t="shared" si="21"/>
        <v>3.5726096299117634E-3</v>
      </c>
    </row>
    <row r="42" spans="1:32">
      <c r="A42" s="203">
        <v>45</v>
      </c>
      <c r="B42" s="200" t="s">
        <v>26</v>
      </c>
      <c r="C42" s="39">
        <v>62554222</v>
      </c>
      <c r="D42" s="39">
        <v>20566369</v>
      </c>
      <c r="E42" s="40">
        <f t="shared" si="22"/>
        <v>0.32877667313966435</v>
      </c>
      <c r="F42" s="39">
        <f t="shared" si="23"/>
        <v>6761742.3783827256</v>
      </c>
      <c r="G42" s="206">
        <f t="shared" si="12"/>
        <v>2.6544558107900926E-3</v>
      </c>
      <c r="H42" s="111">
        <v>67428</v>
      </c>
      <c r="I42" s="42">
        <f t="shared" si="2"/>
        <v>1.1656785563758786E-2</v>
      </c>
      <c r="J42" s="42">
        <f t="shared" si="13"/>
        <v>9.9082677291949667E-3</v>
      </c>
      <c r="K42" s="136">
        <v>1869</v>
      </c>
      <c r="L42" s="90">
        <f t="shared" si="3"/>
        <v>2.913193383668659E-2</v>
      </c>
      <c r="M42" s="90">
        <f t="shared" si="14"/>
        <v>4.3697900755029885E-3</v>
      </c>
      <c r="N42" s="91">
        <f t="shared" si="15"/>
        <v>1.4278057804697954E-2</v>
      </c>
      <c r="O42" s="155">
        <v>15090</v>
      </c>
      <c r="P42" s="156">
        <v>11157</v>
      </c>
      <c r="Q42" s="157">
        <v>1.7986407321</v>
      </c>
      <c r="R42" s="158">
        <f t="shared" si="16"/>
        <v>1.037317200387146E-2</v>
      </c>
      <c r="S42" s="159">
        <f t="shared" si="4"/>
        <v>1.8657609687242588E-2</v>
      </c>
      <c r="T42" s="159">
        <f t="shared" si="17"/>
        <v>9.6769079686436638E-3</v>
      </c>
      <c r="U42" s="156">
        <f t="shared" si="24"/>
        <v>512.59306267799536</v>
      </c>
      <c r="V42" s="158">
        <f t="shared" si="6"/>
        <v>1.352514116698037</v>
      </c>
      <c r="W42" s="158">
        <f t="shared" si="18"/>
        <v>1.7972547908591634E-2</v>
      </c>
      <c r="X42" s="156">
        <f t="shared" si="25"/>
        <v>168.00341000592505</v>
      </c>
      <c r="Y42" s="160">
        <f t="shared" si="8"/>
        <v>680.59647268392041</v>
      </c>
      <c r="Z42" s="161">
        <f t="shared" si="19"/>
        <v>1.0921253959635859E-2</v>
      </c>
      <c r="AB42" s="46">
        <f t="shared" si="26"/>
        <v>605196.83799563348</v>
      </c>
      <c r="AC42" s="21">
        <f t="shared" si="27"/>
        <v>1627647.256548244</v>
      </c>
      <c r="AD42" s="21">
        <f t="shared" si="28"/>
        <v>1244983.6867601892</v>
      </c>
      <c r="AE42" s="21">
        <f t="shared" si="20"/>
        <v>3477827.781304067</v>
      </c>
      <c r="AF42" s="110">
        <f t="shared" si="21"/>
        <v>7.627055846478499E-3</v>
      </c>
    </row>
    <row r="43" spans="1:32">
      <c r="A43" s="203">
        <v>70</v>
      </c>
      <c r="B43" s="200" t="s">
        <v>27</v>
      </c>
      <c r="C43" s="39">
        <v>2616832733</v>
      </c>
      <c r="D43" s="39">
        <v>1530787885.22</v>
      </c>
      <c r="E43" s="40">
        <f t="shared" si="22"/>
        <v>0.58497735293347086</v>
      </c>
      <c r="F43" s="39">
        <f t="shared" si="23"/>
        <v>895476244.99862146</v>
      </c>
      <c r="G43" s="206">
        <f t="shared" si="12"/>
        <v>0.35153692479624093</v>
      </c>
      <c r="H43" s="111">
        <v>1142994</v>
      </c>
      <c r="I43" s="42">
        <f t="shared" si="2"/>
        <v>0.19759797055619194</v>
      </c>
      <c r="J43" s="42">
        <f t="shared" si="13"/>
        <v>0.16795827497276314</v>
      </c>
      <c r="K43" s="136">
        <v>324.39999999999998</v>
      </c>
      <c r="L43" s="90">
        <f t="shared" si="3"/>
        <v>5.0563934385345795E-3</v>
      </c>
      <c r="M43" s="90">
        <f t="shared" si="14"/>
        <v>7.584590157801869E-4</v>
      </c>
      <c r="N43" s="91">
        <f t="shared" si="15"/>
        <v>0.16871673398854334</v>
      </c>
      <c r="O43" s="155">
        <v>182930</v>
      </c>
      <c r="P43" s="156">
        <v>207064</v>
      </c>
      <c r="Q43" s="157">
        <v>1.9809358914999999</v>
      </c>
      <c r="R43" s="158">
        <f t="shared" si="16"/>
        <v>0.19251684931519586</v>
      </c>
      <c r="S43" s="159">
        <f t="shared" si="4"/>
        <v>0.38136353652696864</v>
      </c>
      <c r="T43" s="159">
        <f t="shared" si="17"/>
        <v>0.19779703335156221</v>
      </c>
      <c r="U43" s="156">
        <f t="shared" si="24"/>
        <v>10477.456997920568</v>
      </c>
      <c r="V43" s="158">
        <f t="shared" si="6"/>
        <v>0.8834466638334042</v>
      </c>
      <c r="W43" s="158">
        <f t="shared" si="18"/>
        <v>1.1739461565986884E-2</v>
      </c>
      <c r="X43" s="156">
        <f t="shared" si="25"/>
        <v>109.73789496905252</v>
      </c>
      <c r="Y43" s="160">
        <f t="shared" si="8"/>
        <v>10587.19489288962</v>
      </c>
      <c r="Z43" s="161">
        <f t="shared" si="19"/>
        <v>0.1698883975837259</v>
      </c>
      <c r="AB43" s="46">
        <f t="shared" si="26"/>
        <v>80147891.127285168</v>
      </c>
      <c r="AC43" s="21">
        <f t="shared" si="27"/>
        <v>19233101.095856063</v>
      </c>
      <c r="AD43" s="21">
        <f t="shared" si="28"/>
        <v>19366666.533283334</v>
      </c>
      <c r="AE43" s="21">
        <f t="shared" si="20"/>
        <v>118747658.75642456</v>
      </c>
      <c r="AF43" s="110">
        <f t="shared" si="21"/>
        <v>0.26041974529118772</v>
      </c>
    </row>
    <row r="44" spans="1:32">
      <c r="A44" s="203">
        <v>50</v>
      </c>
      <c r="B44" s="200" t="s">
        <v>170</v>
      </c>
      <c r="C44" s="39">
        <v>1399134</v>
      </c>
      <c r="D44" s="39">
        <v>409925</v>
      </c>
      <c r="E44" s="40">
        <f t="shared" si="22"/>
        <v>0.29298480345699557</v>
      </c>
      <c r="F44" s="39">
        <f t="shared" si="23"/>
        <v>120101.79555710891</v>
      </c>
      <c r="G44" s="206">
        <f t="shared" si="12"/>
        <v>4.7148337109398017E-5</v>
      </c>
      <c r="H44" s="111">
        <v>906</v>
      </c>
      <c r="I44" s="42">
        <f t="shared" si="2"/>
        <v>1.5662703507097141E-4</v>
      </c>
      <c r="J44" s="42">
        <f t="shared" si="13"/>
        <v>1.331329798103257E-4</v>
      </c>
      <c r="K44" s="136">
        <v>1171.2</v>
      </c>
      <c r="L44" s="90">
        <f t="shared" si="3"/>
        <v>1.8255388394610668E-2</v>
      </c>
      <c r="M44" s="90">
        <f t="shared" si="14"/>
        <v>2.7383082591916001E-3</v>
      </c>
      <c r="N44" s="91">
        <f t="shared" si="15"/>
        <v>2.8714412390019256E-3</v>
      </c>
      <c r="O44" s="155">
        <v>133</v>
      </c>
      <c r="P44" s="156">
        <v>63</v>
      </c>
      <c r="Q44" s="157">
        <v>1.7977681072</v>
      </c>
      <c r="R44" s="158">
        <f t="shared" si="16"/>
        <v>5.8573974746249173E-5</v>
      </c>
      <c r="S44" s="159">
        <f t="shared" si="4"/>
        <v>1.0530242371074497E-4</v>
      </c>
      <c r="T44" s="159">
        <f t="shared" si="17"/>
        <v>5.4615884896592997E-5</v>
      </c>
      <c r="U44" s="156">
        <f t="shared" si="24"/>
        <v>2.8930443278709217</v>
      </c>
      <c r="V44" s="158">
        <f t="shared" si="6"/>
        <v>2.1111111111111112</v>
      </c>
      <c r="W44" s="158">
        <f t="shared" si="18"/>
        <v>2.8052975652065243E-2</v>
      </c>
      <c r="X44" s="156">
        <f t="shared" si="25"/>
        <v>262.23302307109941</v>
      </c>
      <c r="Y44" s="160">
        <f t="shared" si="8"/>
        <v>265.12606739897035</v>
      </c>
      <c r="Z44" s="161">
        <f t="shared" si="19"/>
        <v>4.2543698499718906E-3</v>
      </c>
      <c r="AB44" s="46">
        <f t="shared" si="26"/>
        <v>10749.481840824759</v>
      </c>
      <c r="AC44" s="21">
        <f t="shared" si="27"/>
        <v>327333.97769710491</v>
      </c>
      <c r="AD44" s="21">
        <f t="shared" si="28"/>
        <v>484982.86737359228</v>
      </c>
      <c r="AE44" s="21">
        <f t="shared" si="20"/>
        <v>823066.32691152196</v>
      </c>
      <c r="AF44" s="110">
        <f t="shared" si="21"/>
        <v>1.8050269407981529E-3</v>
      </c>
    </row>
    <row r="45" spans="1:32">
      <c r="A45" s="203">
        <v>51</v>
      </c>
      <c r="B45" s="200" t="s">
        <v>102</v>
      </c>
      <c r="C45" s="39">
        <v>110604359</v>
      </c>
      <c r="D45" s="39">
        <v>24732378.239999998</v>
      </c>
      <c r="E45" s="40">
        <f t="shared" si="22"/>
        <v>0.22361124338689037</v>
      </c>
      <c r="F45" s="39">
        <f t="shared" si="23"/>
        <v>5530437.8501612712</v>
      </c>
      <c r="G45" s="206">
        <f t="shared" si="12"/>
        <v>2.1710828461177327E-3</v>
      </c>
      <c r="H45" s="111">
        <v>147624</v>
      </c>
      <c r="I45" s="42">
        <f t="shared" si="2"/>
        <v>2.5520871330372057E-2</v>
      </c>
      <c r="J45" s="42">
        <f t="shared" si="13"/>
        <v>2.1692740630816248E-2</v>
      </c>
      <c r="K45" s="136">
        <v>322.8</v>
      </c>
      <c r="L45" s="90">
        <f t="shared" si="3"/>
        <v>5.0314543833506857E-3</v>
      </c>
      <c r="M45" s="90">
        <f t="shared" si="14"/>
        <v>7.5471815750260279E-4</v>
      </c>
      <c r="N45" s="91">
        <f t="shared" si="15"/>
        <v>2.2447458788318851E-2</v>
      </c>
      <c r="O45" s="155">
        <v>19678</v>
      </c>
      <c r="P45" s="156">
        <v>32877</v>
      </c>
      <c r="Q45" s="157">
        <v>1.8363293522999999</v>
      </c>
      <c r="R45" s="158">
        <f t="shared" si="16"/>
        <v>3.0567247106864034E-2</v>
      </c>
      <c r="S45" s="159">
        <f t="shared" si="4"/>
        <v>5.6131533081341681E-2</v>
      </c>
      <c r="T45" s="159">
        <f t="shared" si="17"/>
        <v>2.9113036925540778E-2</v>
      </c>
      <c r="U45" s="156">
        <f t="shared" si="24"/>
        <v>1542.1393703315521</v>
      </c>
      <c r="V45" s="158">
        <f t="shared" si="6"/>
        <v>0.59853392949478357</v>
      </c>
      <c r="W45" s="158">
        <f t="shared" si="18"/>
        <v>7.953469461024678E-3</v>
      </c>
      <c r="X45" s="156">
        <f t="shared" si="25"/>
        <v>74.347276614651179</v>
      </c>
      <c r="Y45" s="160">
        <f t="shared" si="8"/>
        <v>1616.4866469462033</v>
      </c>
      <c r="Z45" s="161">
        <f t="shared" si="19"/>
        <v>2.5939101805863365E-2</v>
      </c>
      <c r="AB45" s="46">
        <f t="shared" si="26"/>
        <v>494991.27774363791</v>
      </c>
      <c r="AC45" s="21">
        <f t="shared" si="27"/>
        <v>2558929.5976421395</v>
      </c>
      <c r="AD45" s="21">
        <f t="shared" si="28"/>
        <v>2956964.3483126555</v>
      </c>
      <c r="AE45" s="21">
        <f t="shared" si="20"/>
        <v>6010885.2236984335</v>
      </c>
      <c r="AF45" s="110">
        <f t="shared" si="21"/>
        <v>1.3182181571604419E-2</v>
      </c>
    </row>
    <row r="46" spans="1:32">
      <c r="A46" s="203">
        <v>52</v>
      </c>
      <c r="B46" s="200" t="s">
        <v>171</v>
      </c>
      <c r="C46" s="39">
        <v>8051951</v>
      </c>
      <c r="D46" s="39">
        <v>1668066</v>
      </c>
      <c r="E46" s="40">
        <f t="shared" si="22"/>
        <v>0.20716295963549702</v>
      </c>
      <c r="F46" s="39">
        <f t="shared" si="23"/>
        <v>345561.48942734499</v>
      </c>
      <c r="G46" s="206">
        <f t="shared" si="12"/>
        <v>1.3565700262823229E-4</v>
      </c>
      <c r="H46" s="111">
        <v>5389</v>
      </c>
      <c r="I46" s="42">
        <f t="shared" si="2"/>
        <v>9.3163696688461914E-4</v>
      </c>
      <c r="J46" s="42">
        <f t="shared" si="13"/>
        <v>7.918914218519263E-4</v>
      </c>
      <c r="K46" s="136">
        <v>1341</v>
      </c>
      <c r="L46" s="90">
        <f t="shared" si="3"/>
        <v>2.0902045626001453E-2</v>
      </c>
      <c r="M46" s="90">
        <f t="shared" si="14"/>
        <v>3.135306843900218E-3</v>
      </c>
      <c r="N46" s="91">
        <f t="shared" si="15"/>
        <v>3.927198265752144E-3</v>
      </c>
      <c r="O46" s="155">
        <v>1611</v>
      </c>
      <c r="P46" s="156">
        <v>1054</v>
      </c>
      <c r="Q46" s="157">
        <v>2.1403267704000002</v>
      </c>
      <c r="R46" s="158">
        <f t="shared" si="16"/>
        <v>9.7995189496105769E-4</v>
      </c>
      <c r="S46" s="159">
        <f t="shared" si="4"/>
        <v>2.0974172744893608E-3</v>
      </c>
      <c r="T46" s="159">
        <f t="shared" si="17"/>
        <v>1.0878410620281658E-3</v>
      </c>
      <c r="U46" s="156">
        <f t="shared" si="24"/>
        <v>57.623755800796133</v>
      </c>
      <c r="V46" s="158">
        <f t="shared" si="6"/>
        <v>1.5284629981024669</v>
      </c>
      <c r="W46" s="158">
        <f t="shared" si="18"/>
        <v>2.0310600917771596E-2</v>
      </c>
      <c r="X46" s="156">
        <f t="shared" si="25"/>
        <v>189.85901335802811</v>
      </c>
      <c r="Y46" s="160">
        <f t="shared" si="8"/>
        <v>247.48276915882423</v>
      </c>
      <c r="Z46" s="161">
        <f t="shared" si="19"/>
        <v>3.9712550403896802E-3</v>
      </c>
      <c r="AB46" s="46">
        <f t="shared" si="26"/>
        <v>30928.821157559556</v>
      </c>
      <c r="AC46" s="21">
        <f t="shared" si="27"/>
        <v>447686.48303617939</v>
      </c>
      <c r="AD46" s="21">
        <f t="shared" si="28"/>
        <v>452708.79694973945</v>
      </c>
      <c r="AE46" s="21">
        <f t="shared" si="20"/>
        <v>931324.10114347842</v>
      </c>
      <c r="AF46" s="110">
        <f t="shared" si="21"/>
        <v>2.0424418278495722E-3</v>
      </c>
    </row>
    <row r="47" spans="1:32">
      <c r="A47" s="203">
        <v>53</v>
      </c>
      <c r="B47" s="200" t="s">
        <v>28</v>
      </c>
      <c r="C47" s="39">
        <v>1112166</v>
      </c>
      <c r="D47" s="39">
        <v>267154</v>
      </c>
      <c r="E47" s="40">
        <f t="shared" si="22"/>
        <v>0.24021054410942252</v>
      </c>
      <c r="F47" s="39">
        <f t="shared" si="23"/>
        <v>64173.207701008665</v>
      </c>
      <c r="G47" s="206">
        <f t="shared" si="12"/>
        <v>2.5192462910680293E-5</v>
      </c>
      <c r="H47" s="111">
        <v>2377</v>
      </c>
      <c r="I47" s="42">
        <f t="shared" si="2"/>
        <v>4.1092987015860824E-4</v>
      </c>
      <c r="J47" s="42">
        <f t="shared" si="13"/>
        <v>3.4929038963481702E-4</v>
      </c>
      <c r="K47" s="136">
        <v>683.1</v>
      </c>
      <c r="L47" s="90">
        <f t="shared" si="3"/>
        <v>1.0647417872573894E-2</v>
      </c>
      <c r="M47" s="90">
        <f t="shared" si="14"/>
        <v>1.5971126808860842E-3</v>
      </c>
      <c r="N47" s="91">
        <f t="shared" si="15"/>
        <v>1.9464030705209012E-3</v>
      </c>
      <c r="O47" s="155">
        <v>1875</v>
      </c>
      <c r="P47" s="156">
        <v>790</v>
      </c>
      <c r="Q47" s="157">
        <v>2.1956719391999999</v>
      </c>
      <c r="R47" s="158">
        <f t="shared" si="16"/>
        <v>7.3449904840534679E-4</v>
      </c>
      <c r="S47" s="159">
        <f t="shared" si="4"/>
        <v>1.6127189499527224E-3</v>
      </c>
      <c r="T47" s="159">
        <f t="shared" si="17"/>
        <v>8.3644867266416574E-4</v>
      </c>
      <c r="U47" s="156">
        <f t="shared" si="24"/>
        <v>44.307312654329642</v>
      </c>
      <c r="V47" s="158">
        <f t="shared" si="6"/>
        <v>2.3734177215189876</v>
      </c>
      <c r="W47" s="158">
        <f t="shared" si="18"/>
        <v>3.1538571893977414E-2</v>
      </c>
      <c r="X47" s="156">
        <f t="shared" si="25"/>
        <v>294.8156072168423</v>
      </c>
      <c r="Y47" s="160">
        <f t="shared" si="8"/>
        <v>339.12291987117192</v>
      </c>
      <c r="Z47" s="161">
        <f t="shared" si="19"/>
        <v>5.4417671558611531E-3</v>
      </c>
      <c r="AB47" s="46">
        <f t="shared" si="26"/>
        <v>5743.7003972305456</v>
      </c>
      <c r="AC47" s="21">
        <f t="shared" si="27"/>
        <v>221882.95223374339</v>
      </c>
      <c r="AD47" s="21">
        <f t="shared" si="28"/>
        <v>620341.89125480421</v>
      </c>
      <c r="AE47" s="21">
        <f t="shared" si="20"/>
        <v>847968.54388577817</v>
      </c>
      <c r="AF47" s="110">
        <f t="shared" si="21"/>
        <v>1.8596387880508536E-3</v>
      </c>
    </row>
    <row r="48" spans="1:32">
      <c r="A48" s="203">
        <v>54</v>
      </c>
      <c r="B48" s="200" t="s">
        <v>29</v>
      </c>
      <c r="C48" s="39">
        <v>18582885</v>
      </c>
      <c r="D48" s="39">
        <v>7763840.4800000004</v>
      </c>
      <c r="E48" s="40">
        <f t="shared" si="22"/>
        <v>0.41779521748103166</v>
      </c>
      <c r="F48" s="39">
        <f t="shared" si="23"/>
        <v>3243695.4218296376</v>
      </c>
      <c r="G48" s="206">
        <f t="shared" si="12"/>
        <v>1.2733768426960244E-3</v>
      </c>
      <c r="H48" s="111">
        <v>34709</v>
      </c>
      <c r="I48" s="42">
        <f t="shared" si="2"/>
        <v>6.0004059164220159E-3</v>
      </c>
      <c r="J48" s="42">
        <f t="shared" si="13"/>
        <v>5.1003450289587131E-3</v>
      </c>
      <c r="K48" s="136">
        <v>1541.5</v>
      </c>
      <c r="L48" s="90">
        <f t="shared" si="3"/>
        <v>2.4027220978733214E-2</v>
      </c>
      <c r="M48" s="90">
        <f t="shared" si="14"/>
        <v>3.6040831468099818E-3</v>
      </c>
      <c r="N48" s="91">
        <f t="shared" si="15"/>
        <v>8.7044281757686949E-3</v>
      </c>
      <c r="O48" s="155">
        <v>9838</v>
      </c>
      <c r="P48" s="156">
        <v>7575</v>
      </c>
      <c r="Q48" s="157">
        <v>1.6303971907999999</v>
      </c>
      <c r="R48" s="158">
        <f t="shared" si="16"/>
        <v>7.0428231540132936E-3</v>
      </c>
      <c r="S48" s="159">
        <f t="shared" si="4"/>
        <v>1.1482599085604469E-2</v>
      </c>
      <c r="T48" s="159">
        <f t="shared" si="17"/>
        <v>5.9555353796581761E-3</v>
      </c>
      <c r="U48" s="156">
        <f t="shared" si="24"/>
        <v>315.46916949485308</v>
      </c>
      <c r="V48" s="158">
        <f t="shared" si="6"/>
        <v>1.2987458745874587</v>
      </c>
      <c r="W48" s="158">
        <f t="shared" si="18"/>
        <v>1.7258061978010494E-2</v>
      </c>
      <c r="X48" s="156">
        <f t="shared" si="25"/>
        <v>161.3245532656681</v>
      </c>
      <c r="Y48" s="160">
        <f t="shared" si="8"/>
        <v>476.79372276052118</v>
      </c>
      <c r="Z48" s="161">
        <f t="shared" si="19"/>
        <v>7.6509143694110235E-3</v>
      </c>
      <c r="AB48" s="46">
        <f t="shared" si="26"/>
        <v>290320.7639185061</v>
      </c>
      <c r="AC48" s="21">
        <f t="shared" si="27"/>
        <v>992273.517442232</v>
      </c>
      <c r="AD48" s="21">
        <f t="shared" si="28"/>
        <v>872176.73116296984</v>
      </c>
      <c r="AE48" s="21">
        <f t="shared" si="20"/>
        <v>2154771.0125237079</v>
      </c>
      <c r="AF48" s="110">
        <f t="shared" si="21"/>
        <v>4.7255240576429408E-3</v>
      </c>
    </row>
    <row r="49" spans="1:32">
      <c r="A49" s="203">
        <v>55</v>
      </c>
      <c r="B49" s="200" t="s">
        <v>30</v>
      </c>
      <c r="C49" s="39">
        <v>126915948</v>
      </c>
      <c r="D49" s="39">
        <v>36493940.880000003</v>
      </c>
      <c r="E49" s="40">
        <f t="shared" si="22"/>
        <v>0.28754416962634199</v>
      </c>
      <c r="F49" s="39">
        <f t="shared" si="23"/>
        <v>10493619.926732417</v>
      </c>
      <c r="G49" s="206">
        <f t="shared" si="12"/>
        <v>4.1194782102005932E-3</v>
      </c>
      <c r="H49" s="111">
        <v>86766</v>
      </c>
      <c r="I49" s="42">
        <f t="shared" si="2"/>
        <v>1.4999891087161044E-2</v>
      </c>
      <c r="J49" s="42">
        <f t="shared" si="13"/>
        <v>1.2749907424086887E-2</v>
      </c>
      <c r="K49" s="136">
        <v>1667.4</v>
      </c>
      <c r="L49" s="90">
        <f t="shared" si="3"/>
        <v>2.5989612883515902E-2</v>
      </c>
      <c r="M49" s="90">
        <f t="shared" si="14"/>
        <v>3.8984419325273851E-3</v>
      </c>
      <c r="N49" s="91">
        <f t="shared" si="15"/>
        <v>1.6648349356614273E-2</v>
      </c>
      <c r="O49" s="155">
        <v>13606</v>
      </c>
      <c r="P49" s="156">
        <v>22970</v>
      </c>
      <c r="Q49" s="157">
        <v>1.9100372027999999</v>
      </c>
      <c r="R49" s="158">
        <f t="shared" si="16"/>
        <v>2.1356257141608628E-2</v>
      </c>
      <c r="S49" s="159">
        <f t="shared" si="4"/>
        <v>4.0791245653035664E-2</v>
      </c>
      <c r="T49" s="159">
        <f t="shared" si="17"/>
        <v>2.1156682808123412E-2</v>
      </c>
      <c r="U49" s="156">
        <f t="shared" si="24"/>
        <v>1120.6853337722605</v>
      </c>
      <c r="V49" s="158">
        <f t="shared" si="6"/>
        <v>0.59233783195472356</v>
      </c>
      <c r="W49" s="158">
        <f t="shared" si="18"/>
        <v>7.8711341578214088E-3</v>
      </c>
      <c r="X49" s="156">
        <f t="shared" si="25"/>
        <v>73.577624377674326</v>
      </c>
      <c r="Y49" s="160">
        <f t="shared" si="8"/>
        <v>1194.2629581499348</v>
      </c>
      <c r="Z49" s="161">
        <f t="shared" si="19"/>
        <v>1.9163850510578111E-2</v>
      </c>
      <c r="AB49" s="46">
        <f t="shared" si="26"/>
        <v>939211.41081766458</v>
      </c>
      <c r="AC49" s="21">
        <f t="shared" si="27"/>
        <v>1897851.9716760023</v>
      </c>
      <c r="AD49" s="21">
        <f t="shared" si="28"/>
        <v>2184610.0593723557</v>
      </c>
      <c r="AE49" s="21">
        <f t="shared" si="20"/>
        <v>5021673.4418660225</v>
      </c>
      <c r="AF49" s="110">
        <f t="shared" si="21"/>
        <v>1.101278907189839E-2</v>
      </c>
    </row>
    <row r="50" spans="1:32">
      <c r="A50" s="203">
        <v>58</v>
      </c>
      <c r="B50" s="200" t="s">
        <v>172</v>
      </c>
      <c r="C50" s="39">
        <v>649205075</v>
      </c>
      <c r="D50" s="39">
        <v>353219962.69999999</v>
      </c>
      <c r="E50" s="40">
        <f t="shared" si="22"/>
        <v>0.54408071702150507</v>
      </c>
      <c r="F50" s="39">
        <f t="shared" si="23"/>
        <v>192180170.57212526</v>
      </c>
      <c r="G50" s="206">
        <f t="shared" si="12"/>
        <v>7.5444129922001391E-2</v>
      </c>
      <c r="H50" s="111">
        <v>412199</v>
      </c>
      <c r="I50" s="42">
        <f t="shared" si="2"/>
        <v>7.125994175410523E-2</v>
      </c>
      <c r="J50" s="42">
        <f t="shared" si="13"/>
        <v>6.0570950490989442E-2</v>
      </c>
      <c r="K50" s="136">
        <v>60.1</v>
      </c>
      <c r="L50" s="90">
        <f t="shared" si="3"/>
        <v>9.3677326034503157E-4</v>
      </c>
      <c r="M50" s="90">
        <f t="shared" si="14"/>
        <v>1.4051598905175474E-4</v>
      </c>
      <c r="N50" s="91">
        <f t="shared" si="15"/>
        <v>6.07114664800412E-2</v>
      </c>
      <c r="O50" s="155">
        <v>47668</v>
      </c>
      <c r="P50" s="156">
        <v>40796</v>
      </c>
      <c r="Q50" s="157">
        <v>1.7340616191</v>
      </c>
      <c r="R50" s="158">
        <f t="shared" si="16"/>
        <v>3.7929902757904463E-2</v>
      </c>
      <c r="S50" s="159">
        <f t="shared" si="4"/>
        <v>6.5772788588677369E-2</v>
      </c>
      <c r="T50" s="159">
        <f t="shared" si="17"/>
        <v>3.4113545769418024E-2</v>
      </c>
      <c r="U50" s="156">
        <f t="shared" si="24"/>
        <v>1807.0200689531705</v>
      </c>
      <c r="V50" s="158">
        <f t="shared" si="6"/>
        <v>1.1684478870477497</v>
      </c>
      <c r="W50" s="158">
        <f t="shared" si="18"/>
        <v>1.5526629533395704E-2</v>
      </c>
      <c r="X50" s="156">
        <f t="shared" si="25"/>
        <v>145.13950502600679</v>
      </c>
      <c r="Y50" s="160">
        <f t="shared" si="8"/>
        <v>1952.1595739791774</v>
      </c>
      <c r="Z50" s="161">
        <f t="shared" si="19"/>
        <v>3.1325508334014679E-2</v>
      </c>
      <c r="AB50" s="46">
        <f t="shared" si="26"/>
        <v>17200719.141200107</v>
      </c>
      <c r="AC50" s="21">
        <f t="shared" si="27"/>
        <v>6920888.9058248326</v>
      </c>
      <c r="AD50" s="21">
        <f t="shared" si="28"/>
        <v>3570995.3270438346</v>
      </c>
      <c r="AE50" s="21">
        <f t="shared" si="20"/>
        <v>27692603.374068774</v>
      </c>
      <c r="AF50" s="110">
        <f t="shared" si="21"/>
        <v>6.0731308664514656E-2</v>
      </c>
    </row>
    <row r="51" spans="1:32">
      <c r="A51" s="203">
        <v>31</v>
      </c>
      <c r="B51" s="200" t="s">
        <v>173</v>
      </c>
      <c r="C51" s="39">
        <v>1187612062</v>
      </c>
      <c r="D51" s="39">
        <v>868048268.77999997</v>
      </c>
      <c r="E51" s="40">
        <f t="shared" si="22"/>
        <v>0.73091904044672795</v>
      </c>
      <c r="F51" s="39">
        <f t="shared" si="23"/>
        <v>634473007.67812097</v>
      </c>
      <c r="G51" s="206">
        <f t="shared" si="12"/>
        <v>0.24907493775642453</v>
      </c>
      <c r="H51" s="111">
        <v>132169</v>
      </c>
      <c r="I51" s="42">
        <f t="shared" si="2"/>
        <v>2.2849049225491413E-2</v>
      </c>
      <c r="J51" s="42">
        <f t="shared" si="13"/>
        <v>1.9421691841667702E-2</v>
      </c>
      <c r="K51" s="136">
        <v>70.8</v>
      </c>
      <c r="L51" s="90">
        <f t="shared" si="3"/>
        <v>1.103553191887325E-3</v>
      </c>
      <c r="M51" s="90">
        <f t="shared" si="14"/>
        <v>1.6553297878309873E-4</v>
      </c>
      <c r="N51" s="91">
        <f t="shared" si="15"/>
        <v>1.9587224820450801E-2</v>
      </c>
      <c r="O51" s="155">
        <v>4761</v>
      </c>
      <c r="P51" s="156">
        <v>6438</v>
      </c>
      <c r="Q51" s="157">
        <v>1.903799258</v>
      </c>
      <c r="R51" s="158">
        <f t="shared" si="16"/>
        <v>5.9857023716881298E-3</v>
      </c>
      <c r="S51" s="159">
        <f t="shared" si="4"/>
        <v>1.1395575733828702E-2</v>
      </c>
      <c r="T51" s="159">
        <f t="shared" si="17"/>
        <v>5.91040007131089E-3</v>
      </c>
      <c r="U51" s="156">
        <f t="shared" si="24"/>
        <v>313.07831840733428</v>
      </c>
      <c r="V51" s="158">
        <f t="shared" si="6"/>
        <v>0.73951537744641194</v>
      </c>
      <c r="W51" s="158">
        <f t="shared" si="18"/>
        <v>9.8268664158151723E-3</v>
      </c>
      <c r="X51" s="156">
        <f t="shared" si="25"/>
        <v>91.859377753581015</v>
      </c>
      <c r="Y51" s="160">
        <f t="shared" si="8"/>
        <v>404.93769616091527</v>
      </c>
      <c r="Z51" s="161">
        <f t="shared" si="19"/>
        <v>6.4978700229865313E-3</v>
      </c>
      <c r="AB51" s="46">
        <f t="shared" si="26"/>
        <v>56787294.835124843</v>
      </c>
      <c r="AC51" s="21">
        <f t="shared" si="27"/>
        <v>2232873.2085613552</v>
      </c>
      <c r="AD51" s="21">
        <f t="shared" si="28"/>
        <v>740733.82115326426</v>
      </c>
      <c r="AE51" s="21">
        <f t="shared" si="20"/>
        <v>59760901.864839457</v>
      </c>
      <c r="AF51" s="110">
        <f t="shared" si="21"/>
        <v>0.13105874258907158</v>
      </c>
    </row>
    <row r="52" spans="1:32">
      <c r="A52" s="203">
        <v>57</v>
      </c>
      <c r="B52" s="200" t="s">
        <v>31</v>
      </c>
      <c r="C52" s="39">
        <v>308328957</v>
      </c>
      <c r="D52" s="39">
        <v>202042327.25</v>
      </c>
      <c r="E52" s="40">
        <f t="shared" si="22"/>
        <v>0.6552817134525577</v>
      </c>
      <c r="F52" s="39">
        <f t="shared" si="23"/>
        <v>132394642.39032239</v>
      </c>
      <c r="G52" s="206">
        <f t="shared" si="12"/>
        <v>5.1974137455163445E-2</v>
      </c>
      <c r="H52" s="111">
        <v>306322</v>
      </c>
      <c r="I52" s="42">
        <f t="shared" si="2"/>
        <v>5.2956188341070756E-2</v>
      </c>
      <c r="J52" s="42">
        <f t="shared" si="13"/>
        <v>4.5012760089910141E-2</v>
      </c>
      <c r="K52" s="136">
        <v>915.8</v>
      </c>
      <c r="L52" s="90">
        <f t="shared" si="3"/>
        <v>1.4274491710881529E-2</v>
      </c>
      <c r="M52" s="90">
        <f t="shared" si="14"/>
        <v>2.1411737566322292E-3</v>
      </c>
      <c r="N52" s="91">
        <f t="shared" si="15"/>
        <v>4.7153933846542373E-2</v>
      </c>
      <c r="O52" s="155">
        <v>43432</v>
      </c>
      <c r="P52" s="156">
        <v>47092</v>
      </c>
      <c r="Q52" s="157">
        <v>1.8493369051999999</v>
      </c>
      <c r="R52" s="158">
        <f t="shared" si="16"/>
        <v>4.378358125000581E-2</v>
      </c>
      <c r="S52" s="159">
        <f t="shared" si="4"/>
        <v>8.0970592647458484E-2</v>
      </c>
      <c r="T52" s="159">
        <f t="shared" si="17"/>
        <v>4.1995999827981793E-2</v>
      </c>
      <c r="U52" s="156">
        <f t="shared" si="24"/>
        <v>2224.5595640470897</v>
      </c>
      <c r="V52" s="158">
        <f t="shared" si="6"/>
        <v>0.92227979274611394</v>
      </c>
      <c r="W52" s="158">
        <f t="shared" si="18"/>
        <v>1.2255485954351926E-2</v>
      </c>
      <c r="X52" s="156">
        <f t="shared" si="25"/>
        <v>114.56157702751599</v>
      </c>
      <c r="Y52" s="160">
        <f t="shared" si="8"/>
        <v>2339.1211410746055</v>
      </c>
      <c r="Z52" s="161">
        <f t="shared" si="19"/>
        <v>3.7534922746937316E-2</v>
      </c>
      <c r="AB52" s="46">
        <f t="shared" si="26"/>
        <v>11849729.619741891</v>
      </c>
      <c r="AC52" s="21">
        <f t="shared" si="27"/>
        <v>5375378.9283251669</v>
      </c>
      <c r="AD52" s="21">
        <f t="shared" si="28"/>
        <v>4278846.2457198473</v>
      </c>
      <c r="AE52" s="21">
        <f t="shared" si="20"/>
        <v>21503954.793786902</v>
      </c>
      <c r="AF52" s="110">
        <f t="shared" si="21"/>
        <v>4.7159282875951634E-2</v>
      </c>
    </row>
    <row r="53" spans="1:32">
      <c r="A53" s="203">
        <v>56</v>
      </c>
      <c r="B53" s="200" t="s">
        <v>32</v>
      </c>
      <c r="C53" s="39">
        <v>208470911</v>
      </c>
      <c r="D53" s="39">
        <v>109150868.86</v>
      </c>
      <c r="E53" s="40">
        <f t="shared" si="22"/>
        <v>0.52357841358500135</v>
      </c>
      <c r="F53" s="39">
        <f t="shared" si="23"/>
        <v>57149038.759143323</v>
      </c>
      <c r="G53" s="206">
        <f t="shared" si="12"/>
        <v>2.2434986357992501E-2</v>
      </c>
      <c r="H53" s="111">
        <v>46784</v>
      </c>
      <c r="I53" s="42">
        <f t="shared" si="2"/>
        <v>8.0879019964242016E-3</v>
      </c>
      <c r="J53" s="42">
        <f t="shared" si="13"/>
        <v>6.8747166969605712E-3</v>
      </c>
      <c r="K53" s="136">
        <v>739.2</v>
      </c>
      <c r="L53" s="90">
        <f t="shared" si="3"/>
        <v>1.1521843494959192E-2</v>
      </c>
      <c r="M53" s="90">
        <f t="shared" si="14"/>
        <v>1.7282765242438787E-3</v>
      </c>
      <c r="N53" s="91">
        <f t="shared" si="15"/>
        <v>8.6029932212044503E-3</v>
      </c>
      <c r="O53" s="155">
        <v>7735</v>
      </c>
      <c r="P53" s="156">
        <v>5334</v>
      </c>
      <c r="Q53" s="157">
        <v>2.0438860060000001</v>
      </c>
      <c r="R53" s="158">
        <f t="shared" si="16"/>
        <v>4.9592631951824303E-3</v>
      </c>
      <c r="S53" s="159">
        <f t="shared" si="4"/>
        <v>1.0136168644704216E-2</v>
      </c>
      <c r="T53" s="159">
        <f t="shared" si="17"/>
        <v>5.2571992218554417E-3</v>
      </c>
      <c r="U53" s="156">
        <f t="shared" si="24"/>
        <v>278.47778019293952</v>
      </c>
      <c r="V53" s="158">
        <f t="shared" si="6"/>
        <v>1.4501312335958005</v>
      </c>
      <c r="W53" s="158">
        <f t="shared" si="18"/>
        <v>1.9269708720803205E-2</v>
      </c>
      <c r="X53" s="156">
        <f t="shared" si="25"/>
        <v>180.12898290109706</v>
      </c>
      <c r="Y53" s="160">
        <f t="shared" si="8"/>
        <v>458.60676309403658</v>
      </c>
      <c r="Z53" s="161">
        <f t="shared" si="19"/>
        <v>7.3590756466976066E-3</v>
      </c>
      <c r="AB53" s="46">
        <f t="shared" si="26"/>
        <v>5115015.5708528813</v>
      </c>
      <c r="AC53" s="21">
        <f t="shared" si="27"/>
        <v>980710.29730592854</v>
      </c>
      <c r="AD53" s="21">
        <f t="shared" si="28"/>
        <v>838908.16600680817</v>
      </c>
      <c r="AE53" s="21">
        <f t="shared" si="20"/>
        <v>6934634.034165618</v>
      </c>
      <c r="AF53" s="110">
        <f t="shared" si="21"/>
        <v>1.5208010395971762E-2</v>
      </c>
    </row>
    <row r="54" spans="1:32">
      <c r="A54" s="203">
        <v>59</v>
      </c>
      <c r="B54" s="200" t="s">
        <v>33</v>
      </c>
      <c r="C54" s="39">
        <v>4538835</v>
      </c>
      <c r="D54" s="39">
        <v>1301773</v>
      </c>
      <c r="E54" s="40">
        <f t="shared" si="22"/>
        <v>0.28680773810900817</v>
      </c>
      <c r="F54" s="39">
        <f t="shared" si="23"/>
        <v>373358.56966137787</v>
      </c>
      <c r="G54" s="206">
        <f t="shared" si="12"/>
        <v>1.4656929668222066E-4</v>
      </c>
      <c r="H54" s="111">
        <v>1552</v>
      </c>
      <c r="I54" s="42">
        <f t="shared" si="2"/>
        <v>2.6830591438206137E-4</v>
      </c>
      <c r="J54" s="42">
        <f t="shared" si="13"/>
        <v>2.2806002722475217E-4</v>
      </c>
      <c r="K54" s="136">
        <v>1764.9</v>
      </c>
      <c r="L54" s="90">
        <f t="shared" si="3"/>
        <v>2.7509336558784465E-2</v>
      </c>
      <c r="M54" s="90">
        <f t="shared" si="14"/>
        <v>4.1264004838176696E-3</v>
      </c>
      <c r="N54" s="91">
        <f t="shared" si="15"/>
        <v>4.354460511042422E-3</v>
      </c>
      <c r="O54" s="155">
        <v>549</v>
      </c>
      <c r="P54" s="156">
        <v>170</v>
      </c>
      <c r="Q54" s="157">
        <v>2.1071899398</v>
      </c>
      <c r="R54" s="158">
        <f t="shared" si="16"/>
        <v>1.5805675725178347E-4</v>
      </c>
      <c r="S54" s="159">
        <f t="shared" si="4"/>
        <v>3.3305560879836883E-4</v>
      </c>
      <c r="T54" s="159">
        <f t="shared" si="17"/>
        <v>1.7274176750444833E-4</v>
      </c>
      <c r="U54" s="156">
        <f t="shared" si="24"/>
        <v>9.1502608007055599</v>
      </c>
      <c r="V54" s="158">
        <f t="shared" si="6"/>
        <v>3.2294117647058824</v>
      </c>
      <c r="W54" s="158">
        <f t="shared" si="18"/>
        <v>4.2913236129057078E-2</v>
      </c>
      <c r="X54" s="156">
        <f t="shared" si="25"/>
        <v>401.14345727377776</v>
      </c>
      <c r="Y54" s="160">
        <f t="shared" si="8"/>
        <v>410.29371807448331</v>
      </c>
      <c r="Z54" s="161">
        <f t="shared" si="19"/>
        <v>6.5838159217373425E-3</v>
      </c>
      <c r="AB54" s="46">
        <f t="shared" si="26"/>
        <v>33416.745737018507</v>
      </c>
      <c r="AC54" s="21">
        <f t="shared" si="27"/>
        <v>496392.84288468363</v>
      </c>
      <c r="AD54" s="21">
        <f t="shared" si="28"/>
        <v>750531.3446138642</v>
      </c>
      <c r="AE54" s="21">
        <f t="shared" si="20"/>
        <v>1280340.9332355664</v>
      </c>
      <c r="AF54" s="110">
        <f t="shared" si="21"/>
        <v>2.8078537565360512E-3</v>
      </c>
    </row>
    <row r="55" spans="1:32">
      <c r="A55" s="203">
        <v>60</v>
      </c>
      <c r="B55" s="200" t="s">
        <v>34</v>
      </c>
      <c r="C55" s="39">
        <v>3120510</v>
      </c>
      <c r="D55" s="39">
        <v>846367</v>
      </c>
      <c r="E55" s="40">
        <f t="shared" si="22"/>
        <v>0.2712271391535358</v>
      </c>
      <c r="F55" s="39">
        <f t="shared" si="23"/>
        <v>229557.70008396063</v>
      </c>
      <c r="G55" s="206">
        <f t="shared" si="12"/>
        <v>9.011741897289249E-5</v>
      </c>
      <c r="H55" s="111">
        <v>3573</v>
      </c>
      <c r="I55" s="42">
        <f t="shared" si="2"/>
        <v>6.1769138665406279E-4</v>
      </c>
      <c r="J55" s="42">
        <f t="shared" si="13"/>
        <v>5.2503767865595338E-4</v>
      </c>
      <c r="K55" s="136">
        <v>879.3</v>
      </c>
      <c r="L55" s="90">
        <f t="shared" si="3"/>
        <v>1.3705569514498939E-2</v>
      </c>
      <c r="M55" s="90">
        <f t="shared" si="14"/>
        <v>2.0558354271748409E-3</v>
      </c>
      <c r="N55" s="91">
        <f t="shared" si="15"/>
        <v>2.5808731058307942E-3</v>
      </c>
      <c r="O55" s="155">
        <v>1377</v>
      </c>
      <c r="P55" s="156">
        <v>417</v>
      </c>
      <c r="Q55" s="157">
        <v>1.7545098130000001</v>
      </c>
      <c r="R55" s="158">
        <f t="shared" si="16"/>
        <v>3.8770392808231595E-4</v>
      </c>
      <c r="S55" s="159">
        <f t="shared" si="4"/>
        <v>6.8023034635906966E-4</v>
      </c>
      <c r="T55" s="159">
        <f t="shared" si="17"/>
        <v>3.5280652610587192E-4</v>
      </c>
      <c r="U55" s="156">
        <f t="shared" si="24"/>
        <v>18.688425924416517</v>
      </c>
      <c r="V55" s="158">
        <f t="shared" si="6"/>
        <v>3.3021582733812949</v>
      </c>
      <c r="W55" s="158">
        <f t="shared" si="18"/>
        <v>4.3879910041151653E-2</v>
      </c>
      <c r="X55" s="156">
        <f t="shared" si="25"/>
        <v>410.17971158906158</v>
      </c>
      <c r="Y55" s="160">
        <f t="shared" si="8"/>
        <v>428.86813751347808</v>
      </c>
      <c r="Z55" s="161">
        <f t="shared" si="19"/>
        <v>6.8818720533627385E-3</v>
      </c>
      <c r="AB55" s="46">
        <f t="shared" si="26"/>
        <v>20546.123536518357</v>
      </c>
      <c r="AC55" s="21">
        <f t="shared" si="27"/>
        <v>294210.2551806767</v>
      </c>
      <c r="AD55" s="21">
        <f t="shared" si="28"/>
        <v>784508.67203285219</v>
      </c>
      <c r="AE55" s="21">
        <f t="shared" si="20"/>
        <v>1099265.0507500472</v>
      </c>
      <c r="AF55" s="110">
        <f t="shared" si="21"/>
        <v>2.4107449992848292E-3</v>
      </c>
    </row>
    <row r="56" spans="1:32" ht="13.5" thickBot="1">
      <c r="B56" s="93" t="s">
        <v>35</v>
      </c>
      <c r="C56" s="94">
        <f>SUM(C5:C55)</f>
        <v>8468114430</v>
      </c>
      <c r="D56" s="94">
        <f>SUM(D5:D55)</f>
        <v>4429099910.0499992</v>
      </c>
      <c r="E56" s="95">
        <f t="shared" si="22"/>
        <v>0.52303260031052734</v>
      </c>
      <c r="F56" s="96">
        <f>SUM(F5:F55)</f>
        <v>2547317740.5692463</v>
      </c>
      <c r="G56" s="207">
        <f t="shared" ref="G56" si="29">SUM(G5:G55)</f>
        <v>1.0000000000000004</v>
      </c>
      <c r="H56" s="113">
        <f t="shared" ref="H56:K56" si="30">SUM(H5:H55)</f>
        <v>5784442</v>
      </c>
      <c r="I56" s="43">
        <f t="shared" si="30"/>
        <v>1.0000000000000002</v>
      </c>
      <c r="J56" s="43">
        <f t="shared" si="30"/>
        <v>0.8500000000000002</v>
      </c>
      <c r="K56" s="137">
        <f t="shared" si="30"/>
        <v>64156.400000000016</v>
      </c>
      <c r="L56" s="114">
        <f t="shared" si="3"/>
        <v>1</v>
      </c>
      <c r="M56" s="114">
        <f>SUM(M5:M55)</f>
        <v>0.14999999999999997</v>
      </c>
      <c r="N56" s="115">
        <f>SUM(N5:N55)</f>
        <v>0.99999999999999989</v>
      </c>
      <c r="O56" s="162">
        <f>SUM(O5:O55)</f>
        <v>964355</v>
      </c>
      <c r="P56" s="163">
        <f t="shared" ref="P56:Y56" si="31">SUM(P5:P55)</f>
        <v>1075563</v>
      </c>
      <c r="Q56" s="164">
        <f t="shared" si="31"/>
        <v>98.366423307599987</v>
      </c>
      <c r="R56" s="164">
        <f>SUM(R5:R55)</f>
        <v>0.99999999999999989</v>
      </c>
      <c r="S56" s="165">
        <f t="shared" si="31"/>
        <v>1.9280548856824229</v>
      </c>
      <c r="T56" s="165">
        <f t="shared" si="31"/>
        <v>1</v>
      </c>
      <c r="U56" s="163">
        <f t="shared" si="31"/>
        <v>52970.74895606783</v>
      </c>
      <c r="V56" s="164">
        <f>SUM(V5:V55)</f>
        <v>75.254444922162563</v>
      </c>
      <c r="W56" s="164">
        <f t="shared" si="31"/>
        <v>1</v>
      </c>
      <c r="X56" s="163">
        <f t="shared" si="31"/>
        <v>9347.779227541374</v>
      </c>
      <c r="Y56" s="163">
        <f t="shared" si="31"/>
        <v>62318.52818360916</v>
      </c>
      <c r="Z56" s="166">
        <f>SUM(Z5:Z55)</f>
        <v>0.99999999999999967</v>
      </c>
      <c r="AB56" s="47">
        <f>SUM(AB5:AB55)</f>
        <v>227992809.5</v>
      </c>
      <c r="AC56" s="48">
        <f>SUM(AC5:AC55)</f>
        <v>113996404.74999996</v>
      </c>
      <c r="AD56" s="48">
        <f>SUM(AD5:AD55)</f>
        <v>113996404.74999997</v>
      </c>
      <c r="AE56" s="48">
        <f>SUM(AE5:AE55)</f>
        <v>455985618.99999994</v>
      </c>
      <c r="AF56" s="112">
        <f>SUM(AF5:AF55)</f>
        <v>1</v>
      </c>
    </row>
    <row r="57" spans="1:32" ht="13.5" thickTop="1">
      <c r="L57" s="35"/>
    </row>
    <row r="58" spans="1:32">
      <c r="C58" s="86" t="s">
        <v>81</v>
      </c>
      <c r="D58" s="86"/>
      <c r="E58" s="116"/>
      <c r="F58" s="116"/>
      <c r="G58" s="116"/>
      <c r="L58" s="35"/>
    </row>
    <row r="59" spans="1:32">
      <c r="C59" s="87" t="s">
        <v>115</v>
      </c>
      <c r="D59" s="87"/>
    </row>
    <row r="60" spans="1:32">
      <c r="C60" s="87" t="s">
        <v>116</v>
      </c>
      <c r="D60" s="87"/>
    </row>
    <row r="61" spans="1:32">
      <c r="C61" s="22" t="s">
        <v>117</v>
      </c>
    </row>
    <row r="62" spans="1:32">
      <c r="C62" s="22" t="s">
        <v>118</v>
      </c>
    </row>
    <row r="63" spans="1:32">
      <c r="J63" s="22"/>
      <c r="M63" s="22"/>
      <c r="N63" s="22"/>
      <c r="U63" s="22"/>
      <c r="X63" s="22"/>
      <c r="Y63" s="22"/>
      <c r="Z63" s="22"/>
    </row>
    <row r="64" spans="1:32">
      <c r="J64" s="22"/>
      <c r="M64" s="22"/>
      <c r="N64" s="22"/>
      <c r="U64" s="22"/>
      <c r="X64" s="22"/>
      <c r="Y64" s="22"/>
      <c r="Z64" s="22"/>
    </row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</sheetData>
  <mergeCells count="5">
    <mergeCell ref="AB1:AF1"/>
    <mergeCell ref="C1:G1"/>
    <mergeCell ref="H1:N1"/>
    <mergeCell ref="V1:Z1"/>
    <mergeCell ref="O1:U1"/>
  </mergeCells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3" manualBreakCount="3">
    <brk id="7" max="1048575" man="1"/>
    <brk id="14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N63"/>
  <sheetViews>
    <sheetView zoomScale="85" zoomScaleNormal="85" zoomScaleSheetLayoutView="100" workbookViewId="0">
      <selection activeCell="E8" sqref="E8"/>
    </sheetView>
  </sheetViews>
  <sheetFormatPr baseColWidth="10" defaultColWidth="9.7109375" defaultRowHeight="12.75"/>
  <cols>
    <col min="1" max="1" width="27" style="49" customWidth="1"/>
    <col min="2" max="2" width="16.140625" style="49" customWidth="1"/>
    <col min="3" max="3" width="16.28515625" style="49" customWidth="1"/>
    <col min="4" max="4" width="16.140625" style="49" customWidth="1"/>
    <col min="5" max="5" width="12.42578125" style="49" customWidth="1"/>
    <col min="6" max="6" width="8.85546875" style="49" customWidth="1"/>
    <col min="7" max="7" width="16.5703125" style="49" customWidth="1"/>
    <col min="8" max="8" width="18.85546875" style="49" customWidth="1"/>
    <col min="9" max="9" width="17.140625" style="49" customWidth="1"/>
    <col min="10" max="10" width="12.28515625" style="49" customWidth="1"/>
    <col min="11" max="11" width="17" style="49" customWidth="1"/>
    <col min="12" max="12" width="16.140625" style="49" customWidth="1"/>
    <col min="13" max="13" width="14.140625" style="49" customWidth="1"/>
    <col min="14" max="14" width="13.5703125" style="68" customWidth="1"/>
    <col min="15" max="15" width="5.42578125" style="49" customWidth="1"/>
    <col min="16" max="16384" width="9.7109375" style="49"/>
  </cols>
  <sheetData>
    <row r="1" spans="1:14" ht="24" customHeight="1" thickBot="1">
      <c r="A1" s="227" t="s">
        <v>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80.25" customHeight="1" thickBot="1">
      <c r="A2" s="229" t="s">
        <v>0</v>
      </c>
      <c r="B2" s="225" t="s">
        <v>133</v>
      </c>
      <c r="C2" s="225" t="s">
        <v>155</v>
      </c>
      <c r="D2" s="225" t="s">
        <v>174</v>
      </c>
      <c r="E2" s="232" t="s">
        <v>154</v>
      </c>
      <c r="F2" s="233"/>
      <c r="G2" s="50" t="s">
        <v>153</v>
      </c>
      <c r="H2" s="225" t="s">
        <v>152</v>
      </c>
      <c r="I2" s="225" t="s">
        <v>151</v>
      </c>
      <c r="J2" s="225" t="s">
        <v>150</v>
      </c>
      <c r="K2" s="51" t="s">
        <v>149</v>
      </c>
      <c r="L2" s="225" t="s">
        <v>148</v>
      </c>
      <c r="M2" s="225" t="s">
        <v>147</v>
      </c>
      <c r="N2" s="225" t="s">
        <v>146</v>
      </c>
    </row>
    <row r="3" spans="1:14" ht="20.45" customHeight="1" thickBot="1">
      <c r="A3" s="230"/>
      <c r="B3" s="226"/>
      <c r="C3" s="226"/>
      <c r="D3" s="231"/>
      <c r="E3" s="234"/>
      <c r="F3" s="235"/>
      <c r="G3" s="52">
        <f>IF(B58&lt;B59,B58,B59)</f>
        <v>2.0858527170452525E-2</v>
      </c>
      <c r="H3" s="226"/>
      <c r="I3" s="226"/>
      <c r="J3" s="226"/>
      <c r="K3" s="53">
        <f>+H56/J56</f>
        <v>1.0000000000000027</v>
      </c>
      <c r="L3" s="226"/>
      <c r="M3" s="226"/>
      <c r="N3" s="226"/>
    </row>
    <row r="4" spans="1:14" ht="16.5" thickBot="1">
      <c r="A4" s="54"/>
      <c r="B4" s="55"/>
      <c r="C4" s="55"/>
      <c r="D4" s="56" t="s">
        <v>70</v>
      </c>
      <c r="E4" s="56"/>
      <c r="F4" s="57"/>
      <c r="G4" s="56" t="s">
        <v>71</v>
      </c>
      <c r="H4" s="56" t="s">
        <v>72</v>
      </c>
      <c r="I4" s="56" t="s">
        <v>73</v>
      </c>
      <c r="J4" s="56" t="s">
        <v>74</v>
      </c>
      <c r="K4" s="56" t="s">
        <v>75</v>
      </c>
      <c r="L4" s="56"/>
      <c r="M4" s="56"/>
      <c r="N4" s="56" t="s">
        <v>76</v>
      </c>
    </row>
    <row r="5" spans="1:14" s="22" customFormat="1" ht="12.75" customHeight="1" thickTop="1">
      <c r="A5" s="199" t="s">
        <v>1</v>
      </c>
      <c r="B5" s="58">
        <v>1005693.3084179438</v>
      </c>
      <c r="C5" s="58">
        <f t="shared" ref="C5:C55" si="0">(+B5*G$3)+B5</f>
        <v>1026670.5896167217</v>
      </c>
      <c r="D5" s="183">
        <f>+ISN!R4+CoAr14FI!AE5</f>
        <v>362510.93060542288</v>
      </c>
      <c r="E5" s="58">
        <f>+D5-C5</f>
        <v>-664159.65901129879</v>
      </c>
      <c r="F5" s="59">
        <f>+(D5-C5)/C5</f>
        <v>-0.64690628691257623</v>
      </c>
      <c r="G5" s="58">
        <f>IF(F5&lt;0,C5,0)</f>
        <v>1026670.5896167217</v>
      </c>
      <c r="H5" s="58">
        <f>IF(F5&lt;0,G5-D5,0)</f>
        <v>664159.65901129879</v>
      </c>
      <c r="I5" s="58">
        <f>+IF(D5&gt;C5,D5,0)</f>
        <v>0</v>
      </c>
      <c r="J5" s="58">
        <f>IF(I5=0,0,D5-C5)</f>
        <v>0</v>
      </c>
      <c r="K5" s="58">
        <f>+J5*K$3</f>
        <v>0</v>
      </c>
      <c r="L5" s="58">
        <f t="shared" ref="L5:L55" si="1">IF(H5&lt;&gt;0,D5+H5,D5-K5)</f>
        <v>1026670.5896167217</v>
      </c>
      <c r="M5" s="59">
        <f t="shared" ref="M5:M56" si="2">+(L5-B5)/B5</f>
        <v>2.0858527170452511E-2</v>
      </c>
      <c r="N5" s="76">
        <f>+L5/L$56</f>
        <v>1.1257707993820767E-3</v>
      </c>
    </row>
    <row r="6" spans="1:14" s="22" customFormat="1" ht="12.75" customHeight="1">
      <c r="A6" s="201" t="s">
        <v>2</v>
      </c>
      <c r="B6" s="60">
        <v>1809819.6092940927</v>
      </c>
      <c r="C6" s="60">
        <f t="shared" si="0"/>
        <v>1847569.7807881713</v>
      </c>
      <c r="D6" s="60">
        <f>+ISN!R5+CoAr14FI!AE6</f>
        <v>603021.53055551695</v>
      </c>
      <c r="E6" s="60">
        <f t="shared" ref="E6:E55" si="3">+D6-C6</f>
        <v>-1244548.2502326544</v>
      </c>
      <c r="F6" s="61">
        <f t="shared" ref="F6:F56" si="4">+(D6-C6)/C6</f>
        <v>-0.67361366437901549</v>
      </c>
      <c r="G6" s="60">
        <f t="shared" ref="G6:G55" si="5">IF(F6&lt;0,C6,0)</f>
        <v>1847569.7807881713</v>
      </c>
      <c r="H6" s="60">
        <f t="shared" ref="H6:H55" si="6">IF(F6&lt;0,G6-D6,0)</f>
        <v>1244548.2502326544</v>
      </c>
      <c r="I6" s="60">
        <f t="shared" ref="I6:I55" si="7">+IF(D6&gt;C6,D6,0)</f>
        <v>0</v>
      </c>
      <c r="J6" s="60">
        <f>IF(I6=0,0,D6-C6)</f>
        <v>0</v>
      </c>
      <c r="K6" s="60">
        <f t="shared" ref="K6:K55" si="8">+J6*K$3</f>
        <v>0</v>
      </c>
      <c r="L6" s="60">
        <f t="shared" si="1"/>
        <v>1847569.7807881713</v>
      </c>
      <c r="M6" s="61">
        <f t="shared" si="2"/>
        <v>2.0858527170452515E-2</v>
      </c>
      <c r="N6" s="77">
        <f t="shared" ref="N6:N55" si="9">+L6/L$56</f>
        <v>2.0259079495094472E-3</v>
      </c>
    </row>
    <row r="7" spans="1:14" s="22" customFormat="1" ht="12.75" customHeight="1">
      <c r="A7" s="201" t="s">
        <v>160</v>
      </c>
      <c r="B7" s="60">
        <v>1770885.224480954</v>
      </c>
      <c r="C7" s="60">
        <f t="shared" si="0"/>
        <v>1807823.282051543</v>
      </c>
      <c r="D7" s="60">
        <f>+ISN!R6+CoAr14FI!AE7</f>
        <v>726594.19138414634</v>
      </c>
      <c r="E7" s="60">
        <f t="shared" si="3"/>
        <v>-1081229.0906673968</v>
      </c>
      <c r="F7" s="61">
        <f t="shared" si="4"/>
        <v>-0.5980833975323091</v>
      </c>
      <c r="G7" s="60">
        <f t="shared" si="5"/>
        <v>1807823.282051543</v>
      </c>
      <c r="H7" s="60">
        <f t="shared" si="6"/>
        <v>1081229.0906673968</v>
      </c>
      <c r="I7" s="60">
        <f t="shared" si="7"/>
        <v>0</v>
      </c>
      <c r="J7" s="60">
        <f t="shared" ref="J7:J55" si="10">IF(I7=0,0,D7-C7)</f>
        <v>0</v>
      </c>
      <c r="K7" s="60">
        <f t="shared" si="8"/>
        <v>0</v>
      </c>
      <c r="L7" s="60">
        <f t="shared" si="1"/>
        <v>1807823.2820515432</v>
      </c>
      <c r="M7" s="61">
        <f t="shared" si="2"/>
        <v>2.085852717045272E-2</v>
      </c>
      <c r="N7" s="77">
        <f t="shared" si="9"/>
        <v>1.9823248878069813E-3</v>
      </c>
    </row>
    <row r="8" spans="1:14" s="22" customFormat="1" ht="12.75" customHeight="1">
      <c r="A8" s="201" t="s">
        <v>3</v>
      </c>
      <c r="B8" s="60">
        <v>5414460.8548558298</v>
      </c>
      <c r="C8" s="60">
        <f t="shared" si="0"/>
        <v>5527398.533710192</v>
      </c>
      <c r="D8" s="60">
        <f>+ISN!R7+CoAr14FI!AE8</f>
        <v>4651064.1222875575</v>
      </c>
      <c r="E8" s="60">
        <f t="shared" si="3"/>
        <v>-876334.4114226345</v>
      </c>
      <c r="F8" s="61">
        <f t="shared" si="4"/>
        <v>-0.15854373555264648</v>
      </c>
      <c r="G8" s="60">
        <f t="shared" si="5"/>
        <v>5527398.533710192</v>
      </c>
      <c r="H8" s="60">
        <f t="shared" si="6"/>
        <v>876334.4114226345</v>
      </c>
      <c r="I8" s="60">
        <f t="shared" si="7"/>
        <v>0</v>
      </c>
      <c r="J8" s="60">
        <f t="shared" si="10"/>
        <v>0</v>
      </c>
      <c r="K8" s="60">
        <f t="shared" si="8"/>
        <v>0</v>
      </c>
      <c r="L8" s="60">
        <f t="shared" si="1"/>
        <v>5527398.533710192</v>
      </c>
      <c r="M8" s="61">
        <f t="shared" si="2"/>
        <v>2.0858527170452557E-2</v>
      </c>
      <c r="N8" s="77">
        <f t="shared" si="9"/>
        <v>6.0609351516743709E-3</v>
      </c>
    </row>
    <row r="9" spans="1:14" s="22" customFormat="1" ht="12.75" customHeight="1">
      <c r="A9" s="201" t="s">
        <v>161</v>
      </c>
      <c r="B9" s="60">
        <v>6586226.3117765998</v>
      </c>
      <c r="C9" s="60">
        <f t="shared" si="0"/>
        <v>6723605.2922515413</v>
      </c>
      <c r="D9" s="60">
        <f>+ISN!R8+CoAr14FI!AE9</f>
        <v>2600959.3022952639</v>
      </c>
      <c r="E9" s="60">
        <f t="shared" si="3"/>
        <v>-4122645.9899562774</v>
      </c>
      <c r="F9" s="61">
        <f t="shared" si="4"/>
        <v>-0.61316002512927437</v>
      </c>
      <c r="G9" s="60">
        <f t="shared" si="5"/>
        <v>6723605.2922515413</v>
      </c>
      <c r="H9" s="60">
        <f t="shared" si="6"/>
        <v>4122645.9899562774</v>
      </c>
      <c r="I9" s="60">
        <f t="shared" si="7"/>
        <v>0</v>
      </c>
      <c r="J9" s="60">
        <f t="shared" si="10"/>
        <v>0</v>
      </c>
      <c r="K9" s="60">
        <f t="shared" si="8"/>
        <v>0</v>
      </c>
      <c r="L9" s="60">
        <f t="shared" si="1"/>
        <v>6723605.2922515413</v>
      </c>
      <c r="M9" s="61">
        <f t="shared" si="2"/>
        <v>2.0858527170452511E-2</v>
      </c>
      <c r="N9" s="77">
        <f t="shared" si="9"/>
        <v>7.3726067359281607E-3</v>
      </c>
    </row>
    <row r="10" spans="1:14" s="22" customFormat="1" ht="12.75" customHeight="1">
      <c r="A10" s="201" t="s">
        <v>4</v>
      </c>
      <c r="B10" s="60">
        <v>78890743.091473714</v>
      </c>
      <c r="C10" s="60">
        <f t="shared" si="0"/>
        <v>80536287.799744412</v>
      </c>
      <c r="D10" s="60">
        <f>+ISN!R9+CoAr14FI!AE10</f>
        <v>92193241.211997122</v>
      </c>
      <c r="E10" s="60">
        <f t="shared" si="3"/>
        <v>11656953.412252709</v>
      </c>
      <c r="F10" s="61">
        <f t="shared" si="4"/>
        <v>0.14474162803776142</v>
      </c>
      <c r="G10" s="60">
        <f t="shared" si="5"/>
        <v>0</v>
      </c>
      <c r="H10" s="60">
        <f t="shared" si="6"/>
        <v>0</v>
      </c>
      <c r="I10" s="60">
        <f t="shared" si="7"/>
        <v>92193241.211997122</v>
      </c>
      <c r="J10" s="60">
        <f t="shared" si="10"/>
        <v>11656953.412252709</v>
      </c>
      <c r="K10" s="60">
        <f t="shared" si="8"/>
        <v>11656953.412252741</v>
      </c>
      <c r="L10" s="60">
        <f t="shared" si="1"/>
        <v>80536287.799744383</v>
      </c>
      <c r="M10" s="61">
        <f t="shared" si="2"/>
        <v>2.0858527170452203E-2</v>
      </c>
      <c r="N10" s="77">
        <f t="shared" si="9"/>
        <v>8.8310118174740521E-2</v>
      </c>
    </row>
    <row r="11" spans="1:14" s="22" customFormat="1" ht="12.75" customHeight="1">
      <c r="A11" s="201" t="s">
        <v>5</v>
      </c>
      <c r="B11" s="60">
        <v>7341939.8392543793</v>
      </c>
      <c r="C11" s="60">
        <f t="shared" si="0"/>
        <v>7495081.8908752948</v>
      </c>
      <c r="D11" s="60">
        <f>+ISN!R10+CoAr14FI!AE11</f>
        <v>2184812.997503859</v>
      </c>
      <c r="E11" s="60">
        <f t="shared" si="3"/>
        <v>-5310268.8933714358</v>
      </c>
      <c r="F11" s="61">
        <f t="shared" si="4"/>
        <v>-0.70850045012000384</v>
      </c>
      <c r="G11" s="60">
        <f t="shared" si="5"/>
        <v>7495081.8908752948</v>
      </c>
      <c r="H11" s="60">
        <f t="shared" si="6"/>
        <v>5310268.8933714358</v>
      </c>
      <c r="I11" s="60">
        <f t="shared" si="7"/>
        <v>0</v>
      </c>
      <c r="J11" s="60">
        <f t="shared" si="10"/>
        <v>0</v>
      </c>
      <c r="K11" s="60">
        <f t="shared" si="8"/>
        <v>0</v>
      </c>
      <c r="L11" s="60">
        <f t="shared" si="1"/>
        <v>7495081.8908752948</v>
      </c>
      <c r="M11" s="61">
        <f t="shared" si="2"/>
        <v>2.0858527170452553E-2</v>
      </c>
      <c r="N11" s="77">
        <f t="shared" si="9"/>
        <v>8.2185507377539654E-3</v>
      </c>
    </row>
    <row r="12" spans="1:14" s="22" customFormat="1" ht="12.75" customHeight="1">
      <c r="A12" s="201" t="s">
        <v>6</v>
      </c>
      <c r="B12" s="60">
        <v>1192574.2247001976</v>
      </c>
      <c r="C12" s="60">
        <f t="shared" si="0"/>
        <v>1217449.566568888</v>
      </c>
      <c r="D12" s="60">
        <f>+ISN!R11+CoAr14FI!AE12</f>
        <v>789271.4513590982</v>
      </c>
      <c r="E12" s="60">
        <f t="shared" si="3"/>
        <v>-428178.11520978983</v>
      </c>
      <c r="F12" s="61">
        <f t="shared" si="4"/>
        <v>-0.35170090570282514</v>
      </c>
      <c r="G12" s="60">
        <f t="shared" si="5"/>
        <v>1217449.566568888</v>
      </c>
      <c r="H12" s="60">
        <f t="shared" si="6"/>
        <v>428178.11520978983</v>
      </c>
      <c r="I12" s="60">
        <f t="shared" si="7"/>
        <v>0</v>
      </c>
      <c r="J12" s="60">
        <f t="shared" si="10"/>
        <v>0</v>
      </c>
      <c r="K12" s="60">
        <f t="shared" si="8"/>
        <v>0</v>
      </c>
      <c r="L12" s="60">
        <f t="shared" si="1"/>
        <v>1217449.566568888</v>
      </c>
      <c r="M12" s="61">
        <f t="shared" si="2"/>
        <v>2.0858527170452543E-2</v>
      </c>
      <c r="N12" s="77">
        <f t="shared" si="9"/>
        <v>1.3349648715225036E-3</v>
      </c>
    </row>
    <row r="13" spans="1:14" s="22" customFormat="1" ht="12.75" customHeight="1">
      <c r="A13" s="201" t="s">
        <v>162</v>
      </c>
      <c r="B13" s="60">
        <v>11885688.32377629</v>
      </c>
      <c r="C13" s="60">
        <f t="shared" si="0"/>
        <v>12133606.276617307</v>
      </c>
      <c r="D13" s="60">
        <f>+ISN!R12+CoAr14FI!AE13</f>
        <v>9667546.1296032313</v>
      </c>
      <c r="E13" s="60">
        <f t="shared" si="3"/>
        <v>-2466060.1470140759</v>
      </c>
      <c r="F13" s="61">
        <f t="shared" si="4"/>
        <v>-0.20324214341505578</v>
      </c>
      <c r="G13" s="60">
        <f t="shared" si="5"/>
        <v>12133606.276617307</v>
      </c>
      <c r="H13" s="60">
        <f t="shared" si="6"/>
        <v>2466060.1470140759</v>
      </c>
      <c r="I13" s="60">
        <f t="shared" si="7"/>
        <v>0</v>
      </c>
      <c r="J13" s="60">
        <f t="shared" si="10"/>
        <v>0</v>
      </c>
      <c r="K13" s="60">
        <f t="shared" si="8"/>
        <v>0</v>
      </c>
      <c r="L13" s="60">
        <f t="shared" si="1"/>
        <v>12133606.276617307</v>
      </c>
      <c r="M13" s="61">
        <f t="shared" si="2"/>
        <v>2.085852717045247E-2</v>
      </c>
      <c r="N13" s="77">
        <f t="shared" si="9"/>
        <v>1.330481244477286E-2</v>
      </c>
    </row>
    <row r="14" spans="1:14" s="22" customFormat="1" ht="12.75" customHeight="1">
      <c r="A14" s="201" t="s">
        <v>100</v>
      </c>
      <c r="B14" s="60">
        <v>4026778.5126720285</v>
      </c>
      <c r="C14" s="60">
        <f t="shared" si="0"/>
        <v>4110771.1816879925</v>
      </c>
      <c r="D14" s="60">
        <f>+ISN!R13+CoAr14FI!AE14</f>
        <v>5655172.3010362238</v>
      </c>
      <c r="E14" s="60">
        <f t="shared" si="3"/>
        <v>1544401.1193482312</v>
      </c>
      <c r="F14" s="61">
        <f t="shared" si="4"/>
        <v>0.37569620178033331</v>
      </c>
      <c r="G14" s="60">
        <f t="shared" si="5"/>
        <v>0</v>
      </c>
      <c r="H14" s="60">
        <f t="shared" si="6"/>
        <v>0</v>
      </c>
      <c r="I14" s="60">
        <f t="shared" si="7"/>
        <v>5655172.3010362238</v>
      </c>
      <c r="J14" s="60">
        <f t="shared" si="10"/>
        <v>1544401.1193482312</v>
      </c>
      <c r="K14" s="60">
        <f t="shared" si="8"/>
        <v>1544401.1193482354</v>
      </c>
      <c r="L14" s="60">
        <f t="shared" si="1"/>
        <v>4110771.1816879883</v>
      </c>
      <c r="M14" s="61">
        <f t="shared" si="2"/>
        <v>2.0858527170451512E-2</v>
      </c>
      <c r="N14" s="77">
        <f t="shared" si="9"/>
        <v>4.507566697720778E-3</v>
      </c>
    </row>
    <row r="15" spans="1:14" s="22" customFormat="1" ht="12.75" customHeight="1">
      <c r="A15" s="201" t="s">
        <v>67</v>
      </c>
      <c r="B15" s="60">
        <v>2390027.6645186297</v>
      </c>
      <c r="C15" s="60">
        <f t="shared" si="0"/>
        <v>2439880.1214971249</v>
      </c>
      <c r="D15" s="60">
        <f>+ISN!R14+CoAr14FI!AE15</f>
        <v>1830928.7869943336</v>
      </c>
      <c r="E15" s="60">
        <f t="shared" si="3"/>
        <v>-608951.33450279129</v>
      </c>
      <c r="F15" s="61">
        <f t="shared" si="4"/>
        <v>-0.24958248117908971</v>
      </c>
      <c r="G15" s="60">
        <f t="shared" si="5"/>
        <v>2439880.1214971249</v>
      </c>
      <c r="H15" s="60">
        <f t="shared" si="6"/>
        <v>608951.33450279129</v>
      </c>
      <c r="I15" s="60">
        <f t="shared" si="7"/>
        <v>0</v>
      </c>
      <c r="J15" s="60">
        <f t="shared" si="10"/>
        <v>0</v>
      </c>
      <c r="K15" s="60">
        <f t="shared" si="8"/>
        <v>0</v>
      </c>
      <c r="L15" s="60">
        <f t="shared" si="1"/>
        <v>2439880.1214971249</v>
      </c>
      <c r="M15" s="61">
        <f t="shared" si="2"/>
        <v>2.0858527170452609E-2</v>
      </c>
      <c r="N15" s="77">
        <f t="shared" si="9"/>
        <v>2.6753915253379138E-3</v>
      </c>
    </row>
    <row r="16" spans="1:14" s="22" customFormat="1" ht="12.75" customHeight="1">
      <c r="A16" s="201" t="s">
        <v>7</v>
      </c>
      <c r="B16" s="60">
        <v>6032375.6539168451</v>
      </c>
      <c r="C16" s="60">
        <f t="shared" si="0"/>
        <v>6158202.1253964463</v>
      </c>
      <c r="D16" s="60">
        <f>+ISN!R15+CoAr14FI!AE16</f>
        <v>2136652.2016005768</v>
      </c>
      <c r="E16" s="60">
        <f t="shared" si="3"/>
        <v>-4021549.9237958696</v>
      </c>
      <c r="F16" s="61">
        <f t="shared" si="4"/>
        <v>-0.65303961154684809</v>
      </c>
      <c r="G16" s="60">
        <f t="shared" si="5"/>
        <v>6158202.1253964463</v>
      </c>
      <c r="H16" s="60">
        <f t="shared" si="6"/>
        <v>4021549.9237958696</v>
      </c>
      <c r="I16" s="60">
        <f t="shared" si="7"/>
        <v>0</v>
      </c>
      <c r="J16" s="60">
        <f t="shared" si="10"/>
        <v>0</v>
      </c>
      <c r="K16" s="60">
        <f t="shared" si="8"/>
        <v>0</v>
      </c>
      <c r="L16" s="60">
        <f t="shared" si="1"/>
        <v>6158202.1253964463</v>
      </c>
      <c r="M16" s="61">
        <f t="shared" si="2"/>
        <v>2.0858527170452591E-2</v>
      </c>
      <c r="N16" s="77">
        <f t="shared" si="9"/>
        <v>6.7526275706914878E-3</v>
      </c>
    </row>
    <row r="17" spans="1:14" s="22" customFormat="1" ht="12.75" customHeight="1">
      <c r="A17" s="201" t="s">
        <v>163</v>
      </c>
      <c r="B17" s="60">
        <v>10777840.660158064</v>
      </c>
      <c r="C17" s="60">
        <f t="shared" si="0"/>
        <v>11002650.542406779</v>
      </c>
      <c r="D17" s="60">
        <f>+ISN!R16+CoAr14FI!AE17</f>
        <v>14390306.341265602</v>
      </c>
      <c r="E17" s="60">
        <f t="shared" si="3"/>
        <v>3387655.7988588233</v>
      </c>
      <c r="F17" s="61">
        <f t="shared" si="4"/>
        <v>0.30789451921625688</v>
      </c>
      <c r="G17" s="60">
        <f t="shared" si="5"/>
        <v>0</v>
      </c>
      <c r="H17" s="60">
        <f t="shared" si="6"/>
        <v>0</v>
      </c>
      <c r="I17" s="60">
        <f t="shared" si="7"/>
        <v>14390306.341265602</v>
      </c>
      <c r="J17" s="60">
        <f t="shared" si="10"/>
        <v>3387655.7988588233</v>
      </c>
      <c r="K17" s="60">
        <f t="shared" si="8"/>
        <v>3387655.7988588321</v>
      </c>
      <c r="L17" s="60">
        <f t="shared" si="1"/>
        <v>11002650.542406769</v>
      </c>
      <c r="M17" s="61">
        <f t="shared" si="2"/>
        <v>2.0858527170451623E-2</v>
      </c>
      <c r="N17" s="77">
        <f t="shared" si="9"/>
        <v>1.2064690292794928E-2</v>
      </c>
    </row>
    <row r="18" spans="1:14" s="22" customFormat="1" ht="12.75" customHeight="1">
      <c r="A18" s="201" t="s">
        <v>8</v>
      </c>
      <c r="B18" s="60">
        <v>16022512.233040046</v>
      </c>
      <c r="C18" s="60">
        <f t="shared" si="0"/>
        <v>16356718.23979182</v>
      </c>
      <c r="D18" s="60">
        <f>+ISN!R17+CoAr14FI!AE18</f>
        <v>4796056.4372492591</v>
      </c>
      <c r="E18" s="60">
        <f t="shared" si="3"/>
        <v>-11560661.80254256</v>
      </c>
      <c r="F18" s="61">
        <f t="shared" si="4"/>
        <v>-0.70678369787029471</v>
      </c>
      <c r="G18" s="60">
        <f t="shared" si="5"/>
        <v>16356718.23979182</v>
      </c>
      <c r="H18" s="60">
        <f t="shared" si="6"/>
        <v>11560661.80254256</v>
      </c>
      <c r="I18" s="60">
        <f t="shared" si="7"/>
        <v>0</v>
      </c>
      <c r="J18" s="60">
        <f t="shared" si="10"/>
        <v>0</v>
      </c>
      <c r="K18" s="60">
        <f t="shared" si="8"/>
        <v>0</v>
      </c>
      <c r="L18" s="60">
        <f t="shared" si="1"/>
        <v>16356718.239791818</v>
      </c>
      <c r="M18" s="61">
        <f t="shared" si="2"/>
        <v>2.0858527170452418E-2</v>
      </c>
      <c r="N18" s="77">
        <f t="shared" si="9"/>
        <v>1.7935563708854407E-2</v>
      </c>
    </row>
    <row r="19" spans="1:14" s="22" customFormat="1" ht="12.75" customHeight="1">
      <c r="A19" s="201" t="s">
        <v>9</v>
      </c>
      <c r="B19" s="60">
        <v>2003219.0279342798</v>
      </c>
      <c r="C19" s="60">
        <f t="shared" si="0"/>
        <v>2045003.2264568144</v>
      </c>
      <c r="D19" s="60">
        <f>+ISN!R18+CoAr14FI!AE19</f>
        <v>691562.215576255</v>
      </c>
      <c r="E19" s="60">
        <f t="shared" si="3"/>
        <v>-1353441.0108805595</v>
      </c>
      <c r="F19" s="61">
        <f t="shared" si="4"/>
        <v>-0.66182830098783751</v>
      </c>
      <c r="G19" s="60">
        <f t="shared" si="5"/>
        <v>2045003.2264568144</v>
      </c>
      <c r="H19" s="60">
        <f t="shared" si="6"/>
        <v>1353441.0108805595</v>
      </c>
      <c r="I19" s="60">
        <f t="shared" si="7"/>
        <v>0</v>
      </c>
      <c r="J19" s="60">
        <f t="shared" si="10"/>
        <v>0</v>
      </c>
      <c r="K19" s="60">
        <f t="shared" si="8"/>
        <v>0</v>
      </c>
      <c r="L19" s="60">
        <f t="shared" si="1"/>
        <v>2045003.2264568144</v>
      </c>
      <c r="M19" s="61">
        <f t="shared" si="2"/>
        <v>2.0858527170452532E-2</v>
      </c>
      <c r="N19" s="77">
        <f t="shared" si="9"/>
        <v>2.2423988183460841E-3</v>
      </c>
    </row>
    <row r="20" spans="1:14" s="22" customFormat="1" ht="12.75" customHeight="1">
      <c r="A20" s="201" t="s">
        <v>164</v>
      </c>
      <c r="B20" s="60">
        <v>1491936.7938208093</v>
      </c>
      <c r="C20" s="60">
        <f t="shared" si="0"/>
        <v>1523056.3979713186</v>
      </c>
      <c r="D20" s="60">
        <f>+ISN!R19+CoAr14FI!AE20</f>
        <v>519004.9661063691</v>
      </c>
      <c r="E20" s="60">
        <f t="shared" si="3"/>
        <v>-1004051.4318649494</v>
      </c>
      <c r="F20" s="61">
        <f t="shared" si="4"/>
        <v>-0.6592345714855512</v>
      </c>
      <c r="G20" s="60">
        <f t="shared" si="5"/>
        <v>1523056.3979713186</v>
      </c>
      <c r="H20" s="60">
        <f t="shared" si="6"/>
        <v>1004051.4318649494</v>
      </c>
      <c r="I20" s="60">
        <f t="shared" si="7"/>
        <v>0</v>
      </c>
      <c r="J20" s="60">
        <f t="shared" si="10"/>
        <v>0</v>
      </c>
      <c r="K20" s="60">
        <f t="shared" si="8"/>
        <v>0</v>
      </c>
      <c r="L20" s="60">
        <f t="shared" si="1"/>
        <v>1523056.3979713186</v>
      </c>
      <c r="M20" s="61">
        <f t="shared" si="2"/>
        <v>2.085852717045256E-2</v>
      </c>
      <c r="N20" s="77">
        <f t="shared" si="9"/>
        <v>1.6700706497185815E-3</v>
      </c>
    </row>
    <row r="21" spans="1:14" s="22" customFormat="1" ht="12.75" customHeight="1">
      <c r="A21" s="201" t="s">
        <v>10</v>
      </c>
      <c r="B21" s="60">
        <v>13111664.18371442</v>
      </c>
      <c r="C21" s="60">
        <f t="shared" si="0"/>
        <v>13385154.187340276</v>
      </c>
      <c r="D21" s="60">
        <f>+ISN!R20+CoAr14FI!AE21</f>
        <v>4749345.029039504</v>
      </c>
      <c r="E21" s="60">
        <f t="shared" si="3"/>
        <v>-8635809.1583007723</v>
      </c>
      <c r="F21" s="61">
        <f t="shared" si="4"/>
        <v>-0.64517816062728284</v>
      </c>
      <c r="G21" s="60">
        <f t="shared" si="5"/>
        <v>13385154.187340276</v>
      </c>
      <c r="H21" s="60">
        <f t="shared" si="6"/>
        <v>8635809.1583007723</v>
      </c>
      <c r="I21" s="60">
        <f t="shared" si="7"/>
        <v>0</v>
      </c>
      <c r="J21" s="60">
        <f t="shared" si="10"/>
        <v>0</v>
      </c>
      <c r="K21" s="60">
        <f t="shared" si="8"/>
        <v>0</v>
      </c>
      <c r="L21" s="60">
        <f t="shared" si="1"/>
        <v>13385154.187340276</v>
      </c>
      <c r="M21" s="61">
        <f t="shared" si="2"/>
        <v>2.0858527170452546E-2</v>
      </c>
      <c r="N21" s="77">
        <f t="shared" si="9"/>
        <v>1.4677167030721951E-2</v>
      </c>
    </row>
    <row r="22" spans="1:14" s="22" customFormat="1" ht="12.75" customHeight="1">
      <c r="A22" s="201" t="s">
        <v>165</v>
      </c>
      <c r="B22" s="60">
        <v>21972207.403983071</v>
      </c>
      <c r="C22" s="60">
        <f t="shared" si="0"/>
        <v>22430515.289113872</v>
      </c>
      <c r="D22" s="60">
        <f>+ISN!R21+CoAr14FI!AE22</f>
        <v>27164673.388959102</v>
      </c>
      <c r="E22" s="60">
        <f t="shared" si="3"/>
        <v>4734158.0998452306</v>
      </c>
      <c r="F22" s="61">
        <f t="shared" si="4"/>
        <v>0.21105882048741181</v>
      </c>
      <c r="G22" s="60">
        <f t="shared" si="5"/>
        <v>0</v>
      </c>
      <c r="H22" s="60">
        <f t="shared" si="6"/>
        <v>0</v>
      </c>
      <c r="I22" s="60">
        <f t="shared" si="7"/>
        <v>27164673.388959102</v>
      </c>
      <c r="J22" s="60">
        <f t="shared" si="10"/>
        <v>4734158.0998452306</v>
      </c>
      <c r="K22" s="60">
        <f t="shared" si="8"/>
        <v>4734158.0998452436</v>
      </c>
      <c r="L22" s="60">
        <f t="shared" si="1"/>
        <v>22430515.289113857</v>
      </c>
      <c r="M22" s="61">
        <f t="shared" si="2"/>
        <v>2.0858527170451904E-2</v>
      </c>
      <c r="N22" s="77">
        <f t="shared" si="9"/>
        <v>2.4595638935176446E-2</v>
      </c>
    </row>
    <row r="23" spans="1:14" s="22" customFormat="1" ht="12.75" customHeight="1">
      <c r="A23" s="201" t="s">
        <v>11</v>
      </c>
      <c r="B23" s="60">
        <v>2517240.5694289403</v>
      </c>
      <c r="C23" s="60">
        <f t="shared" si="0"/>
        <v>2569746.5002409392</v>
      </c>
      <c r="D23" s="60">
        <f>+ISN!R22+CoAr14FI!AE23</f>
        <v>1338815.2200941816</v>
      </c>
      <c r="E23" s="60">
        <f t="shared" si="3"/>
        <v>-1230931.2801467576</v>
      </c>
      <c r="F23" s="61">
        <f t="shared" si="4"/>
        <v>-0.47900883609778072</v>
      </c>
      <c r="G23" s="60">
        <f t="shared" si="5"/>
        <v>2569746.5002409392</v>
      </c>
      <c r="H23" s="60">
        <f t="shared" si="6"/>
        <v>1230931.2801467576</v>
      </c>
      <c r="I23" s="60">
        <f t="shared" si="7"/>
        <v>0</v>
      </c>
      <c r="J23" s="60">
        <f t="shared" si="10"/>
        <v>0</v>
      </c>
      <c r="K23" s="60">
        <f t="shared" si="8"/>
        <v>0</v>
      </c>
      <c r="L23" s="60">
        <f t="shared" si="1"/>
        <v>2569746.5002409392</v>
      </c>
      <c r="M23" s="61">
        <f t="shared" si="2"/>
        <v>2.0858527170452511E-2</v>
      </c>
      <c r="N23" s="77">
        <f t="shared" si="9"/>
        <v>2.8177933614184224E-3</v>
      </c>
    </row>
    <row r="24" spans="1:14" s="22" customFormat="1" ht="12.75" customHeight="1">
      <c r="A24" s="201" t="s">
        <v>12</v>
      </c>
      <c r="B24" s="60">
        <v>36710409.050110467</v>
      </c>
      <c r="C24" s="60">
        <f t="shared" si="0"/>
        <v>37476134.11472062</v>
      </c>
      <c r="D24" s="60">
        <f>+ISN!R23+CoAr14FI!AE24</f>
        <v>40468239.566274047</v>
      </c>
      <c r="E24" s="60">
        <f t="shared" si="3"/>
        <v>2992105.4515534267</v>
      </c>
      <c r="F24" s="61">
        <f t="shared" si="4"/>
        <v>7.984029095408024E-2</v>
      </c>
      <c r="G24" s="60">
        <f t="shared" si="5"/>
        <v>0</v>
      </c>
      <c r="H24" s="60">
        <f t="shared" si="6"/>
        <v>0</v>
      </c>
      <c r="I24" s="60">
        <f t="shared" si="7"/>
        <v>40468239.566274047</v>
      </c>
      <c r="J24" s="60">
        <f t="shared" si="10"/>
        <v>2992105.4515534267</v>
      </c>
      <c r="K24" s="60">
        <f t="shared" si="8"/>
        <v>2992105.4515534346</v>
      </c>
      <c r="L24" s="60">
        <f t="shared" si="1"/>
        <v>37476134.114720613</v>
      </c>
      <c r="M24" s="61">
        <f t="shared" si="2"/>
        <v>2.0858527170452269E-2</v>
      </c>
      <c r="N24" s="77">
        <f t="shared" si="9"/>
        <v>4.1093548297540305E-2</v>
      </c>
    </row>
    <row r="25" spans="1:14" s="22" customFormat="1" ht="12.75" customHeight="1">
      <c r="A25" s="201" t="s">
        <v>166</v>
      </c>
      <c r="B25" s="60">
        <v>5083947.8856879314</v>
      </c>
      <c r="C25" s="60">
        <f t="shared" si="0"/>
        <v>5189991.5507947179</v>
      </c>
      <c r="D25" s="60">
        <f>+ISN!R24+CoAr14FI!AE25</f>
        <v>2064772.2990451106</v>
      </c>
      <c r="E25" s="60">
        <f t="shared" si="3"/>
        <v>-3125219.2517496073</v>
      </c>
      <c r="F25" s="61">
        <f t="shared" si="4"/>
        <v>-0.60216268584696597</v>
      </c>
      <c r="G25" s="60">
        <f t="shared" si="5"/>
        <v>5189991.5507947179</v>
      </c>
      <c r="H25" s="60">
        <f t="shared" si="6"/>
        <v>3125219.2517496073</v>
      </c>
      <c r="I25" s="60">
        <f t="shared" si="7"/>
        <v>0</v>
      </c>
      <c r="J25" s="60">
        <f t="shared" si="10"/>
        <v>0</v>
      </c>
      <c r="K25" s="60">
        <f t="shared" si="8"/>
        <v>0</v>
      </c>
      <c r="L25" s="60">
        <f t="shared" si="1"/>
        <v>5189991.5507947179</v>
      </c>
      <c r="M25" s="61">
        <f t="shared" si="2"/>
        <v>2.0858527170452532E-2</v>
      </c>
      <c r="N25" s="77">
        <f t="shared" si="9"/>
        <v>5.6909596865978357E-3</v>
      </c>
    </row>
    <row r="26" spans="1:14" s="22" customFormat="1" ht="12.75" customHeight="1">
      <c r="A26" s="201" t="s">
        <v>13</v>
      </c>
      <c r="B26" s="60">
        <v>812531.01003113389</v>
      </c>
      <c r="C26" s="60">
        <f t="shared" si="0"/>
        <v>829479.21018070355</v>
      </c>
      <c r="D26" s="60">
        <f>+ISN!R25+CoAr14FI!AE26</f>
        <v>404139.84982265509</v>
      </c>
      <c r="E26" s="60">
        <f t="shared" si="3"/>
        <v>-425339.36035804846</v>
      </c>
      <c r="F26" s="61">
        <f t="shared" si="4"/>
        <v>-0.51277880763929873</v>
      </c>
      <c r="G26" s="60">
        <f t="shared" si="5"/>
        <v>829479.21018070355</v>
      </c>
      <c r="H26" s="60">
        <f t="shared" si="6"/>
        <v>425339.36035804846</v>
      </c>
      <c r="I26" s="60">
        <f t="shared" si="7"/>
        <v>0</v>
      </c>
      <c r="J26" s="60">
        <f t="shared" si="10"/>
        <v>0</v>
      </c>
      <c r="K26" s="60">
        <f t="shared" si="8"/>
        <v>0</v>
      </c>
      <c r="L26" s="60">
        <f t="shared" si="1"/>
        <v>829479.21018070355</v>
      </c>
      <c r="M26" s="61">
        <f t="shared" si="2"/>
        <v>2.085852717045255E-2</v>
      </c>
      <c r="N26" s="77">
        <f t="shared" si="9"/>
        <v>9.0954536241712473E-4</v>
      </c>
    </row>
    <row r="27" spans="1:14" s="22" customFormat="1" ht="12.75" customHeight="1">
      <c r="A27" s="201" t="s">
        <v>14</v>
      </c>
      <c r="B27" s="60">
        <v>3730680.6599285882</v>
      </c>
      <c r="C27" s="60">
        <f t="shared" si="0"/>
        <v>3808497.1638379903</v>
      </c>
      <c r="D27" s="60">
        <f>+ISN!R26+CoAr14FI!AE27</f>
        <v>1142187.2528128026</v>
      </c>
      <c r="E27" s="60">
        <f t="shared" si="3"/>
        <v>-2666309.9110251879</v>
      </c>
      <c r="F27" s="61">
        <f t="shared" si="4"/>
        <v>-0.70009502339716334</v>
      </c>
      <c r="G27" s="60">
        <f t="shared" si="5"/>
        <v>3808497.1638379903</v>
      </c>
      <c r="H27" s="60">
        <f t="shared" si="6"/>
        <v>2666309.9110251879</v>
      </c>
      <c r="I27" s="60">
        <f t="shared" si="7"/>
        <v>0</v>
      </c>
      <c r="J27" s="60">
        <f t="shared" si="10"/>
        <v>0</v>
      </c>
      <c r="K27" s="60">
        <f t="shared" si="8"/>
        <v>0</v>
      </c>
      <c r="L27" s="60">
        <f t="shared" si="1"/>
        <v>3808497.1638379907</v>
      </c>
      <c r="M27" s="61">
        <f t="shared" si="2"/>
        <v>2.0858527170452609E-2</v>
      </c>
      <c r="N27" s="77">
        <f t="shared" si="9"/>
        <v>4.176115435603236E-3</v>
      </c>
    </row>
    <row r="28" spans="1:14" s="22" customFormat="1" ht="12.75" customHeight="1">
      <c r="A28" s="201" t="s">
        <v>15</v>
      </c>
      <c r="B28" s="60">
        <v>4005859.3878713059</v>
      </c>
      <c r="C28" s="60">
        <f t="shared" si="0"/>
        <v>4089415.7147542317</v>
      </c>
      <c r="D28" s="60">
        <f>+ISN!R27+CoAr14FI!AE28</f>
        <v>4492859.7344356235</v>
      </c>
      <c r="E28" s="60">
        <f t="shared" si="3"/>
        <v>403444.01968139177</v>
      </c>
      <c r="F28" s="61">
        <f t="shared" si="4"/>
        <v>9.8655663259130943E-2</v>
      </c>
      <c r="G28" s="60">
        <f t="shared" si="5"/>
        <v>0</v>
      </c>
      <c r="H28" s="60">
        <f t="shared" si="6"/>
        <v>0</v>
      </c>
      <c r="I28" s="60">
        <f t="shared" si="7"/>
        <v>4492859.7344356235</v>
      </c>
      <c r="J28" s="60">
        <f t="shared" si="10"/>
        <v>403444.01968139177</v>
      </c>
      <c r="K28" s="60">
        <f t="shared" si="8"/>
        <v>403444.01968139282</v>
      </c>
      <c r="L28" s="60">
        <f t="shared" si="1"/>
        <v>4089415.7147542308</v>
      </c>
      <c r="M28" s="61">
        <f t="shared" si="2"/>
        <v>2.0858527170452258E-2</v>
      </c>
      <c r="N28" s="77">
        <f t="shared" si="9"/>
        <v>4.4841498770537237E-3</v>
      </c>
    </row>
    <row r="29" spans="1:14" s="22" customFormat="1" ht="12.75" customHeight="1">
      <c r="A29" s="201" t="s">
        <v>16</v>
      </c>
      <c r="B29" s="60">
        <v>63688640.115021698</v>
      </c>
      <c r="C29" s="60">
        <f t="shared" si="0"/>
        <v>65017091.345310047</v>
      </c>
      <c r="D29" s="60">
        <f>+ISN!R28+CoAr14FI!AE29</f>
        <v>70344677.114563286</v>
      </c>
      <c r="E29" s="60">
        <f t="shared" si="3"/>
        <v>5327585.769253239</v>
      </c>
      <c r="F29" s="61">
        <f t="shared" si="4"/>
        <v>8.1941312030679447E-2</v>
      </c>
      <c r="G29" s="60">
        <f t="shared" si="5"/>
        <v>0</v>
      </c>
      <c r="H29" s="60">
        <f t="shared" si="6"/>
        <v>0</v>
      </c>
      <c r="I29" s="60">
        <f t="shared" si="7"/>
        <v>70344677.114563286</v>
      </c>
      <c r="J29" s="60">
        <f t="shared" si="10"/>
        <v>5327585.769253239</v>
      </c>
      <c r="K29" s="60">
        <f t="shared" si="8"/>
        <v>5327585.769253253</v>
      </c>
      <c r="L29" s="60">
        <f t="shared" si="1"/>
        <v>65017091.345310032</v>
      </c>
      <c r="M29" s="61">
        <f t="shared" si="2"/>
        <v>2.0858527170452234E-2</v>
      </c>
      <c r="N29" s="77">
        <f t="shared" si="9"/>
        <v>7.1292918719559506E-2</v>
      </c>
    </row>
    <row r="30" spans="1:14" s="22" customFormat="1" ht="12.75" customHeight="1">
      <c r="A30" s="201" t="s">
        <v>167</v>
      </c>
      <c r="B30" s="60">
        <v>1513985.2719379892</v>
      </c>
      <c r="C30" s="60">
        <f t="shared" si="0"/>
        <v>1545564.7748683726</v>
      </c>
      <c r="D30" s="60">
        <f>+ISN!R29+CoAr14FI!AE30</f>
        <v>412996.36316523649</v>
      </c>
      <c r="E30" s="60">
        <f t="shared" si="3"/>
        <v>-1132568.4117031361</v>
      </c>
      <c r="F30" s="61">
        <f t="shared" si="4"/>
        <v>-0.73278611813574157</v>
      </c>
      <c r="G30" s="60">
        <f t="shared" si="5"/>
        <v>1545564.7748683726</v>
      </c>
      <c r="H30" s="60">
        <f t="shared" si="6"/>
        <v>1132568.4117031361</v>
      </c>
      <c r="I30" s="60">
        <f t="shared" si="7"/>
        <v>0</v>
      </c>
      <c r="J30" s="60">
        <f t="shared" si="10"/>
        <v>0</v>
      </c>
      <c r="K30" s="60">
        <f t="shared" si="8"/>
        <v>0</v>
      </c>
      <c r="L30" s="60">
        <f t="shared" si="1"/>
        <v>1545564.7748683726</v>
      </c>
      <c r="M30" s="61">
        <f t="shared" si="2"/>
        <v>2.0858527170452477E-2</v>
      </c>
      <c r="N30" s="77">
        <f t="shared" si="9"/>
        <v>1.6947516659164346E-3</v>
      </c>
    </row>
    <row r="31" spans="1:14" s="22" customFormat="1" ht="12.75" customHeight="1">
      <c r="A31" s="201" t="s">
        <v>17</v>
      </c>
      <c r="B31" s="60">
        <v>2608614.3295333162</v>
      </c>
      <c r="C31" s="60">
        <f t="shared" si="0"/>
        <v>2663026.1824031188</v>
      </c>
      <c r="D31" s="60">
        <f>+ISN!R30+CoAr14FI!AE31</f>
        <v>920721.77903575287</v>
      </c>
      <c r="E31" s="60">
        <f t="shared" si="3"/>
        <v>-1742304.4033673659</v>
      </c>
      <c r="F31" s="61">
        <f t="shared" si="4"/>
        <v>-0.65425733133239716</v>
      </c>
      <c r="G31" s="60">
        <f t="shared" si="5"/>
        <v>2663026.1824031188</v>
      </c>
      <c r="H31" s="60">
        <f t="shared" si="6"/>
        <v>1742304.4033673659</v>
      </c>
      <c r="I31" s="60">
        <f t="shared" si="7"/>
        <v>0</v>
      </c>
      <c r="J31" s="60">
        <f t="shared" si="10"/>
        <v>0</v>
      </c>
      <c r="K31" s="60">
        <f t="shared" si="8"/>
        <v>0</v>
      </c>
      <c r="L31" s="60">
        <f t="shared" si="1"/>
        <v>2663026.1824031188</v>
      </c>
      <c r="M31" s="61">
        <f t="shared" si="2"/>
        <v>2.0858527170452581E-2</v>
      </c>
      <c r="N31" s="77">
        <f t="shared" si="9"/>
        <v>2.9200769404123684E-3</v>
      </c>
    </row>
    <row r="32" spans="1:14" s="22" customFormat="1" ht="12.75" customHeight="1">
      <c r="A32" s="201" t="s">
        <v>18</v>
      </c>
      <c r="B32" s="60">
        <v>1407308.9760975817</v>
      </c>
      <c r="C32" s="60">
        <f t="shared" si="0"/>
        <v>1436663.3686127348</v>
      </c>
      <c r="D32" s="60">
        <f>+ISN!R31+CoAr14FI!AE32</f>
        <v>608715.38280322752</v>
      </c>
      <c r="E32" s="60">
        <f t="shared" si="3"/>
        <v>-827947.98580950731</v>
      </c>
      <c r="F32" s="61">
        <f t="shared" si="4"/>
        <v>-0.5762992249248946</v>
      </c>
      <c r="G32" s="60">
        <f t="shared" si="5"/>
        <v>1436663.3686127348</v>
      </c>
      <c r="H32" s="60">
        <f t="shared" si="6"/>
        <v>827947.98580950731</v>
      </c>
      <c r="I32" s="60">
        <f t="shared" si="7"/>
        <v>0</v>
      </c>
      <c r="J32" s="60">
        <f t="shared" si="10"/>
        <v>0</v>
      </c>
      <c r="K32" s="60">
        <f t="shared" si="8"/>
        <v>0</v>
      </c>
      <c r="L32" s="60">
        <f t="shared" si="1"/>
        <v>1436663.3686127348</v>
      </c>
      <c r="M32" s="61">
        <f t="shared" si="2"/>
        <v>2.0858527170452546E-2</v>
      </c>
      <c r="N32" s="77">
        <f t="shared" si="9"/>
        <v>1.5753384632649296E-3</v>
      </c>
    </row>
    <row r="33" spans="1:14" s="22" customFormat="1" ht="12.75" customHeight="1">
      <c r="A33" s="201" t="s">
        <v>19</v>
      </c>
      <c r="B33" s="60">
        <v>2087655.9144758279</v>
      </c>
      <c r="C33" s="60">
        <f t="shared" si="0"/>
        <v>2131201.3420904777</v>
      </c>
      <c r="D33" s="60">
        <f>+ISN!R32+CoAr14FI!AE33</f>
        <v>709795.63441652991</v>
      </c>
      <c r="E33" s="60">
        <f t="shared" si="3"/>
        <v>-1421405.7076739478</v>
      </c>
      <c r="F33" s="61">
        <f t="shared" si="4"/>
        <v>-0.66695045634670191</v>
      </c>
      <c r="G33" s="60">
        <f t="shared" si="5"/>
        <v>2131201.3420904777</v>
      </c>
      <c r="H33" s="60">
        <f t="shared" si="6"/>
        <v>1421405.7076739478</v>
      </c>
      <c r="I33" s="60">
        <f t="shared" si="7"/>
        <v>0</v>
      </c>
      <c r="J33" s="60">
        <f t="shared" si="10"/>
        <v>0</v>
      </c>
      <c r="K33" s="60">
        <f t="shared" si="8"/>
        <v>0</v>
      </c>
      <c r="L33" s="60">
        <f t="shared" si="1"/>
        <v>2131201.3420904777</v>
      </c>
      <c r="M33" s="61">
        <f t="shared" si="2"/>
        <v>2.0858527170452425E-2</v>
      </c>
      <c r="N33" s="77">
        <f t="shared" si="9"/>
        <v>2.3369172768697324E-3</v>
      </c>
    </row>
    <row r="34" spans="1:14" s="22" customFormat="1" ht="12.75" customHeight="1">
      <c r="A34" s="201" t="s">
        <v>20</v>
      </c>
      <c r="B34" s="60">
        <v>1919378.2709863288</v>
      </c>
      <c r="C34" s="60">
        <f t="shared" si="0"/>
        <v>1959413.6748020733</v>
      </c>
      <c r="D34" s="60">
        <f>+ISN!R33+CoAr14FI!AE34</f>
        <v>727412.96414579195</v>
      </c>
      <c r="E34" s="60">
        <f t="shared" si="3"/>
        <v>-1232000.7106562813</v>
      </c>
      <c r="F34" s="61">
        <f t="shared" si="4"/>
        <v>-0.62875988184614962</v>
      </c>
      <c r="G34" s="60">
        <f t="shared" si="5"/>
        <v>1959413.6748020733</v>
      </c>
      <c r="H34" s="60">
        <f t="shared" si="6"/>
        <v>1232000.7106562813</v>
      </c>
      <c r="I34" s="60">
        <f t="shared" si="7"/>
        <v>0</v>
      </c>
      <c r="J34" s="60">
        <f t="shared" si="10"/>
        <v>0</v>
      </c>
      <c r="K34" s="60">
        <f t="shared" si="8"/>
        <v>0</v>
      </c>
      <c r="L34" s="60">
        <f t="shared" si="1"/>
        <v>1959413.6748020733</v>
      </c>
      <c r="M34" s="61">
        <f t="shared" si="2"/>
        <v>2.085852717045248E-2</v>
      </c>
      <c r="N34" s="77">
        <f t="shared" si="9"/>
        <v>2.1485476659320632E-3</v>
      </c>
    </row>
    <row r="35" spans="1:14" s="22" customFormat="1" ht="12.75" customHeight="1">
      <c r="A35" s="201" t="s">
        <v>168</v>
      </c>
      <c r="B35" s="60">
        <v>20392225.602640301</v>
      </c>
      <c r="C35" s="60">
        <f t="shared" si="0"/>
        <v>20817577.394438971</v>
      </c>
      <c r="D35" s="60">
        <f>+ISN!R34+CoAr14FI!AE35</f>
        <v>23840135.18134778</v>
      </c>
      <c r="E35" s="60">
        <f t="shared" si="3"/>
        <v>3022557.7869088091</v>
      </c>
      <c r="F35" s="61">
        <f t="shared" si="4"/>
        <v>0.14519258075227473</v>
      </c>
      <c r="G35" s="60">
        <f t="shared" si="5"/>
        <v>0</v>
      </c>
      <c r="H35" s="60">
        <f t="shared" si="6"/>
        <v>0</v>
      </c>
      <c r="I35" s="60">
        <f t="shared" si="7"/>
        <v>23840135.18134778</v>
      </c>
      <c r="J35" s="60">
        <f t="shared" si="10"/>
        <v>3022557.7869088091</v>
      </c>
      <c r="K35" s="60">
        <f t="shared" si="8"/>
        <v>3022557.786908817</v>
      </c>
      <c r="L35" s="60">
        <f t="shared" si="1"/>
        <v>20817577.394438963</v>
      </c>
      <c r="M35" s="61">
        <f t="shared" si="2"/>
        <v>2.0858527170452137E-2</v>
      </c>
      <c r="N35" s="77">
        <f t="shared" si="9"/>
        <v>2.282701090452479E-2</v>
      </c>
    </row>
    <row r="36" spans="1:14" s="22" customFormat="1" ht="12.75" customHeight="1">
      <c r="A36" s="201" t="s">
        <v>21</v>
      </c>
      <c r="B36" s="60">
        <v>3559655.109845032</v>
      </c>
      <c r="C36" s="60">
        <f t="shared" si="0"/>
        <v>3633904.2726711747</v>
      </c>
      <c r="D36" s="60">
        <f>+ISN!R35+CoAr14FI!AE36</f>
        <v>1854962.4099975056</v>
      </c>
      <c r="E36" s="60">
        <f t="shared" si="3"/>
        <v>-1778941.8626736691</v>
      </c>
      <c r="F36" s="61">
        <f t="shared" si="4"/>
        <v>-0.48954010045124879</v>
      </c>
      <c r="G36" s="60">
        <f t="shared" si="5"/>
        <v>3633904.2726711747</v>
      </c>
      <c r="H36" s="60">
        <f t="shared" si="6"/>
        <v>1778941.8626736691</v>
      </c>
      <c r="I36" s="60">
        <f t="shared" si="7"/>
        <v>0</v>
      </c>
      <c r="J36" s="60">
        <f t="shared" si="10"/>
        <v>0</v>
      </c>
      <c r="K36" s="60">
        <f t="shared" si="8"/>
        <v>0</v>
      </c>
      <c r="L36" s="60">
        <f t="shared" si="1"/>
        <v>3633904.2726711747</v>
      </c>
      <c r="M36" s="61">
        <f t="shared" si="2"/>
        <v>2.0858527170452518E-2</v>
      </c>
      <c r="N36" s="77">
        <f t="shared" si="9"/>
        <v>3.9846698242814275E-3</v>
      </c>
    </row>
    <row r="37" spans="1:14" s="22" customFormat="1" ht="12.75" customHeight="1">
      <c r="A37" s="201" t="s">
        <v>22</v>
      </c>
      <c r="B37" s="60">
        <v>13060469.700325448</v>
      </c>
      <c r="C37" s="60">
        <f t="shared" si="0"/>
        <v>13332891.862428559</v>
      </c>
      <c r="D37" s="60">
        <f>+ISN!R36+CoAr14FI!AE37</f>
        <v>6926452.6997348741</v>
      </c>
      <c r="E37" s="60">
        <f t="shared" si="3"/>
        <v>-6406439.1626936849</v>
      </c>
      <c r="F37" s="61">
        <f t="shared" si="4"/>
        <v>-0.48049884667157011</v>
      </c>
      <c r="G37" s="60">
        <f t="shared" si="5"/>
        <v>13332891.862428559</v>
      </c>
      <c r="H37" s="60">
        <f t="shared" si="6"/>
        <v>6406439.1626936849</v>
      </c>
      <c r="I37" s="60">
        <f t="shared" si="7"/>
        <v>0</v>
      </c>
      <c r="J37" s="60">
        <f t="shared" si="10"/>
        <v>0</v>
      </c>
      <c r="K37" s="60">
        <f t="shared" si="8"/>
        <v>0</v>
      </c>
      <c r="L37" s="60">
        <f t="shared" si="1"/>
        <v>13332891.862428559</v>
      </c>
      <c r="M37" s="61">
        <f t="shared" si="2"/>
        <v>2.0858527170452574E-2</v>
      </c>
      <c r="N37" s="77">
        <f t="shared" si="9"/>
        <v>1.4619860042591129E-2</v>
      </c>
    </row>
    <row r="38" spans="1:14" s="22" customFormat="1" ht="12.75" customHeight="1">
      <c r="A38" s="201" t="s">
        <v>169</v>
      </c>
      <c r="B38" s="60">
        <v>2599880.0999410385</v>
      </c>
      <c r="C38" s="60">
        <f t="shared" si="0"/>
        <v>2654109.7696455773</v>
      </c>
      <c r="D38" s="60">
        <f>+ISN!R37+CoAr14FI!AE38</f>
        <v>977638.14686552249</v>
      </c>
      <c r="E38" s="60">
        <f t="shared" si="3"/>
        <v>-1676471.6227800548</v>
      </c>
      <c r="F38" s="61">
        <f t="shared" si="4"/>
        <v>-0.63165120069767355</v>
      </c>
      <c r="G38" s="60">
        <f t="shared" si="5"/>
        <v>2654109.7696455773</v>
      </c>
      <c r="H38" s="60">
        <f t="shared" si="6"/>
        <v>1676471.6227800548</v>
      </c>
      <c r="I38" s="60">
        <f t="shared" si="7"/>
        <v>0</v>
      </c>
      <c r="J38" s="60">
        <f t="shared" si="10"/>
        <v>0</v>
      </c>
      <c r="K38" s="60">
        <f t="shared" si="8"/>
        <v>0</v>
      </c>
      <c r="L38" s="60">
        <f t="shared" si="1"/>
        <v>2654109.7696455773</v>
      </c>
      <c r="M38" s="61">
        <f t="shared" si="2"/>
        <v>2.0858527170452446E-2</v>
      </c>
      <c r="N38" s="77">
        <f t="shared" si="9"/>
        <v>2.9102998636954583E-3</v>
      </c>
    </row>
    <row r="39" spans="1:14" s="22" customFormat="1" ht="12.75" customHeight="1">
      <c r="A39" s="201" t="s">
        <v>23</v>
      </c>
      <c r="B39" s="60">
        <v>2278219.1813044548</v>
      </c>
      <c r="C39" s="60">
        <f t="shared" si="0"/>
        <v>2325739.47799794</v>
      </c>
      <c r="D39" s="60">
        <f>+ISN!R38+CoAr14FI!AE39</f>
        <v>177608.65854468552</v>
      </c>
      <c r="E39" s="60">
        <f t="shared" si="3"/>
        <v>-2148130.8194532543</v>
      </c>
      <c r="F39" s="61">
        <f t="shared" si="4"/>
        <v>-0.9236334678819762</v>
      </c>
      <c r="G39" s="60">
        <f t="shared" si="5"/>
        <v>2325739.47799794</v>
      </c>
      <c r="H39" s="60">
        <f t="shared" si="6"/>
        <v>2148130.8194532543</v>
      </c>
      <c r="I39" s="60">
        <f t="shared" si="7"/>
        <v>0</v>
      </c>
      <c r="J39" s="60">
        <f t="shared" si="10"/>
        <v>0</v>
      </c>
      <c r="K39" s="60">
        <f t="shared" si="8"/>
        <v>0</v>
      </c>
      <c r="L39" s="60">
        <f t="shared" si="1"/>
        <v>2325739.47799794</v>
      </c>
      <c r="M39" s="61">
        <f t="shared" si="2"/>
        <v>2.0858527170452591E-2</v>
      </c>
      <c r="N39" s="77">
        <f t="shared" si="9"/>
        <v>2.5502333638267008E-3</v>
      </c>
    </row>
    <row r="40" spans="1:14" s="22" customFormat="1" ht="12.75" customHeight="1">
      <c r="A40" s="201" t="s">
        <v>24</v>
      </c>
      <c r="B40" s="60">
        <v>2914897.0334903281</v>
      </c>
      <c r="C40" s="60">
        <f t="shared" si="0"/>
        <v>2975697.4924624576</v>
      </c>
      <c r="D40" s="60">
        <f>+ISN!R39+CoAr14FI!AE40</f>
        <v>1257166.8468203493</v>
      </c>
      <c r="E40" s="60">
        <f t="shared" si="3"/>
        <v>-1718530.6456421083</v>
      </c>
      <c r="F40" s="61">
        <f t="shared" si="4"/>
        <v>-0.57752195913569992</v>
      </c>
      <c r="G40" s="60">
        <f t="shared" si="5"/>
        <v>2975697.4924624576</v>
      </c>
      <c r="H40" s="60">
        <f t="shared" si="6"/>
        <v>1718530.6456421083</v>
      </c>
      <c r="I40" s="60">
        <f t="shared" si="7"/>
        <v>0</v>
      </c>
      <c r="J40" s="60">
        <f t="shared" si="10"/>
        <v>0</v>
      </c>
      <c r="K40" s="60">
        <f t="shared" si="8"/>
        <v>0</v>
      </c>
      <c r="L40" s="60">
        <f t="shared" si="1"/>
        <v>2975697.4924624576</v>
      </c>
      <c r="M40" s="61">
        <f t="shared" si="2"/>
        <v>2.0858527170452536E-2</v>
      </c>
      <c r="N40" s="77">
        <f t="shared" si="9"/>
        <v>3.2629291017864958E-3</v>
      </c>
    </row>
    <row r="41" spans="1:14" s="22" customFormat="1" ht="12.75" customHeight="1">
      <c r="A41" s="201" t="s">
        <v>25</v>
      </c>
      <c r="B41" s="60">
        <v>3959014.5786890723</v>
      </c>
      <c r="C41" s="60">
        <f t="shared" si="0"/>
        <v>4041593.791846876</v>
      </c>
      <c r="D41" s="60">
        <f>+ISN!R40+CoAr14FI!AE41</f>
        <v>1687435.7711975216</v>
      </c>
      <c r="E41" s="60">
        <f t="shared" si="3"/>
        <v>-2354158.0206493544</v>
      </c>
      <c r="F41" s="61">
        <f t="shared" si="4"/>
        <v>-0.5824825902589239</v>
      </c>
      <c r="G41" s="60">
        <f t="shared" si="5"/>
        <v>4041593.791846876</v>
      </c>
      <c r="H41" s="60">
        <f t="shared" si="6"/>
        <v>2354158.0206493544</v>
      </c>
      <c r="I41" s="60">
        <f t="shared" si="7"/>
        <v>0</v>
      </c>
      <c r="J41" s="60">
        <f t="shared" si="10"/>
        <v>0</v>
      </c>
      <c r="K41" s="60">
        <f t="shared" si="8"/>
        <v>0</v>
      </c>
      <c r="L41" s="60">
        <f t="shared" si="1"/>
        <v>4041593.791846876</v>
      </c>
      <c r="M41" s="61">
        <f t="shared" si="2"/>
        <v>2.0858527170452546E-2</v>
      </c>
      <c r="N41" s="77">
        <f t="shared" si="9"/>
        <v>4.4317119043252957E-3</v>
      </c>
    </row>
    <row r="42" spans="1:14" s="22" customFormat="1" ht="12.75" customHeight="1">
      <c r="A42" s="201" t="s">
        <v>26</v>
      </c>
      <c r="B42" s="60">
        <v>9292921.1387105696</v>
      </c>
      <c r="C42" s="60">
        <f t="shared" si="0"/>
        <v>9486757.7867752369</v>
      </c>
      <c r="D42" s="60">
        <f>+ISN!R41+CoAr14FI!AE42</f>
        <v>4986202.9850870743</v>
      </c>
      <c r="E42" s="60">
        <f t="shared" si="3"/>
        <v>-4500554.8016881626</v>
      </c>
      <c r="F42" s="61">
        <f t="shared" si="4"/>
        <v>-0.47440389043789455</v>
      </c>
      <c r="G42" s="60">
        <f t="shared" si="5"/>
        <v>9486757.7867752369</v>
      </c>
      <c r="H42" s="60">
        <f t="shared" si="6"/>
        <v>4500554.8016881626</v>
      </c>
      <c r="I42" s="60">
        <f t="shared" si="7"/>
        <v>0</v>
      </c>
      <c r="J42" s="60">
        <f t="shared" si="10"/>
        <v>0</v>
      </c>
      <c r="K42" s="60">
        <f t="shared" si="8"/>
        <v>0</v>
      </c>
      <c r="L42" s="60">
        <f t="shared" si="1"/>
        <v>9486757.7867752369</v>
      </c>
      <c r="M42" s="61">
        <f t="shared" si="2"/>
        <v>2.085852717045256E-2</v>
      </c>
      <c r="N42" s="77">
        <f t="shared" si="9"/>
        <v>1.0402474761792039E-2</v>
      </c>
    </row>
    <row r="43" spans="1:14" s="22" customFormat="1" ht="12.75" customHeight="1">
      <c r="A43" s="201" t="s">
        <v>27</v>
      </c>
      <c r="B43" s="60">
        <v>271087821.0710156</v>
      </c>
      <c r="C43" s="60">
        <f t="shared" si="0"/>
        <v>276742313.75240415</v>
      </c>
      <c r="D43" s="60">
        <f>+ISN!R42+CoAr14FI!AE43</f>
        <v>308323922.14997774</v>
      </c>
      <c r="E43" s="60">
        <f t="shared" si="3"/>
        <v>31581608.39757359</v>
      </c>
      <c r="F43" s="61">
        <f t="shared" si="4"/>
        <v>0.11411918896446399</v>
      </c>
      <c r="G43" s="60">
        <f t="shared" si="5"/>
        <v>0</v>
      </c>
      <c r="H43" s="60">
        <f t="shared" si="6"/>
        <v>0</v>
      </c>
      <c r="I43" s="60">
        <f t="shared" si="7"/>
        <v>308323922.14997774</v>
      </c>
      <c r="J43" s="60">
        <f t="shared" si="10"/>
        <v>31581608.39757359</v>
      </c>
      <c r="K43" s="60">
        <f t="shared" si="8"/>
        <v>31581608.397573676</v>
      </c>
      <c r="L43" s="60">
        <f t="shared" si="1"/>
        <v>276742313.75240409</v>
      </c>
      <c r="M43" s="61">
        <f t="shared" si="2"/>
        <v>2.0858527170452328E-2</v>
      </c>
      <c r="N43" s="77">
        <f t="shared" si="9"/>
        <v>0.30345508961369699</v>
      </c>
    </row>
    <row r="44" spans="1:14" s="22" customFormat="1" ht="12.75" customHeight="1">
      <c r="A44" s="201" t="s">
        <v>170</v>
      </c>
      <c r="B44" s="60">
        <v>1067873.6847462265</v>
      </c>
      <c r="C44" s="60">
        <f t="shared" si="0"/>
        <v>1090147.9570141169</v>
      </c>
      <c r="D44" s="60">
        <f>+ISN!R43+CoAr14FI!AE44</f>
        <v>832939.05863088649</v>
      </c>
      <c r="E44" s="60">
        <f t="shared" si="3"/>
        <v>-257208.89838323044</v>
      </c>
      <c r="F44" s="61">
        <f t="shared" si="4"/>
        <v>-0.23593943989742275</v>
      </c>
      <c r="G44" s="60">
        <f t="shared" si="5"/>
        <v>1090147.9570141169</v>
      </c>
      <c r="H44" s="60">
        <f t="shared" si="6"/>
        <v>257208.89838323044</v>
      </c>
      <c r="I44" s="60">
        <f t="shared" si="7"/>
        <v>0</v>
      </c>
      <c r="J44" s="60">
        <f t="shared" si="10"/>
        <v>0</v>
      </c>
      <c r="K44" s="60">
        <f t="shared" si="8"/>
        <v>0</v>
      </c>
      <c r="L44" s="60">
        <f t="shared" si="1"/>
        <v>1090147.9570141169</v>
      </c>
      <c r="M44" s="61">
        <f t="shared" si="2"/>
        <v>2.0858527170452501E-2</v>
      </c>
      <c r="N44" s="77">
        <f t="shared" si="9"/>
        <v>1.1953753710532231E-3</v>
      </c>
    </row>
    <row r="45" spans="1:14" s="22" customFormat="1" ht="12.75" customHeight="1">
      <c r="A45" s="201" t="s">
        <v>102</v>
      </c>
      <c r="B45" s="60">
        <v>6212448.9509893702</v>
      </c>
      <c r="C45" s="60">
        <f t="shared" si="0"/>
        <v>6342031.4862286309</v>
      </c>
      <c r="D45" s="60">
        <f>+ISN!R44+CoAr14FI!AE45</f>
        <v>8457714.6182395369</v>
      </c>
      <c r="E45" s="60">
        <f t="shared" si="3"/>
        <v>2115683.132010906</v>
      </c>
      <c r="F45" s="61">
        <f t="shared" si="4"/>
        <v>0.33359707163311858</v>
      </c>
      <c r="G45" s="60">
        <f t="shared" si="5"/>
        <v>0</v>
      </c>
      <c r="H45" s="60">
        <f t="shared" si="6"/>
        <v>0</v>
      </c>
      <c r="I45" s="60">
        <f t="shared" si="7"/>
        <v>8457714.6182395369</v>
      </c>
      <c r="J45" s="60">
        <f t="shared" si="10"/>
        <v>2115683.132010906</v>
      </c>
      <c r="K45" s="60">
        <f t="shared" si="8"/>
        <v>2115683.1320109116</v>
      </c>
      <c r="L45" s="60">
        <f t="shared" si="1"/>
        <v>6342031.4862286253</v>
      </c>
      <c r="M45" s="61">
        <f t="shared" si="2"/>
        <v>2.0858527170451557E-2</v>
      </c>
      <c r="N45" s="77">
        <f t="shared" si="9"/>
        <v>6.9542012093901451E-3</v>
      </c>
    </row>
    <row r="46" spans="1:14" s="22" customFormat="1" ht="12.75" customHeight="1">
      <c r="A46" s="201" t="s">
        <v>171</v>
      </c>
      <c r="B46" s="60">
        <v>2103950.5285747992</v>
      </c>
      <c r="C46" s="60">
        <f t="shared" si="0"/>
        <v>2147835.8378403648</v>
      </c>
      <c r="D46" s="60">
        <f>+ISN!R45+CoAr14FI!AE46</f>
        <v>993582.00259207911</v>
      </c>
      <c r="E46" s="60">
        <f t="shared" si="3"/>
        <v>-1154253.8352482857</v>
      </c>
      <c r="F46" s="61">
        <f t="shared" si="4"/>
        <v>-0.53740319204696785</v>
      </c>
      <c r="G46" s="60">
        <f t="shared" si="5"/>
        <v>2147835.8378403648</v>
      </c>
      <c r="H46" s="60">
        <f t="shared" si="6"/>
        <v>1154253.8352482857</v>
      </c>
      <c r="I46" s="60">
        <f t="shared" si="7"/>
        <v>0</v>
      </c>
      <c r="J46" s="60">
        <f t="shared" si="10"/>
        <v>0</v>
      </c>
      <c r="K46" s="60">
        <f t="shared" si="8"/>
        <v>0</v>
      </c>
      <c r="L46" s="60">
        <f t="shared" si="1"/>
        <v>2147835.8378403648</v>
      </c>
      <c r="M46" s="61">
        <f t="shared" si="2"/>
        <v>2.0858527170452616E-2</v>
      </c>
      <c r="N46" s="77">
        <f t="shared" si="9"/>
        <v>2.3551574307877081E-3</v>
      </c>
    </row>
    <row r="47" spans="1:14" s="22" customFormat="1" ht="12.75" customHeight="1">
      <c r="A47" s="201" t="s">
        <v>28</v>
      </c>
      <c r="B47" s="60">
        <v>2276064.8967406927</v>
      </c>
      <c r="C47" s="60">
        <f t="shared" si="0"/>
        <v>2323540.2582310718</v>
      </c>
      <c r="D47" s="60">
        <f>+ISN!R46+CoAr14FI!AE47</f>
        <v>869441.59696408757</v>
      </c>
      <c r="E47" s="60">
        <f t="shared" si="3"/>
        <v>-1454098.6612669842</v>
      </c>
      <c r="F47" s="61">
        <f t="shared" si="4"/>
        <v>-0.62581169235862522</v>
      </c>
      <c r="G47" s="60">
        <f t="shared" si="5"/>
        <v>2323540.2582310718</v>
      </c>
      <c r="H47" s="60">
        <f t="shared" si="6"/>
        <v>1454098.6612669842</v>
      </c>
      <c r="I47" s="60">
        <f t="shared" si="7"/>
        <v>0</v>
      </c>
      <c r="J47" s="60">
        <f t="shared" si="10"/>
        <v>0</v>
      </c>
      <c r="K47" s="60">
        <f t="shared" si="8"/>
        <v>0</v>
      </c>
      <c r="L47" s="60">
        <f t="shared" si="1"/>
        <v>2323540.2582310718</v>
      </c>
      <c r="M47" s="61">
        <f t="shared" si="2"/>
        <v>2.0858527170452581E-2</v>
      </c>
      <c r="N47" s="77">
        <f t="shared" si="9"/>
        <v>2.5478218625915399E-3</v>
      </c>
    </row>
    <row r="48" spans="1:14" s="22" customFormat="1" ht="12.75" customHeight="1">
      <c r="A48" s="201" t="s">
        <v>29</v>
      </c>
      <c r="B48" s="60">
        <v>6791058.0922604362</v>
      </c>
      <c r="C48" s="60">
        <f t="shared" si="0"/>
        <v>6932709.5619939724</v>
      </c>
      <c r="D48" s="60">
        <f>+ISN!R47+CoAr14FI!AE48</f>
        <v>2716163.914688474</v>
      </c>
      <c r="E48" s="60">
        <f t="shared" si="3"/>
        <v>-4216545.6473054979</v>
      </c>
      <c r="F48" s="61">
        <f t="shared" si="4"/>
        <v>-0.60821034107950478</v>
      </c>
      <c r="G48" s="60">
        <f t="shared" si="5"/>
        <v>6932709.5619939724</v>
      </c>
      <c r="H48" s="60">
        <f t="shared" si="6"/>
        <v>4216545.6473054979</v>
      </c>
      <c r="I48" s="60">
        <f t="shared" si="7"/>
        <v>0</v>
      </c>
      <c r="J48" s="60">
        <f t="shared" si="10"/>
        <v>0</v>
      </c>
      <c r="K48" s="60">
        <f t="shared" si="8"/>
        <v>0</v>
      </c>
      <c r="L48" s="60">
        <f t="shared" si="1"/>
        <v>6932709.5619939715</v>
      </c>
      <c r="M48" s="61">
        <f t="shared" si="2"/>
        <v>2.0858527170452452E-2</v>
      </c>
      <c r="N48" s="77">
        <f t="shared" si="9"/>
        <v>7.6018949645799841E-3</v>
      </c>
    </row>
    <row r="49" spans="1:14" s="22" customFormat="1" ht="12.75" customHeight="1">
      <c r="A49" s="201" t="s">
        <v>30</v>
      </c>
      <c r="B49" s="60">
        <v>6365405.7527270932</v>
      </c>
      <c r="C49" s="60">
        <f t="shared" si="0"/>
        <v>6498178.7415713063</v>
      </c>
      <c r="D49" s="60">
        <f>+ISN!R48+CoAr14FI!AE49</f>
        <v>7735777.2026738655</v>
      </c>
      <c r="E49" s="60">
        <f t="shared" si="3"/>
        <v>1237598.4611025592</v>
      </c>
      <c r="F49" s="61">
        <f t="shared" si="4"/>
        <v>0.19045312699467221</v>
      </c>
      <c r="G49" s="60">
        <f t="shared" si="5"/>
        <v>0</v>
      </c>
      <c r="H49" s="60">
        <f t="shared" si="6"/>
        <v>0</v>
      </c>
      <c r="I49" s="60">
        <f t="shared" si="7"/>
        <v>7735777.2026738655</v>
      </c>
      <c r="J49" s="60">
        <f t="shared" si="10"/>
        <v>1237598.4611025592</v>
      </c>
      <c r="K49" s="60">
        <f t="shared" si="8"/>
        <v>1237598.4611025625</v>
      </c>
      <c r="L49" s="60">
        <f t="shared" si="1"/>
        <v>6498178.7415713035</v>
      </c>
      <c r="M49" s="61">
        <f t="shared" si="2"/>
        <v>2.0858527170452116E-2</v>
      </c>
      <c r="N49" s="77">
        <f t="shared" si="9"/>
        <v>7.1254207049579188E-3</v>
      </c>
    </row>
    <row r="50" spans="1:14" s="22" customFormat="1" ht="12.75" customHeight="1">
      <c r="A50" s="201" t="s">
        <v>172</v>
      </c>
      <c r="B50" s="60">
        <v>59382253.882537574</v>
      </c>
      <c r="C50" s="60">
        <f t="shared" si="0"/>
        <v>60620880.23858919</v>
      </c>
      <c r="D50" s="60">
        <f>+ISN!R49+CoAr14FI!AE50</f>
        <v>61393151.74473431</v>
      </c>
      <c r="E50" s="60">
        <f t="shared" si="3"/>
        <v>772271.50614511967</v>
      </c>
      <c r="F50" s="61">
        <f t="shared" si="4"/>
        <v>1.2739364771769148E-2</v>
      </c>
      <c r="G50" s="60">
        <f t="shared" si="5"/>
        <v>0</v>
      </c>
      <c r="H50" s="60">
        <f t="shared" si="6"/>
        <v>0</v>
      </c>
      <c r="I50" s="60">
        <f t="shared" si="7"/>
        <v>61393151.74473431</v>
      </c>
      <c r="J50" s="60">
        <f t="shared" si="10"/>
        <v>772271.50614511967</v>
      </c>
      <c r="K50" s="60">
        <f t="shared" si="8"/>
        <v>772271.50614512176</v>
      </c>
      <c r="L50" s="60">
        <f t="shared" si="1"/>
        <v>60620880.23858919</v>
      </c>
      <c r="M50" s="61">
        <f t="shared" si="2"/>
        <v>2.0858527170452466E-2</v>
      </c>
      <c r="N50" s="77">
        <f t="shared" si="9"/>
        <v>6.647235977697491E-2</v>
      </c>
    </row>
    <row r="51" spans="1:14" s="22" customFormat="1" ht="12.75" customHeight="1">
      <c r="A51" s="201" t="s">
        <v>173</v>
      </c>
      <c r="B51" s="60">
        <v>109947604.93697037</v>
      </c>
      <c r="C51" s="60">
        <f t="shared" si="0"/>
        <v>112240950.04187435</v>
      </c>
      <c r="D51" s="60">
        <f>+ISN!R50+CoAr14FI!AE51</f>
        <v>122684329.25186938</v>
      </c>
      <c r="E51" s="60">
        <f t="shared" si="3"/>
        <v>10443379.209995031</v>
      </c>
      <c r="F51" s="61">
        <f t="shared" si="4"/>
        <v>9.3044287366588235E-2</v>
      </c>
      <c r="G51" s="60">
        <f t="shared" si="5"/>
        <v>0</v>
      </c>
      <c r="H51" s="60">
        <f t="shared" si="6"/>
        <v>0</v>
      </c>
      <c r="I51" s="60">
        <f t="shared" si="7"/>
        <v>122684329.25186938</v>
      </c>
      <c r="J51" s="60">
        <f t="shared" si="10"/>
        <v>10443379.209995031</v>
      </c>
      <c r="K51" s="60">
        <f t="shared" si="8"/>
        <v>10443379.209995059</v>
      </c>
      <c r="L51" s="60">
        <f t="shared" si="1"/>
        <v>112240950.04187432</v>
      </c>
      <c r="M51" s="61">
        <f t="shared" si="2"/>
        <v>2.0858527170452296E-2</v>
      </c>
      <c r="N51" s="77">
        <f t="shared" si="9"/>
        <v>0.12307509860511014</v>
      </c>
    </row>
    <row r="52" spans="1:14" s="22" customFormat="1" ht="12.75" customHeight="1">
      <c r="A52" s="201" t="s">
        <v>31</v>
      </c>
      <c r="B52" s="60">
        <v>38462395.524723008</v>
      </c>
      <c r="C52" s="60">
        <f t="shared" si="0"/>
        <v>39264664.446816131</v>
      </c>
      <c r="D52" s="60">
        <f>+ISN!R51+CoAr14FI!AE52</f>
        <v>46475999.325580955</v>
      </c>
      <c r="E52" s="60">
        <f t="shared" si="3"/>
        <v>7211334.8787648231</v>
      </c>
      <c r="F52" s="61">
        <f t="shared" si="4"/>
        <v>0.18365965889082164</v>
      </c>
      <c r="G52" s="60">
        <f t="shared" si="5"/>
        <v>0</v>
      </c>
      <c r="H52" s="60">
        <f t="shared" si="6"/>
        <v>0</v>
      </c>
      <c r="I52" s="60">
        <f t="shared" si="7"/>
        <v>46475999.325580955</v>
      </c>
      <c r="J52" s="60">
        <f t="shared" si="10"/>
        <v>7211334.8787648231</v>
      </c>
      <c r="K52" s="60">
        <f t="shared" si="8"/>
        <v>7211334.8787648426</v>
      </c>
      <c r="L52" s="60">
        <f t="shared" si="1"/>
        <v>39264664.446816109</v>
      </c>
      <c r="M52" s="61">
        <f t="shared" si="2"/>
        <v>2.0858527170451859E-2</v>
      </c>
      <c r="N52" s="77">
        <f t="shared" si="9"/>
        <v>4.3054717967778849E-2</v>
      </c>
    </row>
    <row r="53" spans="1:14" s="22" customFormat="1" ht="12.75" customHeight="1">
      <c r="A53" s="201" t="s">
        <v>32</v>
      </c>
      <c r="B53" s="60">
        <v>7582591.5981674688</v>
      </c>
      <c r="C53" s="60">
        <f t="shared" si="0"/>
        <v>7740753.2910402901</v>
      </c>
      <c r="D53" s="60">
        <f>+ISN!R52+CoAr14FI!AE53</f>
        <v>7964285.7794989254</v>
      </c>
      <c r="E53" s="60">
        <f t="shared" si="3"/>
        <v>223532.48845863529</v>
      </c>
      <c r="F53" s="61">
        <f t="shared" si="4"/>
        <v>2.887735599549052E-2</v>
      </c>
      <c r="G53" s="60">
        <f t="shared" si="5"/>
        <v>0</v>
      </c>
      <c r="H53" s="60">
        <f t="shared" si="6"/>
        <v>0</v>
      </c>
      <c r="I53" s="60">
        <f t="shared" si="7"/>
        <v>7964285.7794989254</v>
      </c>
      <c r="J53" s="60">
        <f t="shared" si="10"/>
        <v>223532.48845863529</v>
      </c>
      <c r="K53" s="60">
        <f t="shared" si="8"/>
        <v>223532.48845863587</v>
      </c>
      <c r="L53" s="60">
        <f t="shared" si="1"/>
        <v>7740753.2910402892</v>
      </c>
      <c r="M53" s="61">
        <f t="shared" si="2"/>
        <v>2.0858527170452425E-2</v>
      </c>
      <c r="N53" s="77">
        <f t="shared" si="9"/>
        <v>8.4879357686939386E-3</v>
      </c>
    </row>
    <row r="54" spans="1:14" s="22" customFormat="1" ht="12.75" customHeight="1">
      <c r="A54" s="201" t="s">
        <v>33</v>
      </c>
      <c r="B54" s="60">
        <v>1760775.7895250567</v>
      </c>
      <c r="C54" s="60">
        <f t="shared" si="0"/>
        <v>1797502.9791719401</v>
      </c>
      <c r="D54" s="60">
        <f>+ISN!R53+CoAr14FI!AE54</f>
        <v>1305756.095029898</v>
      </c>
      <c r="E54" s="60">
        <f t="shared" si="3"/>
        <v>-491746.88414204214</v>
      </c>
      <c r="F54" s="61">
        <f t="shared" si="4"/>
        <v>-0.27357222204359088</v>
      </c>
      <c r="G54" s="60">
        <f t="shared" si="5"/>
        <v>1797502.9791719401</v>
      </c>
      <c r="H54" s="60">
        <f t="shared" si="6"/>
        <v>491746.88414204214</v>
      </c>
      <c r="I54" s="60">
        <f t="shared" si="7"/>
        <v>0</v>
      </c>
      <c r="J54" s="60">
        <f t="shared" si="10"/>
        <v>0</v>
      </c>
      <c r="K54" s="60">
        <f t="shared" si="8"/>
        <v>0</v>
      </c>
      <c r="L54" s="60">
        <f t="shared" si="1"/>
        <v>1797502.9791719401</v>
      </c>
      <c r="M54" s="61">
        <f t="shared" si="2"/>
        <v>2.0858527170452532E-2</v>
      </c>
      <c r="N54" s="77">
        <f t="shared" si="9"/>
        <v>1.9710084093375112E-3</v>
      </c>
    </row>
    <row r="55" spans="1:14" s="22" customFormat="1" ht="12.75" customHeight="1">
      <c r="A55" s="201" t="s">
        <v>34</v>
      </c>
      <c r="B55" s="60">
        <v>2427161.2828889205</v>
      </c>
      <c r="C55" s="60">
        <f t="shared" si="0"/>
        <v>2477788.2924551293</v>
      </c>
      <c r="D55" s="60">
        <f>+ISN!R54+CoAr14FI!AE55</f>
        <v>1162515.8638915995</v>
      </c>
      <c r="E55" s="60">
        <f t="shared" si="3"/>
        <v>-1315272.4285635299</v>
      </c>
      <c r="F55" s="61">
        <f t="shared" si="4"/>
        <v>-0.53082518493147179</v>
      </c>
      <c r="G55" s="60">
        <f t="shared" si="5"/>
        <v>2477788.2924551293</v>
      </c>
      <c r="H55" s="60">
        <f t="shared" si="6"/>
        <v>1315272.4285635299</v>
      </c>
      <c r="I55" s="60">
        <f t="shared" si="7"/>
        <v>0</v>
      </c>
      <c r="J55" s="60">
        <f t="shared" si="10"/>
        <v>0</v>
      </c>
      <c r="K55" s="60">
        <f t="shared" si="8"/>
        <v>0</v>
      </c>
      <c r="L55" s="60">
        <f t="shared" si="1"/>
        <v>2477788.2924551293</v>
      </c>
      <c r="M55" s="61">
        <f t="shared" si="2"/>
        <v>2.0858527170452466E-2</v>
      </c>
      <c r="N55" s="77">
        <f t="shared" si="9"/>
        <v>2.7169588131847754E-3</v>
      </c>
    </row>
    <row r="56" spans="1:14" s="62" customFormat="1" ht="16.5" customHeight="1" thickBot="1">
      <c r="A56" s="74" t="s">
        <v>35</v>
      </c>
      <c r="B56" s="72">
        <f>SUM(B5:B55)</f>
        <v>893337532.79971206</v>
      </c>
      <c r="C56" s="72">
        <f>SUM(C5:C55)</f>
        <v>911971237.99999964</v>
      </c>
      <c r="D56" s="72">
        <f>SUM(D5:D55)</f>
        <v>911971237.99999988</v>
      </c>
      <c r="E56" s="72">
        <f>SUM(E5:E55)</f>
        <v>-2.4703331291675568E-7</v>
      </c>
      <c r="F56" s="73">
        <f t="shared" si="4"/>
        <v>2.6143212545214347E-16</v>
      </c>
      <c r="G56" s="72">
        <f t="shared" ref="G56:L56" si="11">SUM(G5:G55)</f>
        <v>157041022.61929902</v>
      </c>
      <c r="H56" s="72">
        <f t="shared" si="11"/>
        <v>86654269.531752765</v>
      </c>
      <c r="I56" s="72">
        <f t="shared" si="11"/>
        <v>841584484.91245341</v>
      </c>
      <c r="J56" s="72">
        <f t="shared" si="11"/>
        <v>86654269.531752527</v>
      </c>
      <c r="K56" s="72">
        <f t="shared" si="11"/>
        <v>86654269.531752765</v>
      </c>
      <c r="L56" s="72">
        <f t="shared" si="11"/>
        <v>911971237.99999964</v>
      </c>
      <c r="M56" s="73">
        <f t="shared" si="2"/>
        <v>2.0858527170452258E-2</v>
      </c>
      <c r="N56" s="75">
        <f>SUM(N5:N55)</f>
        <v>0.99999999999999989</v>
      </c>
    </row>
    <row r="57" spans="1:14" s="22" customFormat="1" ht="13.5" thickTop="1">
      <c r="D57" s="123"/>
      <c r="F57" s="21"/>
      <c r="G57" s="21"/>
      <c r="H57" s="21"/>
      <c r="I57" s="63"/>
      <c r="J57" s="21"/>
      <c r="K57" s="21"/>
      <c r="L57" s="64"/>
      <c r="M57" s="21"/>
      <c r="N57" s="65"/>
    </row>
    <row r="58" spans="1:14">
      <c r="A58" s="121" t="s">
        <v>175</v>
      </c>
      <c r="B58" s="120">
        <v>4.6600000000000003E-2</v>
      </c>
      <c r="D58" s="66"/>
      <c r="F58" s="67"/>
    </row>
    <row r="59" spans="1:14">
      <c r="A59" s="121" t="s">
        <v>91</v>
      </c>
      <c r="B59" s="120">
        <f>(D56-B56)/B56</f>
        <v>2.0858527170452525E-2</v>
      </c>
      <c r="D59" s="69"/>
      <c r="E59" s="70"/>
    </row>
    <row r="60" spans="1:14">
      <c r="A60" s="122"/>
      <c r="B60" s="122"/>
    </row>
    <row r="63" spans="1:14">
      <c r="K63" s="71"/>
    </row>
  </sheetData>
  <mergeCells count="12">
    <mergeCell ref="M2:M3"/>
    <mergeCell ref="N2:N3"/>
    <mergeCell ref="A1:N1"/>
    <mergeCell ref="A2:A3"/>
    <mergeCell ref="B2:B3"/>
    <mergeCell ref="C2:C3"/>
    <mergeCell ref="D2:D3"/>
    <mergeCell ref="E2:F3"/>
    <mergeCell ref="H2:H3"/>
    <mergeCell ref="I2:I3"/>
    <mergeCell ref="J2:J3"/>
    <mergeCell ref="L2:L3"/>
  </mergeCells>
  <conditionalFormatting sqref="M5:M55">
    <cfRule type="cellIs" dxfId="0" priority="1" operator="lessThan">
      <formula>$G$3-0.00001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0" orientation="landscape" r:id="rId1"/>
  <headerFooter alignWithMargins="0">
    <oddHeader>&amp;LANEXO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9"/>
  <sheetViews>
    <sheetView showGridLines="0" zoomScaleNormal="100" zoomScaleSheetLayoutView="100" workbookViewId="0">
      <selection activeCell="D6" sqref="D6:D7"/>
    </sheetView>
  </sheetViews>
  <sheetFormatPr baseColWidth="10" defaultColWidth="11.42578125" defaultRowHeight="12.75"/>
  <cols>
    <col min="1" max="1" width="61.140625" style="1" customWidth="1"/>
    <col min="2" max="4" width="21" style="1" customWidth="1"/>
    <col min="5" max="16384" width="11.42578125" style="1"/>
  </cols>
  <sheetData>
    <row r="1" spans="1:4" ht="27.75" customHeight="1">
      <c r="A1" s="236" t="s">
        <v>183</v>
      </c>
      <c r="B1" s="236"/>
      <c r="C1" s="236"/>
      <c r="D1" s="236"/>
    </row>
    <row r="3" spans="1:4" ht="25.5">
      <c r="A3" s="2" t="s">
        <v>63</v>
      </c>
      <c r="B3" s="2" t="s">
        <v>79</v>
      </c>
      <c r="C3" s="2" t="s">
        <v>64</v>
      </c>
      <c r="D3" s="2" t="s">
        <v>80</v>
      </c>
    </row>
    <row r="4" spans="1:4" ht="25.5" customHeight="1">
      <c r="A4" s="3" t="s">
        <v>68</v>
      </c>
      <c r="B4" s="4">
        <v>14521835000</v>
      </c>
      <c r="C4" s="5">
        <v>6.28</v>
      </c>
      <c r="D4" s="20">
        <f>ROUND(+C4/100*B4,2)</f>
        <v>911971238</v>
      </c>
    </row>
    <row r="5" spans="1:4" ht="25.5" customHeight="1">
      <c r="A5" s="13" t="s">
        <v>96</v>
      </c>
      <c r="B5" s="4">
        <v>13021835000</v>
      </c>
      <c r="C5" s="196"/>
      <c r="D5" s="14"/>
    </row>
    <row r="6" spans="1:4" ht="24.75" customHeight="1">
      <c r="A6" s="13" t="s">
        <v>95</v>
      </c>
      <c r="B6" s="6">
        <v>138179994</v>
      </c>
      <c r="C6" s="7"/>
      <c r="D6" s="6"/>
    </row>
    <row r="7" spans="1:4">
      <c r="A7" s="134"/>
      <c r="B7" s="138"/>
      <c r="D7" s="215"/>
    </row>
    <row r="8" spans="1:4">
      <c r="A8" s="134"/>
      <c r="B8" s="138"/>
    </row>
    <row r="9" spans="1:4">
      <c r="B9" s="97"/>
    </row>
  </sheetData>
  <mergeCells count="1">
    <mergeCell ref="A1:D1"/>
  </mergeCells>
  <pageMargins left="0.70866141732283472" right="0.70866141732283472" top="1.1023622047244095" bottom="0.74803149606299213" header="0.31496062992125984" footer="0.31496062992125984"/>
  <pageSetup orientation="landscape" r:id="rId1"/>
  <headerFooter>
    <oddHeader>&amp;LANEXO III
Pag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D63"/>
  <sheetViews>
    <sheetView showGridLines="0" zoomScaleNormal="100" zoomScaleSheetLayoutView="100" workbookViewId="0">
      <selection activeCell="B5" sqref="B5"/>
    </sheetView>
  </sheetViews>
  <sheetFormatPr baseColWidth="10" defaultColWidth="11.42578125" defaultRowHeight="12.75"/>
  <cols>
    <col min="1" max="1" width="4.28515625" style="9" customWidth="1"/>
    <col min="2" max="2" width="36.28515625" style="9" customWidth="1"/>
    <col min="3" max="4" width="18.5703125" style="9" customWidth="1"/>
    <col min="5" max="16384" width="11.42578125" style="9"/>
  </cols>
  <sheetData>
    <row r="1" spans="1:4">
      <c r="B1" s="237" t="s">
        <v>66</v>
      </c>
      <c r="C1" s="237"/>
      <c r="D1" s="237"/>
    </row>
    <row r="2" spans="1:4" ht="12.75" customHeight="1">
      <c r="B2" s="238" t="s">
        <v>85</v>
      </c>
      <c r="C2" s="238"/>
      <c r="D2" s="238"/>
    </row>
    <row r="3" spans="1:4" ht="14.25" customHeight="1">
      <c r="B3" s="238" t="s">
        <v>88</v>
      </c>
      <c r="C3" s="238"/>
      <c r="D3" s="238"/>
    </row>
    <row r="4" spans="1:4" ht="13.5" thickBot="1">
      <c r="B4" s="239" t="s">
        <v>182</v>
      </c>
      <c r="C4" s="239"/>
      <c r="D4" s="239"/>
    </row>
    <row r="5" spans="1:4" ht="14.25" thickTop="1" thickBot="1">
      <c r="A5" s="9" t="s">
        <v>159</v>
      </c>
      <c r="B5" s="188" t="s">
        <v>0</v>
      </c>
      <c r="C5" s="189" t="s">
        <v>134</v>
      </c>
      <c r="D5" s="190" t="s">
        <v>82</v>
      </c>
    </row>
    <row r="6" spans="1:4" ht="13.5" thickTop="1">
      <c r="A6" s="208">
        <v>15</v>
      </c>
      <c r="B6" s="10" t="s">
        <v>1</v>
      </c>
      <c r="C6" s="184">
        <f>ROUND(+'ISN MES'!D$4*'CALCULO GARANTIA'!N5,2)</f>
        <v>1026670.59</v>
      </c>
      <c r="D6" s="187">
        <f t="shared" ref="D6:D37" si="0">SUM(C6:C6)</f>
        <v>1026670.59</v>
      </c>
    </row>
    <row r="7" spans="1:4">
      <c r="A7" s="208">
        <v>11</v>
      </c>
      <c r="B7" s="10" t="s">
        <v>2</v>
      </c>
      <c r="C7" s="184">
        <f>ROUND(+'ISN MES'!D$4*'CALCULO GARANTIA'!N6,2)</f>
        <v>1847569.78</v>
      </c>
      <c r="D7" s="187">
        <f t="shared" si="0"/>
        <v>1847569.78</v>
      </c>
    </row>
    <row r="8" spans="1:4">
      <c r="A8" s="208">
        <v>12</v>
      </c>
      <c r="B8" s="10" t="s">
        <v>160</v>
      </c>
      <c r="C8" s="184">
        <f>ROUND(+'ISN MES'!D$4*'CALCULO GARANTIA'!N7,2)</f>
        <v>1807823.28</v>
      </c>
      <c r="D8" s="187">
        <f t="shared" si="0"/>
        <v>1807823.28</v>
      </c>
    </row>
    <row r="9" spans="1:4">
      <c r="A9" s="208">
        <v>13</v>
      </c>
      <c r="B9" s="10" t="s">
        <v>3</v>
      </c>
      <c r="C9" s="184">
        <f>ROUND(+'ISN MES'!D$4*'CALCULO GARANTIA'!N8,2)</f>
        <v>5527398.5300000003</v>
      </c>
      <c r="D9" s="187">
        <f t="shared" si="0"/>
        <v>5527398.5300000003</v>
      </c>
    </row>
    <row r="10" spans="1:4">
      <c r="A10" s="208">
        <v>14</v>
      </c>
      <c r="B10" s="10" t="s">
        <v>161</v>
      </c>
      <c r="C10" s="184">
        <f>ROUND(+'ISN MES'!D$4*'CALCULO GARANTIA'!N9,2)</f>
        <v>6723605.29</v>
      </c>
      <c r="D10" s="187">
        <f t="shared" si="0"/>
        <v>6723605.29</v>
      </c>
    </row>
    <row r="11" spans="1:4">
      <c r="A11" s="208">
        <v>17</v>
      </c>
      <c r="B11" s="10" t="s">
        <v>4</v>
      </c>
      <c r="C11" s="184">
        <f>ROUND(+'ISN MES'!D$4*'CALCULO GARANTIA'!N10,2)</f>
        <v>80536287.799999997</v>
      </c>
      <c r="D11" s="187">
        <f t="shared" si="0"/>
        <v>80536287.799999997</v>
      </c>
    </row>
    <row r="12" spans="1:4">
      <c r="A12" s="208">
        <v>16</v>
      </c>
      <c r="B12" s="10" t="s">
        <v>5</v>
      </c>
      <c r="C12" s="184">
        <f>ROUND(+'ISN MES'!D$4*'CALCULO GARANTIA'!N11,2)</f>
        <v>7495081.8899999997</v>
      </c>
      <c r="D12" s="187">
        <f t="shared" si="0"/>
        <v>7495081.8899999997</v>
      </c>
    </row>
    <row r="13" spans="1:4">
      <c r="A13" s="208">
        <v>18</v>
      </c>
      <c r="B13" s="10" t="s">
        <v>6</v>
      </c>
      <c r="C13" s="184">
        <f>ROUND(+'ISN MES'!D$4*'CALCULO GARANTIA'!N12,2)</f>
        <v>1217449.57</v>
      </c>
      <c r="D13" s="187">
        <f t="shared" si="0"/>
        <v>1217449.57</v>
      </c>
    </row>
    <row r="14" spans="1:4">
      <c r="A14" s="208">
        <v>19</v>
      </c>
      <c r="B14" s="10" t="s">
        <v>162</v>
      </c>
      <c r="C14" s="184">
        <f>ROUND(+'ISN MES'!D$4*'CALCULO GARANTIA'!N13,2)</f>
        <v>12133606.279999999</v>
      </c>
      <c r="D14" s="187">
        <f t="shared" si="0"/>
        <v>12133606.279999999</v>
      </c>
    </row>
    <row r="15" spans="1:4">
      <c r="A15" s="208">
        <v>20</v>
      </c>
      <c r="B15" s="10" t="s">
        <v>100</v>
      </c>
      <c r="C15" s="184">
        <f>ROUND(+'ISN MES'!D$4*'CALCULO GARANTIA'!N14,2)</f>
        <v>4110771.18</v>
      </c>
      <c r="D15" s="187">
        <f t="shared" si="0"/>
        <v>4110771.18</v>
      </c>
    </row>
    <row r="16" spans="1:4">
      <c r="A16" s="208">
        <v>23</v>
      </c>
      <c r="B16" s="10" t="s">
        <v>67</v>
      </c>
      <c r="C16" s="184">
        <f>ROUND(+'ISN MES'!D$4*'CALCULO GARANTIA'!N15,2)</f>
        <v>2439880.12</v>
      </c>
      <c r="D16" s="187">
        <f t="shared" si="0"/>
        <v>2439880.12</v>
      </c>
    </row>
    <row r="17" spans="1:4">
      <c r="A17" s="208">
        <v>21</v>
      </c>
      <c r="B17" s="10" t="s">
        <v>7</v>
      </c>
      <c r="C17" s="184">
        <f>ROUND(+'ISN MES'!D$4*'CALCULO GARANTIA'!N16,2)</f>
        <v>6158202.1299999999</v>
      </c>
      <c r="D17" s="187">
        <f t="shared" si="0"/>
        <v>6158202.1299999999</v>
      </c>
    </row>
    <row r="18" spans="1:4">
      <c r="A18" s="208">
        <v>22</v>
      </c>
      <c r="B18" s="10" t="s">
        <v>163</v>
      </c>
      <c r="C18" s="184">
        <f>ROUND(+'ISN MES'!D$4*'CALCULO GARANTIA'!N17,2)</f>
        <v>11002650.539999999</v>
      </c>
      <c r="D18" s="187">
        <f t="shared" si="0"/>
        <v>11002650.539999999</v>
      </c>
    </row>
    <row r="19" spans="1:4">
      <c r="A19" s="208">
        <v>25</v>
      </c>
      <c r="B19" s="10" t="s">
        <v>8</v>
      </c>
      <c r="C19" s="184">
        <f>ROUND(+'ISN MES'!D$4*'CALCULO GARANTIA'!N18,2)</f>
        <v>16356718.24</v>
      </c>
      <c r="D19" s="187">
        <f t="shared" si="0"/>
        <v>16356718.24</v>
      </c>
    </row>
    <row r="20" spans="1:4">
      <c r="A20" s="208">
        <v>27</v>
      </c>
      <c r="B20" s="10" t="s">
        <v>9</v>
      </c>
      <c r="C20" s="184">
        <f>ROUND(+'ISN MES'!D$4*'CALCULO GARANTIA'!N19,2)</f>
        <v>2045003.23</v>
      </c>
      <c r="D20" s="187">
        <f t="shared" si="0"/>
        <v>2045003.23</v>
      </c>
    </row>
    <row r="21" spans="1:4">
      <c r="A21" s="208">
        <v>26</v>
      </c>
      <c r="B21" s="10" t="s">
        <v>164</v>
      </c>
      <c r="C21" s="184">
        <f>ROUND(+'ISN MES'!D$4*'CALCULO GARANTIA'!N20,2)</f>
        <v>1523056.4</v>
      </c>
      <c r="D21" s="187">
        <f t="shared" si="0"/>
        <v>1523056.4</v>
      </c>
    </row>
    <row r="22" spans="1:4">
      <c r="A22" s="208">
        <v>29</v>
      </c>
      <c r="B22" s="10" t="s">
        <v>10</v>
      </c>
      <c r="C22" s="184">
        <f>ROUND(+'ISN MES'!D$4*'CALCULO GARANTIA'!N21,2)</f>
        <v>13385154.189999999</v>
      </c>
      <c r="D22" s="187">
        <f t="shared" si="0"/>
        <v>13385154.189999999</v>
      </c>
    </row>
    <row r="23" spans="1:4">
      <c r="A23" s="208">
        <v>30</v>
      </c>
      <c r="B23" s="10" t="s">
        <v>165</v>
      </c>
      <c r="C23" s="184">
        <f>ROUND(+'ISN MES'!D$4*'CALCULO GARANTIA'!N22,2)</f>
        <v>22430515.289999999</v>
      </c>
      <c r="D23" s="187">
        <f t="shared" si="0"/>
        <v>22430515.289999999</v>
      </c>
    </row>
    <row r="24" spans="1:4">
      <c r="A24" s="208">
        <v>32</v>
      </c>
      <c r="B24" s="10" t="s">
        <v>11</v>
      </c>
      <c r="C24" s="184">
        <f>ROUND(+'ISN MES'!D$4*'CALCULO GARANTIA'!N23,2)</f>
        <v>2569746.5</v>
      </c>
      <c r="D24" s="187">
        <f t="shared" si="0"/>
        <v>2569746.5</v>
      </c>
    </row>
    <row r="25" spans="1:4">
      <c r="A25" s="208">
        <v>33</v>
      </c>
      <c r="B25" s="10" t="s">
        <v>12</v>
      </c>
      <c r="C25" s="184">
        <f>ROUND(+'ISN MES'!D$4*'CALCULO GARANTIA'!N24,2)</f>
        <v>37476134.109999999</v>
      </c>
      <c r="D25" s="187">
        <f t="shared" si="0"/>
        <v>37476134.109999999</v>
      </c>
    </row>
    <row r="26" spans="1:4">
      <c r="A26" s="208">
        <v>34</v>
      </c>
      <c r="B26" s="10" t="s">
        <v>166</v>
      </c>
      <c r="C26" s="184">
        <f>ROUND(+'ISN MES'!D$4*'CALCULO GARANTIA'!N25,2)</f>
        <v>5189991.55</v>
      </c>
      <c r="D26" s="187">
        <f t="shared" si="0"/>
        <v>5189991.55</v>
      </c>
    </row>
    <row r="27" spans="1:4">
      <c r="A27" s="208">
        <v>35</v>
      </c>
      <c r="B27" s="10" t="s">
        <v>13</v>
      </c>
      <c r="C27" s="184">
        <f>ROUND(+'ISN MES'!D$4*'CALCULO GARANTIA'!N26,2)</f>
        <v>829479.21</v>
      </c>
      <c r="D27" s="187">
        <f t="shared" si="0"/>
        <v>829479.21</v>
      </c>
    </row>
    <row r="28" spans="1:4">
      <c r="A28" s="208">
        <v>61</v>
      </c>
      <c r="B28" s="10" t="s">
        <v>14</v>
      </c>
      <c r="C28" s="184">
        <f>ROUND(+'ISN MES'!D$4*'CALCULO GARANTIA'!N27,2)</f>
        <v>3808497.16</v>
      </c>
      <c r="D28" s="187">
        <f t="shared" si="0"/>
        <v>3808497.16</v>
      </c>
    </row>
    <row r="29" spans="1:4">
      <c r="A29" s="208">
        <v>36</v>
      </c>
      <c r="B29" s="10" t="s">
        <v>15</v>
      </c>
      <c r="C29" s="184">
        <f>ROUND(+'ISN MES'!D$4*'CALCULO GARANTIA'!N28,2)</f>
        <v>4089415.71</v>
      </c>
      <c r="D29" s="187">
        <f t="shared" si="0"/>
        <v>4089415.71</v>
      </c>
    </row>
    <row r="30" spans="1:4">
      <c r="A30" s="208">
        <v>28</v>
      </c>
      <c r="B30" s="10" t="s">
        <v>16</v>
      </c>
      <c r="C30" s="184">
        <f>ROUND(+'ISN MES'!D$4*'CALCULO GARANTIA'!N29,2)</f>
        <v>65017091.350000001</v>
      </c>
      <c r="D30" s="187">
        <f t="shared" si="0"/>
        <v>65017091.350000001</v>
      </c>
    </row>
    <row r="31" spans="1:4">
      <c r="A31" s="208">
        <v>37</v>
      </c>
      <c r="B31" s="10" t="s">
        <v>167</v>
      </c>
      <c r="C31" s="184">
        <f>ROUND(+'ISN MES'!D$4*'CALCULO GARANTIA'!N30,2)</f>
        <v>1545564.77</v>
      </c>
      <c r="D31" s="187">
        <f t="shared" si="0"/>
        <v>1545564.77</v>
      </c>
    </row>
    <row r="32" spans="1:4">
      <c r="A32" s="208">
        <v>39</v>
      </c>
      <c r="B32" s="10" t="s">
        <v>17</v>
      </c>
      <c r="C32" s="184">
        <f>ROUND(+'ISN MES'!D$4*'CALCULO GARANTIA'!N31,2)</f>
        <v>2663026.1800000002</v>
      </c>
      <c r="D32" s="187">
        <f t="shared" si="0"/>
        <v>2663026.1800000002</v>
      </c>
    </row>
    <row r="33" spans="1:4">
      <c r="A33" s="208">
        <v>38</v>
      </c>
      <c r="B33" s="10" t="s">
        <v>18</v>
      </c>
      <c r="C33" s="184">
        <f>ROUND(+'ISN MES'!D$4*'CALCULO GARANTIA'!N32,2)</f>
        <v>1436663.37</v>
      </c>
      <c r="D33" s="187">
        <f t="shared" si="0"/>
        <v>1436663.37</v>
      </c>
    </row>
    <row r="34" spans="1:4">
      <c r="A34" s="208">
        <v>40</v>
      </c>
      <c r="B34" s="10" t="s">
        <v>19</v>
      </c>
      <c r="C34" s="184">
        <f>ROUND(+'ISN MES'!D$4*'CALCULO GARANTIA'!N33,2)</f>
        <v>2131201.34</v>
      </c>
      <c r="D34" s="187">
        <f t="shared" si="0"/>
        <v>2131201.34</v>
      </c>
    </row>
    <row r="35" spans="1:4">
      <c r="A35" s="208">
        <v>41</v>
      </c>
      <c r="B35" s="10" t="s">
        <v>20</v>
      </c>
      <c r="C35" s="184">
        <f>ROUND(+'ISN MES'!D$4*'CALCULO GARANTIA'!N34,2)</f>
        <v>1959413.67</v>
      </c>
      <c r="D35" s="187">
        <f t="shared" si="0"/>
        <v>1959413.67</v>
      </c>
    </row>
    <row r="36" spans="1:4">
      <c r="A36" s="208">
        <v>42</v>
      </c>
      <c r="B36" s="10" t="s">
        <v>168</v>
      </c>
      <c r="C36" s="184">
        <f>ROUND(+'ISN MES'!D$4*'CALCULO GARANTIA'!N35,2)</f>
        <v>20817577.390000001</v>
      </c>
      <c r="D36" s="187">
        <f t="shared" si="0"/>
        <v>20817577.390000001</v>
      </c>
    </row>
    <row r="37" spans="1:4">
      <c r="A37" s="208">
        <v>43</v>
      </c>
      <c r="B37" s="10" t="s">
        <v>21</v>
      </c>
      <c r="C37" s="184">
        <f>ROUND(+'ISN MES'!D$4*'CALCULO GARANTIA'!N36,2)</f>
        <v>3633904.27</v>
      </c>
      <c r="D37" s="187">
        <f t="shared" si="0"/>
        <v>3633904.27</v>
      </c>
    </row>
    <row r="38" spans="1:4">
      <c r="A38" s="208">
        <v>44</v>
      </c>
      <c r="B38" s="10" t="s">
        <v>22</v>
      </c>
      <c r="C38" s="184">
        <f>ROUND(+'ISN MES'!D$4*'CALCULO GARANTIA'!N37,2)</f>
        <v>13332891.859999999</v>
      </c>
      <c r="D38" s="187">
        <f t="shared" ref="D38:D56" si="1">SUM(C38:C38)</f>
        <v>13332891.859999999</v>
      </c>
    </row>
    <row r="39" spans="1:4">
      <c r="A39" s="208">
        <v>46</v>
      </c>
      <c r="B39" s="10" t="s">
        <v>169</v>
      </c>
      <c r="C39" s="184">
        <f>ROUND(+'ISN MES'!D$4*'CALCULO GARANTIA'!N38,2)</f>
        <v>2654109.77</v>
      </c>
      <c r="D39" s="187">
        <f t="shared" si="1"/>
        <v>2654109.77</v>
      </c>
    </row>
    <row r="40" spans="1:4">
      <c r="A40" s="208">
        <v>49</v>
      </c>
      <c r="B40" s="10" t="s">
        <v>23</v>
      </c>
      <c r="C40" s="184">
        <f>ROUND(+'ISN MES'!D$4*'CALCULO GARANTIA'!N39,2)</f>
        <v>2325739.48</v>
      </c>
      <c r="D40" s="187">
        <f t="shared" si="1"/>
        <v>2325739.48</v>
      </c>
    </row>
    <row r="41" spans="1:4">
      <c r="A41" s="208">
        <v>48</v>
      </c>
      <c r="B41" s="10" t="s">
        <v>24</v>
      </c>
      <c r="C41" s="184">
        <f>ROUND(+'ISN MES'!D$4*'CALCULO GARANTIA'!N40,2)</f>
        <v>2975697.49</v>
      </c>
      <c r="D41" s="187">
        <f t="shared" si="1"/>
        <v>2975697.49</v>
      </c>
    </row>
    <row r="42" spans="1:4">
      <c r="A42" s="208">
        <v>47</v>
      </c>
      <c r="B42" s="10" t="s">
        <v>25</v>
      </c>
      <c r="C42" s="184">
        <f>ROUND(+'ISN MES'!D$4*'CALCULO GARANTIA'!N41,2)</f>
        <v>4041593.79</v>
      </c>
      <c r="D42" s="187">
        <f t="shared" si="1"/>
        <v>4041593.79</v>
      </c>
    </row>
    <row r="43" spans="1:4">
      <c r="A43" s="208">
        <v>45</v>
      </c>
      <c r="B43" s="10" t="s">
        <v>26</v>
      </c>
      <c r="C43" s="184">
        <f>ROUND(+'ISN MES'!D$4*'CALCULO GARANTIA'!N42,2)</f>
        <v>9486757.7899999991</v>
      </c>
      <c r="D43" s="187">
        <f t="shared" si="1"/>
        <v>9486757.7899999991</v>
      </c>
    </row>
    <row r="44" spans="1:4">
      <c r="A44" s="208">
        <v>70</v>
      </c>
      <c r="B44" s="10" t="s">
        <v>27</v>
      </c>
      <c r="C44" s="184">
        <f>ROUND(+'ISN MES'!D$4*'CALCULO GARANTIA'!N43,2)</f>
        <v>276742313.75</v>
      </c>
      <c r="D44" s="187">
        <f t="shared" si="1"/>
        <v>276742313.75</v>
      </c>
    </row>
    <row r="45" spans="1:4">
      <c r="A45" s="208">
        <v>50</v>
      </c>
      <c r="B45" s="10" t="s">
        <v>170</v>
      </c>
      <c r="C45" s="184">
        <f>ROUND(+'ISN MES'!D$4*'CALCULO GARANTIA'!N44,2)</f>
        <v>1090147.96</v>
      </c>
      <c r="D45" s="187">
        <f t="shared" si="1"/>
        <v>1090147.96</v>
      </c>
    </row>
    <row r="46" spans="1:4">
      <c r="A46" s="208">
        <v>51</v>
      </c>
      <c r="B46" s="10" t="s">
        <v>102</v>
      </c>
      <c r="C46" s="184">
        <f>ROUND(+'ISN MES'!D$4*'CALCULO GARANTIA'!N45,2)</f>
        <v>6342031.4900000002</v>
      </c>
      <c r="D46" s="187">
        <f t="shared" si="1"/>
        <v>6342031.4900000002</v>
      </c>
    </row>
    <row r="47" spans="1:4">
      <c r="A47" s="208">
        <v>52</v>
      </c>
      <c r="B47" s="10" t="s">
        <v>171</v>
      </c>
      <c r="C47" s="184">
        <f>ROUND(+'ISN MES'!D$4*'CALCULO GARANTIA'!N46,2)</f>
        <v>2147835.84</v>
      </c>
      <c r="D47" s="187">
        <f t="shared" si="1"/>
        <v>2147835.84</v>
      </c>
    </row>
    <row r="48" spans="1:4">
      <c r="A48" s="208">
        <v>53</v>
      </c>
      <c r="B48" s="10" t="s">
        <v>28</v>
      </c>
      <c r="C48" s="184">
        <f>ROUND(+'ISN MES'!D$4*'CALCULO GARANTIA'!N47,2)</f>
        <v>2323540.2599999998</v>
      </c>
      <c r="D48" s="187">
        <f t="shared" si="1"/>
        <v>2323540.2599999998</v>
      </c>
    </row>
    <row r="49" spans="1:4">
      <c r="A49" s="208">
        <v>54</v>
      </c>
      <c r="B49" s="10" t="s">
        <v>29</v>
      </c>
      <c r="C49" s="184">
        <f>ROUND(+'ISN MES'!D$4*'CALCULO GARANTIA'!N48,2)</f>
        <v>6932709.5599999996</v>
      </c>
      <c r="D49" s="187">
        <f t="shared" si="1"/>
        <v>6932709.5599999996</v>
      </c>
    </row>
    <row r="50" spans="1:4">
      <c r="A50" s="208">
        <v>55</v>
      </c>
      <c r="B50" s="10" t="s">
        <v>30</v>
      </c>
      <c r="C50" s="184">
        <f>ROUND(+'ISN MES'!D$4*'CALCULO GARANTIA'!N49,2)</f>
        <v>6498178.7400000002</v>
      </c>
      <c r="D50" s="187">
        <f t="shared" si="1"/>
        <v>6498178.7400000002</v>
      </c>
    </row>
    <row r="51" spans="1:4">
      <c r="A51" s="208">
        <v>58</v>
      </c>
      <c r="B51" s="10" t="s">
        <v>172</v>
      </c>
      <c r="C51" s="184">
        <f>ROUND(+'ISN MES'!D$4*'CALCULO GARANTIA'!N50,2)</f>
        <v>60620880.240000002</v>
      </c>
      <c r="D51" s="187">
        <f t="shared" si="1"/>
        <v>60620880.240000002</v>
      </c>
    </row>
    <row r="52" spans="1:4">
      <c r="A52" s="208">
        <v>31</v>
      </c>
      <c r="B52" s="10" t="s">
        <v>173</v>
      </c>
      <c r="C52" s="184">
        <f>ROUND(+'ISN MES'!D$4*'CALCULO GARANTIA'!N51,2)</f>
        <v>112240950.04000001</v>
      </c>
      <c r="D52" s="187">
        <f t="shared" si="1"/>
        <v>112240950.04000001</v>
      </c>
    </row>
    <row r="53" spans="1:4">
      <c r="A53" s="208">
        <v>57</v>
      </c>
      <c r="B53" s="10" t="s">
        <v>31</v>
      </c>
      <c r="C53" s="184">
        <f>ROUND(+'ISN MES'!D$4*'CALCULO GARANTIA'!N52,2)</f>
        <v>39264664.450000003</v>
      </c>
      <c r="D53" s="187">
        <f t="shared" si="1"/>
        <v>39264664.450000003</v>
      </c>
    </row>
    <row r="54" spans="1:4">
      <c r="A54" s="208">
        <v>56</v>
      </c>
      <c r="B54" s="10" t="s">
        <v>32</v>
      </c>
      <c r="C54" s="184">
        <f>ROUND(+'ISN MES'!D$4*'CALCULO GARANTIA'!N53,2)</f>
        <v>7740753.29</v>
      </c>
      <c r="D54" s="187">
        <f t="shared" si="1"/>
        <v>7740753.29</v>
      </c>
    </row>
    <row r="55" spans="1:4">
      <c r="A55" s="208">
        <v>59</v>
      </c>
      <c r="B55" s="10" t="s">
        <v>33</v>
      </c>
      <c r="C55" s="184">
        <f>ROUND(+'ISN MES'!D$4*'CALCULO GARANTIA'!N54,2)</f>
        <v>1797502.98</v>
      </c>
      <c r="D55" s="187">
        <f t="shared" si="1"/>
        <v>1797502.98</v>
      </c>
    </row>
    <row r="56" spans="1:4">
      <c r="A56" s="208">
        <v>60</v>
      </c>
      <c r="B56" s="10" t="s">
        <v>34</v>
      </c>
      <c r="C56" s="184">
        <f>ROUND(+'ISN MES'!D$4*'CALCULO GARANTIA'!N55,2)</f>
        <v>2477788.29</v>
      </c>
      <c r="D56" s="187">
        <f t="shared" si="1"/>
        <v>2477788.29</v>
      </c>
    </row>
    <row r="57" spans="1:4" ht="13.5" thickBot="1">
      <c r="B57" s="185" t="s">
        <v>35</v>
      </c>
      <c r="C57" s="186">
        <f t="shared" ref="C57:D57" si="2">SUM(C6:C56)</f>
        <v>911971237.98000002</v>
      </c>
      <c r="D57" s="202">
        <f t="shared" si="2"/>
        <v>911971237.98000002</v>
      </c>
    </row>
    <row r="58" spans="1:4" ht="13.5" thickTop="1">
      <c r="B58" s="11"/>
      <c r="C58" s="11"/>
    </row>
    <row r="59" spans="1:4" ht="16.5" customHeight="1">
      <c r="B59" s="8" t="s">
        <v>65</v>
      </c>
    </row>
    <row r="60" spans="1:4">
      <c r="B60" s="12"/>
    </row>
    <row r="63" spans="1:4" ht="16.5" customHeight="1"/>
  </sheetData>
  <mergeCells count="4">
    <mergeCell ref="B1:D1"/>
    <mergeCell ref="B2:D2"/>
    <mergeCell ref="B3:D3"/>
    <mergeCell ref="B4:D4"/>
  </mergeCells>
  <printOptions horizontalCentered="1"/>
  <pageMargins left="0.39370078740157483" right="0.39370078740157483" top="0.15748031496062992" bottom="0.15748031496062992" header="0.15748031496062992" footer="0.15748031496062992"/>
  <pageSetup scale="97" orientation="portrait" horizontalDpi="1200" verticalDpi="1200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63"/>
  <sheetViews>
    <sheetView showGridLines="0" topLeftCell="A13" zoomScaleNormal="100" zoomScaleSheetLayoutView="100" workbookViewId="0">
      <selection activeCell="G60" sqref="G60"/>
    </sheetView>
  </sheetViews>
  <sheetFormatPr baseColWidth="10" defaultColWidth="11.42578125" defaultRowHeight="12.75"/>
  <cols>
    <col min="1" max="1" width="4.140625" style="9" bestFit="1" customWidth="1"/>
    <col min="2" max="2" width="28.140625" style="9" customWidth="1"/>
    <col min="3" max="3" width="22" style="9" customWidth="1"/>
    <col min="4" max="4" width="17.28515625" style="9" customWidth="1"/>
    <col min="5" max="5" width="19.5703125" style="9" customWidth="1"/>
    <col min="6" max="16384" width="11.42578125" style="9"/>
  </cols>
  <sheetData>
    <row r="1" spans="1:9">
      <c r="B1" s="240" t="s">
        <v>66</v>
      </c>
      <c r="C1" s="240"/>
      <c r="D1" s="240"/>
      <c r="E1" s="240"/>
    </row>
    <row r="2" spans="1:9">
      <c r="B2" s="240" t="s">
        <v>85</v>
      </c>
      <c r="C2" s="240"/>
      <c r="D2" s="240"/>
      <c r="E2" s="240"/>
    </row>
    <row r="3" spans="1:9" s="15" customFormat="1">
      <c r="B3" s="237" t="s">
        <v>181</v>
      </c>
      <c r="C3" s="237"/>
      <c r="D3" s="237"/>
      <c r="E3" s="237"/>
    </row>
    <row r="4" spans="1:9" ht="13.5" customHeight="1" thickBot="1">
      <c r="B4" s="124"/>
      <c r="C4" s="124"/>
      <c r="D4" s="124"/>
      <c r="E4" s="124"/>
    </row>
    <row r="5" spans="1:9" ht="39" customHeight="1" thickTop="1" thickBot="1">
      <c r="B5" s="125" t="s">
        <v>0</v>
      </c>
      <c r="C5" s="126" t="s">
        <v>186</v>
      </c>
      <c r="D5" s="126" t="s">
        <v>146</v>
      </c>
      <c r="E5" s="127" t="s">
        <v>176</v>
      </c>
    </row>
    <row r="6" spans="1:9" ht="13.5" thickTop="1">
      <c r="A6" s="9">
        <v>15</v>
      </c>
      <c r="B6" s="10" t="s">
        <v>1</v>
      </c>
      <c r="C6" s="9">
        <v>529</v>
      </c>
      <c r="D6" s="214">
        <f>+C6/C$57</f>
        <v>3.9645335377803557E-4</v>
      </c>
      <c r="E6" s="213">
        <f>+D6*E$61*E$63</f>
        <v>29480.359796032622</v>
      </c>
      <c r="I6" s="212"/>
    </row>
    <row r="7" spans="1:9">
      <c r="A7" s="9">
        <v>11</v>
      </c>
      <c r="B7" s="10" t="s">
        <v>2</v>
      </c>
      <c r="C7" s="9">
        <v>901</v>
      </c>
      <c r="D7" s="214">
        <f t="shared" ref="D7:D56" si="0">+C7/C$57</f>
        <v>6.7524474811722125E-4</v>
      </c>
      <c r="E7" s="213">
        <f t="shared" ref="E7:E56" si="1">+D7*E$61*E$63</f>
        <v>50211.350049575405</v>
      </c>
    </row>
    <row r="8" spans="1:9">
      <c r="A8" s="9">
        <v>12</v>
      </c>
      <c r="B8" s="10" t="s">
        <v>160</v>
      </c>
      <c r="C8" s="9">
        <v>170</v>
      </c>
      <c r="D8" s="214">
        <f t="shared" si="0"/>
        <v>1.2740466945607948E-4</v>
      </c>
      <c r="E8" s="213">
        <f t="shared" si="1"/>
        <v>9473.839631995359</v>
      </c>
    </row>
    <row r="9" spans="1:9">
      <c r="A9" s="9">
        <v>13</v>
      </c>
      <c r="B9" s="10" t="s">
        <v>3</v>
      </c>
      <c r="C9" s="9">
        <v>12613</v>
      </c>
      <c r="D9" s="214">
        <f t="shared" si="0"/>
        <v>9.452677034409003E-3</v>
      </c>
      <c r="E9" s="213">
        <f t="shared" si="1"/>
        <v>702903.17222563224</v>
      </c>
    </row>
    <row r="10" spans="1:9">
      <c r="A10" s="9">
        <v>14</v>
      </c>
      <c r="B10" s="10" t="s">
        <v>161</v>
      </c>
      <c r="C10" s="9">
        <v>2297</v>
      </c>
      <c r="D10" s="214">
        <f t="shared" si="0"/>
        <v>1.7214619161212623E-3</v>
      </c>
      <c r="E10" s="213">
        <f t="shared" si="1"/>
        <v>128008.29196878437</v>
      </c>
    </row>
    <row r="11" spans="1:9">
      <c r="A11" s="9">
        <v>17</v>
      </c>
      <c r="B11" s="10" t="s">
        <v>4</v>
      </c>
      <c r="C11" s="9">
        <v>129776</v>
      </c>
      <c r="D11" s="214">
        <f t="shared" si="0"/>
        <v>9.7259225784306888E-2</v>
      </c>
      <c r="E11" s="213">
        <f t="shared" si="1"/>
        <v>7232217.7181284111</v>
      </c>
    </row>
    <row r="12" spans="1:9">
      <c r="A12" s="9">
        <v>16</v>
      </c>
      <c r="B12" s="10" t="s">
        <v>5</v>
      </c>
      <c r="C12" s="9">
        <v>1129</v>
      </c>
      <c r="D12" s="214">
        <f t="shared" si="0"/>
        <v>8.4611689303478669E-4</v>
      </c>
      <c r="E12" s="213">
        <f t="shared" si="1"/>
        <v>62917.440850133891</v>
      </c>
    </row>
    <row r="13" spans="1:9">
      <c r="A13" s="9">
        <v>18</v>
      </c>
      <c r="B13" s="10" t="s">
        <v>6</v>
      </c>
      <c r="C13" s="9">
        <v>438</v>
      </c>
      <c r="D13" s="214">
        <f t="shared" si="0"/>
        <v>3.2825438365742836E-4</v>
      </c>
      <c r="E13" s="213">
        <f t="shared" si="1"/>
        <v>24409.069169493931</v>
      </c>
    </row>
    <row r="14" spans="1:9">
      <c r="A14" s="9">
        <v>19</v>
      </c>
      <c r="B14" s="10" t="s">
        <v>162</v>
      </c>
      <c r="C14" s="9">
        <v>23101</v>
      </c>
      <c r="D14" s="214">
        <f t="shared" si="0"/>
        <v>1.7312795700617015E-2</v>
      </c>
      <c r="E14" s="213">
        <f t="shared" si="1"/>
        <v>1287383.3490513226</v>
      </c>
    </row>
    <row r="15" spans="1:9">
      <c r="A15" s="9">
        <v>20</v>
      </c>
      <c r="B15" s="10" t="s">
        <v>100</v>
      </c>
      <c r="C15" s="9">
        <v>4173</v>
      </c>
      <c r="D15" s="214">
        <f t="shared" si="0"/>
        <v>3.127409915530704E-3</v>
      </c>
      <c r="E15" s="213">
        <f t="shared" si="1"/>
        <v>232554.89873127433</v>
      </c>
    </row>
    <row r="16" spans="1:9">
      <c r="A16" s="9">
        <v>23</v>
      </c>
      <c r="B16" s="10" t="s">
        <v>67</v>
      </c>
      <c r="C16" s="9">
        <v>2432</v>
      </c>
      <c r="D16" s="214">
        <f t="shared" si="0"/>
        <v>1.8226362124540312E-3</v>
      </c>
      <c r="E16" s="213">
        <f t="shared" si="1"/>
        <v>135531.63520595717</v>
      </c>
    </row>
    <row r="17" spans="1:5">
      <c r="A17" s="9">
        <v>21</v>
      </c>
      <c r="B17" s="10" t="s">
        <v>7</v>
      </c>
      <c r="C17" s="9">
        <v>2219</v>
      </c>
      <c r="D17" s="214">
        <f t="shared" si="0"/>
        <v>1.6630056560178847E-3</v>
      </c>
      <c r="E17" s="213">
        <f t="shared" si="1"/>
        <v>123661.47143175121</v>
      </c>
    </row>
    <row r="18" spans="1:5">
      <c r="A18" s="9">
        <v>22</v>
      </c>
      <c r="B18" s="10" t="s">
        <v>163</v>
      </c>
      <c r="C18" s="9">
        <v>6062</v>
      </c>
      <c r="D18" s="214">
        <f t="shared" si="0"/>
        <v>4.5431006249573753E-3</v>
      </c>
      <c r="E18" s="213">
        <f t="shared" si="1"/>
        <v>337825.97558326984</v>
      </c>
    </row>
    <row r="19" spans="1:5">
      <c r="A19" s="9">
        <v>25</v>
      </c>
      <c r="B19" s="10" t="s">
        <v>8</v>
      </c>
      <c r="C19" s="9">
        <v>4773</v>
      </c>
      <c r="D19" s="214">
        <f t="shared" si="0"/>
        <v>3.5770734547874551E-3</v>
      </c>
      <c r="E19" s="213">
        <f t="shared" si="1"/>
        <v>265991.97978537559</v>
      </c>
    </row>
    <row r="20" spans="1:5">
      <c r="A20" s="9">
        <v>27</v>
      </c>
      <c r="B20" s="10" t="s">
        <v>9</v>
      </c>
      <c r="C20" s="9">
        <v>305</v>
      </c>
      <c r="D20" s="214">
        <f t="shared" si="0"/>
        <v>2.285789657888485E-4</v>
      </c>
      <c r="E20" s="213">
        <f t="shared" si="1"/>
        <v>16997.182869168148</v>
      </c>
    </row>
    <row r="21" spans="1:5">
      <c r="A21" s="9">
        <v>26</v>
      </c>
      <c r="B21" s="10" t="s">
        <v>164</v>
      </c>
      <c r="C21" s="9">
        <v>652</v>
      </c>
      <c r="D21" s="214">
        <f t="shared" si="0"/>
        <v>4.8863437932566956E-4</v>
      </c>
      <c r="E21" s="213">
        <f t="shared" si="1"/>
        <v>36334.961412123383</v>
      </c>
    </row>
    <row r="22" spans="1:5">
      <c r="A22" s="9">
        <v>29</v>
      </c>
      <c r="B22" s="10" t="s">
        <v>10</v>
      </c>
      <c r="C22" s="9">
        <v>4045</v>
      </c>
      <c r="D22" s="214">
        <f t="shared" si="0"/>
        <v>3.0314816938225974E-3</v>
      </c>
      <c r="E22" s="213">
        <f t="shared" si="1"/>
        <v>225421.65477306608</v>
      </c>
    </row>
    <row r="23" spans="1:5">
      <c r="A23" s="9">
        <v>30</v>
      </c>
      <c r="B23" s="10" t="s">
        <v>165</v>
      </c>
      <c r="C23" s="9">
        <v>30105</v>
      </c>
      <c r="D23" s="214">
        <f t="shared" si="0"/>
        <v>2.256186808220749E-2</v>
      </c>
      <c r="E23" s="213">
        <f t="shared" si="1"/>
        <v>1677705.5418895315</v>
      </c>
    </row>
    <row r="24" spans="1:5">
      <c r="A24" s="9">
        <v>32</v>
      </c>
      <c r="B24" s="10" t="s">
        <v>11</v>
      </c>
      <c r="C24" s="9">
        <v>1055</v>
      </c>
      <c r="D24" s="214">
        <f t="shared" si="0"/>
        <v>7.9065838985978743E-4</v>
      </c>
      <c r="E24" s="213">
        <f t="shared" si="1"/>
        <v>58793.534186794735</v>
      </c>
    </row>
    <row r="25" spans="1:5">
      <c r="A25" s="9">
        <v>33</v>
      </c>
      <c r="B25" s="10" t="s">
        <v>12</v>
      </c>
      <c r="C25" s="9">
        <v>76090</v>
      </c>
      <c r="D25" s="214">
        <f t="shared" si="0"/>
        <v>5.7024831170076992E-2</v>
      </c>
      <c r="E25" s="213">
        <f t="shared" si="1"/>
        <v>4240379.1623442769</v>
      </c>
    </row>
    <row r="26" spans="1:5">
      <c r="A26" s="9">
        <v>34</v>
      </c>
      <c r="B26" s="10" t="s">
        <v>166</v>
      </c>
      <c r="C26" s="9">
        <v>3135</v>
      </c>
      <c r="D26" s="214">
        <f t="shared" si="0"/>
        <v>2.3494919926165246E-3</v>
      </c>
      <c r="E26" s="213">
        <f t="shared" si="1"/>
        <v>174708.74850767915</v>
      </c>
    </row>
    <row r="27" spans="1:5">
      <c r="A27" s="9">
        <v>35</v>
      </c>
      <c r="B27" s="10" t="s">
        <v>13</v>
      </c>
      <c r="C27" s="9">
        <v>289</v>
      </c>
      <c r="D27" s="214">
        <f t="shared" si="0"/>
        <v>2.1658793807533512E-4</v>
      </c>
      <c r="E27" s="213">
        <f t="shared" si="1"/>
        <v>16105.527374392112</v>
      </c>
    </row>
    <row r="28" spans="1:5">
      <c r="A28" s="9">
        <v>61</v>
      </c>
      <c r="B28" s="10" t="s">
        <v>14</v>
      </c>
      <c r="C28" s="9">
        <v>301</v>
      </c>
      <c r="D28" s="214">
        <f t="shared" si="0"/>
        <v>2.2558120886047016E-4</v>
      </c>
      <c r="E28" s="213">
        <f t="shared" si="1"/>
        <v>16774.268995474136</v>
      </c>
    </row>
    <row r="29" spans="1:5">
      <c r="A29" s="9">
        <v>36</v>
      </c>
      <c r="B29" s="10" t="s">
        <v>15</v>
      </c>
      <c r="C29" s="9">
        <v>5829</v>
      </c>
      <c r="D29" s="214">
        <f t="shared" si="0"/>
        <v>4.3684812838793372E-3</v>
      </c>
      <c r="E29" s="213">
        <f t="shared" si="1"/>
        <v>324841.24244059384</v>
      </c>
    </row>
    <row r="30" spans="1:5">
      <c r="A30" s="9">
        <v>28</v>
      </c>
      <c r="B30" s="10" t="s">
        <v>16</v>
      </c>
      <c r="C30" s="9">
        <v>181401</v>
      </c>
      <c r="D30" s="214">
        <f t="shared" si="0"/>
        <v>0.13594902614118987</v>
      </c>
      <c r="E30" s="213">
        <f t="shared" si="1"/>
        <v>10109199.900491709</v>
      </c>
    </row>
    <row r="31" spans="1:5">
      <c r="A31" s="9">
        <v>37</v>
      </c>
      <c r="B31" s="10" t="s">
        <v>167</v>
      </c>
      <c r="C31" s="9">
        <v>320</v>
      </c>
      <c r="D31" s="214">
        <f t="shared" si="0"/>
        <v>2.3982055427026726E-4</v>
      </c>
      <c r="E31" s="213">
        <f t="shared" si="1"/>
        <v>17833.109895520676</v>
      </c>
    </row>
    <row r="32" spans="1:5">
      <c r="A32" s="9">
        <v>39</v>
      </c>
      <c r="B32" s="10" t="s">
        <v>17</v>
      </c>
      <c r="C32" s="9">
        <v>3421</v>
      </c>
      <c r="D32" s="214">
        <f t="shared" si="0"/>
        <v>2.5638316129955761E-3</v>
      </c>
      <c r="E32" s="213">
        <f t="shared" si="1"/>
        <v>190647.09047680075</v>
      </c>
    </row>
    <row r="33" spans="1:5">
      <c r="A33" s="9">
        <v>38</v>
      </c>
      <c r="B33" s="10" t="s">
        <v>18</v>
      </c>
      <c r="C33" s="9">
        <v>311</v>
      </c>
      <c r="D33" s="214">
        <f t="shared" si="0"/>
        <v>2.33075601181416E-4</v>
      </c>
      <c r="E33" s="213">
        <f t="shared" si="1"/>
        <v>17331.553679709159</v>
      </c>
    </row>
    <row r="34" spans="1:5">
      <c r="A34" s="9">
        <v>40</v>
      </c>
      <c r="B34" s="10" t="s">
        <v>19</v>
      </c>
      <c r="C34" s="9">
        <v>1193</v>
      </c>
      <c r="D34" s="214">
        <f t="shared" si="0"/>
        <v>8.9408100388884023E-4</v>
      </c>
      <c r="E34" s="213">
        <f t="shared" si="1"/>
        <v>66484.062829238028</v>
      </c>
    </row>
    <row r="35" spans="1:5">
      <c r="A35" s="9">
        <v>41</v>
      </c>
      <c r="B35" s="10" t="s">
        <v>20</v>
      </c>
      <c r="C35" s="9">
        <v>305</v>
      </c>
      <c r="D35" s="214">
        <f t="shared" si="0"/>
        <v>2.285789657888485E-4</v>
      </c>
      <c r="E35" s="213">
        <f t="shared" si="1"/>
        <v>16997.182869168148</v>
      </c>
    </row>
    <row r="36" spans="1:5">
      <c r="A36" s="9">
        <v>42</v>
      </c>
      <c r="B36" s="10" t="s">
        <v>168</v>
      </c>
      <c r="C36" s="9">
        <v>37678</v>
      </c>
      <c r="D36" s="214">
        <f t="shared" si="0"/>
        <v>2.8237371386859781E-2</v>
      </c>
      <c r="E36" s="213">
        <f t="shared" si="1"/>
        <v>2099737.2332607126</v>
      </c>
    </row>
    <row r="37" spans="1:5">
      <c r="A37" s="9">
        <v>43</v>
      </c>
      <c r="B37" s="10" t="s">
        <v>21</v>
      </c>
      <c r="C37" s="9">
        <v>575</v>
      </c>
      <c r="D37" s="214">
        <f t="shared" si="0"/>
        <v>4.3092755845438652E-4</v>
      </c>
      <c r="E37" s="213">
        <f t="shared" si="1"/>
        <v>32043.869343513717</v>
      </c>
    </row>
    <row r="38" spans="1:5">
      <c r="A38" s="9">
        <v>44</v>
      </c>
      <c r="B38" s="10" t="s">
        <v>22</v>
      </c>
      <c r="C38" s="9">
        <v>11176</v>
      </c>
      <c r="D38" s="214">
        <f t="shared" si="0"/>
        <v>8.3757328578890847E-3</v>
      </c>
      <c r="E38" s="213">
        <f t="shared" si="1"/>
        <v>622821.36310105969</v>
      </c>
    </row>
    <row r="39" spans="1:5">
      <c r="A39" s="9">
        <v>46</v>
      </c>
      <c r="B39" s="10" t="s">
        <v>169</v>
      </c>
      <c r="C39" s="9">
        <v>1211</v>
      </c>
      <c r="D39" s="214">
        <f t="shared" si="0"/>
        <v>9.0757091006654275E-4</v>
      </c>
      <c r="E39" s="213">
        <f t="shared" si="1"/>
        <v>67487.17526086107</v>
      </c>
    </row>
    <row r="40" spans="1:5">
      <c r="A40" s="9">
        <v>49</v>
      </c>
      <c r="B40" s="10" t="s">
        <v>23</v>
      </c>
      <c r="C40" s="9">
        <v>259</v>
      </c>
      <c r="D40" s="214">
        <f t="shared" si="0"/>
        <v>1.9410476111249758E-4</v>
      </c>
      <c r="E40" s="213">
        <f t="shared" si="1"/>
        <v>14433.673321687051</v>
      </c>
    </row>
    <row r="41" spans="1:5">
      <c r="A41" s="9">
        <v>48</v>
      </c>
      <c r="B41" s="10" t="s">
        <v>24</v>
      </c>
      <c r="C41" s="9">
        <v>434</v>
      </c>
      <c r="D41" s="214">
        <f t="shared" si="0"/>
        <v>3.2525662672905001E-4</v>
      </c>
      <c r="E41" s="213">
        <f t="shared" si="1"/>
        <v>24186.155295799923</v>
      </c>
    </row>
    <row r="42" spans="1:5">
      <c r="A42" s="9">
        <v>47</v>
      </c>
      <c r="B42" s="10" t="s">
        <v>25</v>
      </c>
      <c r="C42" s="9">
        <v>733</v>
      </c>
      <c r="D42" s="214">
        <f t="shared" si="0"/>
        <v>5.4933895712533094E-4</v>
      </c>
      <c r="E42" s="213">
        <f t="shared" si="1"/>
        <v>40848.967354427055</v>
      </c>
    </row>
    <row r="43" spans="1:5">
      <c r="A43" s="9">
        <v>45</v>
      </c>
      <c r="B43" s="10" t="s">
        <v>26</v>
      </c>
      <c r="C43" s="9">
        <v>14113</v>
      </c>
      <c r="D43" s="214">
        <f t="shared" si="0"/>
        <v>1.0576835882550881E-2</v>
      </c>
      <c r="E43" s="213">
        <f t="shared" si="1"/>
        <v>786495.87486088544</v>
      </c>
    </row>
    <row r="44" spans="1:5">
      <c r="A44" s="9">
        <v>70</v>
      </c>
      <c r="B44" s="10" t="s">
        <v>27</v>
      </c>
      <c r="C44" s="9">
        <v>405269</v>
      </c>
      <c r="D44" s="214">
        <f t="shared" si="0"/>
        <v>0.30372448815174047</v>
      </c>
      <c r="E44" s="213">
        <f t="shared" si="1"/>
        <v>22585020.669524282</v>
      </c>
    </row>
    <row r="45" spans="1:5">
      <c r="A45" s="9">
        <v>50</v>
      </c>
      <c r="B45" s="10" t="s">
        <v>170</v>
      </c>
      <c r="C45" s="9">
        <v>170</v>
      </c>
      <c r="D45" s="214">
        <f t="shared" si="0"/>
        <v>1.2740466945607948E-4</v>
      </c>
      <c r="E45" s="213">
        <f t="shared" si="1"/>
        <v>9473.839631995359</v>
      </c>
    </row>
    <row r="46" spans="1:5">
      <c r="A46" s="9">
        <v>51</v>
      </c>
      <c r="B46" s="10" t="s">
        <v>102</v>
      </c>
      <c r="C46" s="9">
        <v>7430</v>
      </c>
      <c r="D46" s="214">
        <f t="shared" si="0"/>
        <v>5.5683334944627684E-3</v>
      </c>
      <c r="E46" s="213">
        <f t="shared" si="1"/>
        <v>414062.52038662077</v>
      </c>
    </row>
    <row r="47" spans="1:5">
      <c r="A47" s="9">
        <v>52</v>
      </c>
      <c r="B47" s="10" t="s">
        <v>171</v>
      </c>
      <c r="C47" s="9">
        <v>1046</v>
      </c>
      <c r="D47" s="214">
        <f t="shared" si="0"/>
        <v>7.8391343677093616E-4</v>
      </c>
      <c r="E47" s="213">
        <f t="shared" si="1"/>
        <v>58291.977970983215</v>
      </c>
    </row>
    <row r="48" spans="1:5">
      <c r="A48" s="9">
        <v>53</v>
      </c>
      <c r="B48" s="10" t="s">
        <v>28</v>
      </c>
      <c r="C48" s="9">
        <v>208</v>
      </c>
      <c r="D48" s="214">
        <f t="shared" si="0"/>
        <v>1.5588336027567374E-4</v>
      </c>
      <c r="E48" s="213">
        <f t="shared" si="1"/>
        <v>11591.521432088441</v>
      </c>
    </row>
    <row r="49" spans="1:5">
      <c r="A49" s="9">
        <v>54</v>
      </c>
      <c r="B49" s="10" t="s">
        <v>29</v>
      </c>
      <c r="C49" s="9">
        <v>7487</v>
      </c>
      <c r="D49" s="214">
        <f t="shared" si="0"/>
        <v>5.6110515306921592E-3</v>
      </c>
      <c r="E49" s="213">
        <f t="shared" si="1"/>
        <v>417239.04308676033</v>
      </c>
    </row>
    <row r="50" spans="1:5">
      <c r="A50" s="9">
        <v>55</v>
      </c>
      <c r="B50" s="10" t="s">
        <v>30</v>
      </c>
      <c r="C50" s="9">
        <v>7186</v>
      </c>
      <c r="D50" s="214">
        <f t="shared" si="0"/>
        <v>5.3854703218316896E-3</v>
      </c>
      <c r="E50" s="213">
        <f t="shared" si="1"/>
        <v>400464.77409128624</v>
      </c>
    </row>
    <row r="51" spans="1:5">
      <c r="A51" s="9">
        <v>58</v>
      </c>
      <c r="B51" s="10" t="s">
        <v>172</v>
      </c>
      <c r="C51" s="9">
        <v>160663</v>
      </c>
      <c r="D51" s="214">
        <f t="shared" si="0"/>
        <v>0.12040715534601235</v>
      </c>
      <c r="E51" s="213">
        <f t="shared" si="1"/>
        <v>8953502.9223251212</v>
      </c>
    </row>
    <row r="52" spans="1:5">
      <c r="A52" s="9">
        <v>31</v>
      </c>
      <c r="B52" s="10" t="s">
        <v>173</v>
      </c>
      <c r="C52" s="9">
        <v>96561</v>
      </c>
      <c r="D52" s="214">
        <f t="shared" si="0"/>
        <v>7.2366601690285248E-2</v>
      </c>
      <c r="E52" s="213">
        <f t="shared" si="1"/>
        <v>5381196.6394417891</v>
      </c>
    </row>
    <row r="53" spans="1:5">
      <c r="A53" s="9">
        <v>57</v>
      </c>
      <c r="B53" s="10" t="s">
        <v>31</v>
      </c>
      <c r="C53" s="9">
        <v>64698</v>
      </c>
      <c r="D53" s="214">
        <f t="shared" si="0"/>
        <v>4.8487219438055472E-2</v>
      </c>
      <c r="E53" s="213">
        <f t="shared" si="1"/>
        <v>3605520.4500637399</v>
      </c>
    </row>
    <row r="54" spans="1:5">
      <c r="A54" s="9">
        <v>56</v>
      </c>
      <c r="B54" s="10" t="s">
        <v>32</v>
      </c>
      <c r="C54" s="9">
        <v>17098</v>
      </c>
      <c r="D54" s="214">
        <f t="shared" si="0"/>
        <v>1.2813911990353219E-2</v>
      </c>
      <c r="E54" s="213">
        <f t="shared" si="1"/>
        <v>952845.35310503922</v>
      </c>
    </row>
    <row r="55" spans="1:5">
      <c r="A55" s="9">
        <v>59</v>
      </c>
      <c r="B55" s="10" t="s">
        <v>33</v>
      </c>
      <c r="C55" s="9">
        <v>292</v>
      </c>
      <c r="D55" s="214">
        <f t="shared" si="0"/>
        <v>2.1883625577161889E-4</v>
      </c>
      <c r="E55" s="213">
        <f t="shared" si="1"/>
        <v>16272.712779662619</v>
      </c>
    </row>
    <row r="56" spans="1:5" ht="13.5" thickBot="1">
      <c r="A56" s="9">
        <v>60</v>
      </c>
      <c r="B56" s="10" t="s">
        <v>34</v>
      </c>
      <c r="C56" s="9">
        <v>674</v>
      </c>
      <c r="D56" s="214">
        <f t="shared" si="0"/>
        <v>5.0512204243175049E-4</v>
      </c>
      <c r="E56" s="213">
        <f t="shared" si="1"/>
        <v>37560.987717440432</v>
      </c>
    </row>
    <row r="57" spans="1:5" ht="14.25" thickTop="1" thickBot="1">
      <c r="B57" s="128" t="s">
        <v>35</v>
      </c>
      <c r="C57" s="129">
        <f t="shared" ref="C57:E57" si="2">SUM(C6:C56)</f>
        <v>1334331</v>
      </c>
      <c r="D57" s="129"/>
      <c r="E57" s="130">
        <f t="shared" si="2"/>
        <v>74360223</v>
      </c>
    </row>
    <row r="58" spans="1:5" ht="13.5" thickTop="1">
      <c r="B58" s="11"/>
      <c r="C58" s="11"/>
      <c r="D58" s="11"/>
      <c r="E58" s="11"/>
    </row>
    <row r="59" spans="1:5" ht="16.5" customHeight="1">
      <c r="B59" s="8" t="s">
        <v>65</v>
      </c>
      <c r="C59" s="8"/>
      <c r="D59" s="8"/>
      <c r="E59" s="8"/>
    </row>
    <row r="60" spans="1:5">
      <c r="B60" s="12" t="s">
        <v>92</v>
      </c>
      <c r="C60" s="12"/>
      <c r="D60" s="12"/>
      <c r="E60" s="131">
        <v>108.57</v>
      </c>
    </row>
    <row r="61" spans="1:5">
      <c r="B61" s="9" t="s">
        <v>93</v>
      </c>
      <c r="E61" s="132">
        <f>+E60*0.6</f>
        <v>65.141999999999996</v>
      </c>
    </row>
    <row r="63" spans="1:5" ht="16.5" customHeight="1">
      <c r="B63" s="124" t="s">
        <v>180</v>
      </c>
      <c r="E63" s="9">
        <v>1141509.6711798841</v>
      </c>
    </row>
  </sheetData>
  <mergeCells count="3">
    <mergeCell ref="B1:E1"/>
    <mergeCell ref="B2:E2"/>
    <mergeCell ref="B3:E3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scale="93" orientation="portrait" horizontalDpi="1200" verticalDpi="1200" r:id="rId1"/>
  <headerFooter alignWithMargins="0">
    <oddHeader>&amp;LANEXO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DIST MES</vt:lpstr>
      <vt:lpstr>ISN</vt:lpstr>
      <vt:lpstr>CoAr14FI</vt:lpstr>
      <vt:lpstr>CALCULO GARANTIA</vt:lpstr>
      <vt:lpstr>ISN MES</vt:lpstr>
      <vt:lpstr>DISTRIBUCIÓN ISN</vt:lpstr>
      <vt:lpstr>DIST CTRL VEHI</vt:lpstr>
      <vt:lpstr>'CALCULO GARANTIA'!Área_de_impresión</vt:lpstr>
      <vt:lpstr>CoAr14FI!Área_de_impresión</vt:lpstr>
      <vt:lpstr>'DIST CTRL VEHI'!Área_de_impresión</vt:lpstr>
      <vt:lpstr>'DIST MES'!Área_de_impresión</vt:lpstr>
      <vt:lpstr>'DISTRIBUCIÓN ISN'!Área_de_impresión</vt:lpstr>
      <vt:lpstr>ISN!Área_de_impresión</vt:lpstr>
      <vt:lpstr>'ISN MES'!Área_de_impresión</vt:lpstr>
      <vt:lpstr>CoAr14FI!Títulos_a_imprimir</vt:lpstr>
      <vt:lpstr>'DIST CTRL VEHI'!Títulos_a_imprimir</vt:lpstr>
      <vt:lpstr>'DIST MES'!Títulos_a_imprimir</vt:lpstr>
      <vt:lpstr>'DISTRIBUCIÓN ISN'!Títulos_a_imprimir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Oswaldo Calzada Alba</cp:lastModifiedBy>
  <cp:lastPrinted>2024-01-26T22:01:48Z</cp:lastPrinted>
  <dcterms:created xsi:type="dcterms:W3CDTF">2022-06-20T21:21:21Z</dcterms:created>
  <dcterms:modified xsi:type="dcterms:W3CDTF">2024-02-12T19:36:29Z</dcterms:modified>
</cp:coreProperties>
</file>